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TV_MCA\"/>
    </mc:Choice>
  </mc:AlternateContent>
  <xr:revisionPtr revIDLastSave="0" documentId="13_ncr:1_{4E5765DF-9F74-4428-BBDA-D767BF2D11A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11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<sst xmlns="http://schemas.openxmlformats.org/spreadsheetml/2006/main" count="2355" uniqueCount="531">
  <si>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</si>
  <si>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</si>
  <si>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</si>
  <si>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</si>
  <si>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</si>
  <si>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</si>
  <si>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</si>
  <si>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</si>
  <si>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</si>
  <si>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</si>
  <si>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</si>
  <si>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</si>
  <si>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</si>
  <si>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</si>
  <si>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</si>
  <si>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</si>
  <si>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</si>
  <si>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</si>
  <si>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</si>
  <si>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</si>
  <si>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</si>
  <si>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</si>
  <si>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</si>
  <si>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</si>
  <si>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</si>
  <si>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</si>
  <si>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</si>
  <si>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</si>
  <si>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</si>
  <si>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</si>
  <si>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</si>
  <si>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</si>
  <si>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</si>
  <si>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</si>
  <si>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</si>
  <si>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</si>
  <si>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</si>
  <si>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</si>
  <si>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</si>
  <si>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</si>
  <si>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</si>
  <si>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</si>
  <si>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</si>
  <si>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</si>
  <si>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</si>
  <si>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</si>
  <si>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</si>
  <si>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</si>
  <si>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</si>
  <si>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</si>
  <si>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</si>
  <si>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</si>
  <si>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</si>
  <si>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</si>
  <si>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</si>
  <si>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</si>
  <si>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</si>
  <si>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</si>
  <si>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</si>
  <si>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</si>
  <si>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</si>
  <si>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</si>
  <si>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</si>
  <si>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</si>
  <si>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</si>
  <si>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</si>
  <si>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</si>
  <si>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</si>
  <si>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</si>
  <si>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</si>
  <si>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</si>
  <si>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</si>
  <si>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</si>
  <si>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</si>
  <si>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</si>
  <si>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</si>
  <si>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</si>
  <si>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</si>
  <si>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</si>
  <si>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</si>
  <si>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</si>
  <si>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</si>
  <si>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</si>
  <si>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</si>
  <si>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</si>
  <si>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</si>
  <si>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</si>
  <si>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</si>
  <si>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</si>
  <si>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</si>
  <si>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</si>
  <si>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</si>
  <si>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</si>
  <si>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</si>
  <si>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</si>
  <si>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</si>
  <si>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</si>
  <si>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</si>
  <si>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</si>
  <si>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</si>
  <si>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</si>
  <si>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</si>
  <si>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</si>
  <si>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</si>
  <si>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</si>
  <si>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</si>
  <si>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</si>
  <si>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</si>
  <si>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</si>
  <si>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</si>
  <si>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</si>
  <si>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</si>
  <si>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</si>
  <si>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</si>
  <si>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</si>
  <si>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</si>
  <si>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</si>
  <si>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</si>
  <si>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</si>
  <si>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</si>
  <si>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</si>
  <si>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</si>
  <si>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</si>
  <si>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</si>
  <si>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</si>
  <si>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</si>
  <si>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</si>
  <si>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</si>
  <si>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</si>
  <si>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</si>
  <si>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</si>
  <si>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</si>
  <si>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</si>
  <si>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</si>
  <si>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</si>
  <si>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</si>
  <si>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</si>
  <si>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</si>
  <si>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</si>
  <si>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</si>
  <si>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</si>
  <si>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</si>
  <si>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</si>
  <si>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</si>
  <si>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</si>
  <si>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</si>
  <si>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</si>
  <si>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</si>
  <si>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</si>
  <si>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</si>
  <si>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</si>
  <si>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</si>
  <si>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</si>
  <si>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</si>
  <si>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</si>
  <si>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</si>
  <si>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</si>
  <si>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</si>
  <si>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</si>
  <si>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</si>
  <si>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</si>
  <si>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</si>
  <si>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</si>
  <si>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</si>
  <si>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</si>
  <si>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</si>
  <si>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</si>
  <si>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</si>
  <si>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</si>
  <si>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</si>
  <si>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</si>
  <si>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</si>
  <si>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</si>
  <si>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</si>
  <si>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</si>
  <si>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</si>
  <si>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</si>
  <si>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</si>
  <si>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</si>
  <si>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</si>
  <si>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</si>
  <si>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</si>
  <si>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</si>
  <si>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</si>
  <si>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</si>
  <si>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</si>
  <si>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</si>
  <si>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</si>
  <si>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</si>
  <si>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</si>
  <si>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</si>
  <si>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</si>
  <si>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</si>
  <si>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</si>
  <si>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</si>
  <si>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</si>
  <si>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</si>
  <si>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</si>
  <si>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</si>
  <si>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</si>
  <si>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</si>
  <si>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</si>
  <si>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</si>
  <si>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</si>
  <si>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</si>
  <si>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</si>
  <si>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</si>
  <si>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</si>
  <si>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</si>
  <si>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</si>
  <si>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</si>
  <si>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</si>
  <si>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</si>
  <si>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</si>
  <si>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</si>
  <si>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</si>
  <si>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</si>
  <si>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</si>
  <si>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</si>
  <si>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</si>
  <si>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</si>
  <si>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</si>
  <si>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</si>
  <si>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</si>
  <si>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</si>
  <si>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</si>
  <si>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</si>
  <si>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</si>
  <si>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</si>
  <si>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</si>
  <si>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</si>
  <si>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</si>
  <si>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</si>
  <si>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</si>
  <si>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</si>
  <si>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</si>
  <si>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</si>
  <si>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</si>
  <si>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</si>
  <si>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</si>
  <si>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</si>
  <si>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</si>
  <si>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</si>
  <si>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</si>
  <si>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</si>
  <si>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</si>
  <si>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</si>
  <si>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</si>
  <si>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</si>
  <si>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</si>
  <si>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</si>
  <si>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</si>
  <si>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</si>
  <si>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</si>
  <si>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</si>
  <si>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</si>
  <si>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</si>
  <si>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</si>
  <si>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</si>
  <si>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</si>
  <si>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</si>
  <si>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</si>
  <si>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</si>
  <si>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</si>
  <si>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</si>
  <si>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</si>
  <si>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</si>
  <si>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</si>
  <si>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</si>
  <si>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</si>
  <si>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</si>
  <si>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</si>
  <si>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</si>
  <si>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</si>
  <si>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</si>
  <si>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</si>
  <si>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</si>
  <si>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</si>
  <si>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</si>
  <si>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</si>
  <si>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</si>
  <si>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</si>
  <si>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</si>
  <si>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</si>
  <si>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</si>
  <si>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</si>
  <si>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</si>
  <si>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</si>
  <si>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</si>
  <si>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</si>
  <si>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</si>
  <si>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</si>
  <si>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</si>
  <si>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</si>
  <si>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</si>
  <si>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</si>
  <si>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</si>
  <si>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</si>
  <si>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</si>
  <si>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</si>
  <si>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</si>
  <si>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</si>
  <si>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</si>
  <si>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</si>
  <si>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</si>
  <si>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</si>
  <si>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</si>
  <si>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</si>
  <si>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</si>
  <si>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</si>
  <si>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</si>
  <si>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</si>
  <si>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</si>
  <si>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</si>
  <si>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</si>
  <si>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</si>
  <si>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</si>
  <si>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</si>
  <si>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</si>
  <si>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</si>
  <si>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</si>
  <si>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</si>
  <si>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</si>
  <si>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</si>
  <si>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</si>
  <si>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</si>
  <si>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</si>
  <si>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</si>
  <si>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</si>
  <si>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</si>
  <si>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</si>
  <si>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</si>
  <si>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</si>
  <si>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</si>
  <si>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</si>
  <si>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</si>
  <si>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</si>
  <si>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</si>
  <si>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</si>
  <si>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</si>
  <si>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</si>
  <si>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</si>
  <si>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</si>
  <si>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</si>
  <si>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</si>
  <si>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</si>
  <si>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</si>
  <si>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</si>
  <si>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</si>
  <si>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</si>
  <si>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</si>
  <si>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</si>
  <si>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</si>
  <si>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</si>
  <si>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</si>
  <si>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</si>
  <si>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</si>
  <si>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</si>
  <si>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</si>
  <si>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</si>
  <si>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</si>
  <si>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</si>
  <si>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</si>
  <si>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</si>
  <si>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</si>
  <si>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</si>
  <si>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</si>
  <si>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</si>
  <si>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</si>
  <si>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</si>
  <si>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</si>
  <si>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</si>
  <si>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</si>
  <si>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</si>
  <si>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</si>
  <si>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</si>
  <si>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</si>
  <si>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</si>
  <si>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</si>
  <si>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</si>
  <si>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</si>
  <si>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</si>
  <si>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</si>
  <si>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</si>
  <si>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</si>
  <si>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</si>
  <si>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</si>
  <si>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</si>
  <si>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</si>
  <si>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</si>
  <si>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</si>
  <si>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</si>
  <si>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</si>
  <si>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</si>
  <si>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</si>
  <si>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</si>
  <si>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</si>
  <si>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</si>
  <si>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</si>
  <si>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</si>
  <si>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</si>
  <si>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</si>
  <si>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</si>
  <si>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</si>
  <si>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</si>
  <si>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</si>
  <si>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</si>
  <si>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</si>
  <si>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</si>
  <si>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</si>
  <si>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</si>
  <si>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</si>
  <si>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</si>
  <si>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</si>
  <si>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</si>
  <si>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</si>
  <si>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</si>
  <si>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</si>
  <si>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</si>
  <si>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</si>
  <si>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</si>
  <si>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</si>
  <si>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</si>
  <si>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</si>
  <si>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</si>
  <si>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</si>
  <si>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</si>
  <si>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</si>
  <si>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</si>
  <si>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</si>
  <si>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</si>
  <si>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</si>
  <si>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</si>
  <si>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</si>
  <si>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</si>
  <si>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</si>
  <si>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</si>
  <si>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</si>
  <si>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</si>
  <si>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</si>
  <si>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</si>
  <si>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</si>
  <si>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</si>
  <si>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</si>
  <si>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</si>
  <si>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</si>
  <si>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</si>
  <si>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</si>
  <si>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</si>
  <si>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</si>
  <si>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</si>
  <si>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</si>
  <si>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</si>
  <si>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</si>
  <si>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</si>
  <si>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</si>
  <si>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</si>
  <si>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</si>
  <si>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</si>
  <si>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</si>
  <si>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</si>
  <si>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</si>
  <si>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</si>
  <si>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</si>
  <si>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</si>
  <si>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</si>
  <si>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</si>
  <si>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</si>
  <si>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</si>
  <si>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</si>
  <si>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</si>
  <si>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</si>
  <si>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</si>
  <si>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</si>
  <si>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</si>
  <si>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</si>
  <si>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</si>
  <si>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</si>
  <si>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</si>
  <si>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</si>
  <si>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</si>
  <si>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</si>
  <si>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</si>
  <si>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</si>
  <si>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</si>
  <si>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</si>
  <si>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</si>
  <si>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</si>
  <si>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</si>
  <si>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</si>
  <si>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</si>
  <si>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</si>
  <si>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</si>
  <si>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</si>
  <si>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</si>
  <si>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</si>
  <si>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</si>
  <si>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</si>
  <si>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</si>
  <si>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</si>
  <si>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</si>
  <si>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</si>
  <si>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</si>
  <si>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</si>
  <si>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</si>
  <si>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</si>
  <si>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</si>
  <si>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</si>
  <si>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</si>
  <si>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</si>
  <si>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</si>
  <si>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</si>
  <si>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</si>
  <si>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</si>
  <si>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</si>
  <si>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</si>
  <si>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</si>
  <si>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</si>
  <si>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</si>
  <si>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</si>
  <si>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</si>
  <si>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</si>
  <si>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</si>
  <si>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</si>
  <si>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automation/Data/Results/Workbooks/MCAs/TV_MCA/TV_MCA_Database.Main.xlsx</t>
  </si>
  <si>
    <t>MCA</t>
  </si>
  <si>
    <t>7. Tees Valley</t>
  </si>
  <si>
    <t>28-02-2024 10:30:50</t>
  </si>
  <si>
    <t>MCA name</t>
  </si>
  <si>
    <t>Tees Valley</t>
  </si>
  <si>
    <t>29 02 2024 04:29:45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</si>
</sst>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-0.27774582370758694</c:v>
                </c:pt>
                <c:pt idx="3">
                  <c:v>-2.8293433569909321</c:v>
                </c:pt>
                <c:pt idx="4">
                  <c:v>2.2669181194019838</c:v>
                </c:pt>
                <c:pt idx="5">
                  <c:v>-0.60426113449436603</c:v>
                </c:pt>
                <c:pt idx="7">
                  <c:v>-3.5401084482182155</c:v>
                </c:pt>
                <c:pt idx="8">
                  <c:v>-0.74897095491315291</c:v>
                </c:pt>
                <c:pt idx="9">
                  <c:v>2.4726982296186195</c:v>
                </c:pt>
                <c:pt idx="10">
                  <c:v>-4.5087467462606723</c:v>
                </c:pt>
                <c:pt idx="11">
                  <c:v>2.3619478841039321</c:v>
                </c:pt>
                <c:pt idx="12">
                  <c:v>-0.99772053820418316</c:v>
                </c:pt>
                <c:pt idx="13">
                  <c:v>-5.9974516096091275</c:v>
                </c:pt>
                <c:pt idx="14">
                  <c:v>0.27040131533779821</c:v>
                </c:pt>
                <c:pt idx="15">
                  <c:v>-1.5070955597662805</c:v>
                </c:pt>
                <c:pt idx="17">
                  <c:v>0.10466499411021513</c:v>
                </c:pt>
                <c:pt idx="18">
                  <c:v>3.790864227863322</c:v>
                </c:pt>
                <c:pt idx="19">
                  <c:v>-0.93258197725526459</c:v>
                </c:pt>
                <c:pt idx="20">
                  <c:v>0.24900896622732649</c:v>
                </c:pt>
                <c:pt idx="22">
                  <c:v>-0.62905268130165615</c:v>
                </c:pt>
                <c:pt idx="24">
                  <c:v>-3.1493250471644307</c:v>
                </c:pt>
                <c:pt idx="25">
                  <c:v>-5.6869012971081823</c:v>
                </c:pt>
                <c:pt idx="26">
                  <c:v>2.2491237480185333</c:v>
                </c:pt>
                <c:pt idx="27">
                  <c:v>-2.647778637349707</c:v>
                </c:pt>
                <c:pt idx="29">
                  <c:v>-0.88647985919304562</c:v>
                </c:pt>
                <c:pt idx="30">
                  <c:v>17.43607432687384</c:v>
                </c:pt>
                <c:pt idx="31">
                  <c:v>-8.5365692854101667</c:v>
                </c:pt>
                <c:pt idx="32">
                  <c:v>-8.7560807698599863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0.70792334956899516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0.80235735439562195</c:v>
                </c:pt>
                <c:pt idx="12">
                  <c:v>0.24521346839652125</c:v>
                </c:pt>
                <c:pt idx="13">
                  <c:v>0.8888808804774273</c:v>
                </c:pt>
                <c:pt idx="14">
                  <c:v>3.1030659699382568E-2</c:v>
                </c:pt>
                <c:pt idx="15">
                  <c:v>0.2735537591675774</c:v>
                </c:pt>
                <c:pt idx="17">
                  <c:v>0.82426725738455886</c:v>
                </c:pt>
                <c:pt idx="18">
                  <c:v>0.15114786518664047</c:v>
                </c:pt>
                <c:pt idx="19">
                  <c:v>3.297979301315479E-2</c:v>
                </c:pt>
                <c:pt idx="20">
                  <c:v>0.26140507151595216</c:v>
                </c:pt>
                <c:pt idx="22">
                  <c:v>-0.32024826200275358</c:v>
                </c:pt>
                <c:pt idx="24">
                  <c:v>-1.4354573133540272</c:v>
                </c:pt>
                <c:pt idx="25">
                  <c:v>-0.38668611439504064</c:v>
                </c:pt>
                <c:pt idx="26">
                  <c:v>-0.18074673223061888</c:v>
                </c:pt>
                <c:pt idx="27">
                  <c:v>-1.1093262378181756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-1.7309987007917638</c:v>
                </c:pt>
                <c:pt idx="32">
                  <c:v>0.38178303405231873</c:v>
                </c:pt>
                <c:pt idx="33">
                  <c:v>-0.12106424808528971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1.8779999999999997</c:v>
                </c:pt>
                <c:pt idx="1">
                  <c:v>3.334000000000001</c:v>
                </c:pt>
                <c:pt idx="2">
                  <c:v>1.1790000000000032</c:v>
                </c:pt>
                <c:pt idx="3">
                  <c:v>1.8130000000000019</c:v>
                </c:pt>
                <c:pt idx="4">
                  <c:v>2.5110000000000023</c:v>
                </c:pt>
                <c:pt idx="5">
                  <c:v>1.3440000000000005</c:v>
                </c:pt>
                <c:pt idx="6">
                  <c:v>0.66899999999999915</c:v>
                </c:pt>
                <c:pt idx="7">
                  <c:v>1.3479999999999988</c:v>
                </c:pt>
                <c:pt idx="8">
                  <c:v>1.6129999999999958</c:v>
                </c:pt>
                <c:pt idx="9">
                  <c:v>0.87899999999999945</c:v>
                </c:pt>
                <c:pt idx="10">
                  <c:v>0.84999999999999831</c:v>
                </c:pt>
                <c:pt idx="11">
                  <c:v>0.85599999999999887</c:v>
                </c:pt>
                <c:pt idx="12">
                  <c:v>0.86200000000000099</c:v>
                </c:pt>
                <c:pt idx="13">
                  <c:v>0.87000000000000088</c:v>
                </c:pt>
                <c:pt idx="14">
                  <c:v>0.87599999999999945</c:v>
                </c:pt>
                <c:pt idx="15">
                  <c:v>0.87799999999999867</c:v>
                </c:pt>
                <c:pt idx="16">
                  <c:v>0.88</c:v>
                </c:pt>
                <c:pt idx="17">
                  <c:v>0.88199999999999967</c:v>
                </c:pt>
                <c:pt idx="18">
                  <c:v>0.88399999999999967</c:v>
                </c:pt>
                <c:pt idx="19">
                  <c:v>0.8850000000000029</c:v>
                </c:pt>
                <c:pt idx="20">
                  <c:v>0.88799999999999968</c:v>
                </c:pt>
                <c:pt idx="21">
                  <c:v>0.89000000000000146</c:v>
                </c:pt>
                <c:pt idx="22">
                  <c:v>0.89299999999999924</c:v>
                </c:pt>
                <c:pt idx="23">
                  <c:v>0.89500000000000113</c:v>
                </c:pt>
                <c:pt idx="24" formatCode="#,##0.00">
                  <c:v>0.89700000000000102</c:v>
                </c:pt>
                <c:pt idx="25">
                  <c:v>0.9000000000000008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1.099000000000002</c:v>
                </c:pt>
                <c:pt idx="1">
                  <c:v>1.3779999999999961</c:v>
                </c:pt>
                <c:pt idx="2">
                  <c:v>1.505999999999998</c:v>
                </c:pt>
                <c:pt idx="3">
                  <c:v>1.4699999999999944</c:v>
                </c:pt>
                <c:pt idx="4">
                  <c:v>1.4510000000000058</c:v>
                </c:pt>
                <c:pt idx="5">
                  <c:v>1.4170000000000034</c:v>
                </c:pt>
                <c:pt idx="6">
                  <c:v>1.2920000000000007</c:v>
                </c:pt>
                <c:pt idx="7">
                  <c:v>0.96200000000000352</c:v>
                </c:pt>
                <c:pt idx="8">
                  <c:v>0.95800000000000329</c:v>
                </c:pt>
                <c:pt idx="9">
                  <c:v>0.72900000000000043</c:v>
                </c:pt>
                <c:pt idx="10">
                  <c:v>0.9069999999999997</c:v>
                </c:pt>
                <c:pt idx="11">
                  <c:v>0.88200000000000045</c:v>
                </c:pt>
                <c:pt idx="12">
                  <c:v>0.87400000000000067</c:v>
                </c:pt>
                <c:pt idx="13">
                  <c:v>0.84899999999999809</c:v>
                </c:pt>
                <c:pt idx="14">
                  <c:v>0.82000000000000073</c:v>
                </c:pt>
                <c:pt idx="15">
                  <c:v>0.8</c:v>
                </c:pt>
                <c:pt idx="16">
                  <c:v>0.78699999999999992</c:v>
                </c:pt>
                <c:pt idx="17">
                  <c:v>0.77299999999999791</c:v>
                </c:pt>
                <c:pt idx="18">
                  <c:v>0.76099999999999846</c:v>
                </c:pt>
                <c:pt idx="19">
                  <c:v>0.75100000000000067</c:v>
                </c:pt>
                <c:pt idx="20">
                  <c:v>0.74199999999999822</c:v>
                </c:pt>
                <c:pt idx="21">
                  <c:v>0.73100000000000032</c:v>
                </c:pt>
                <c:pt idx="22">
                  <c:v>0.72200000000000042</c:v>
                </c:pt>
                <c:pt idx="23">
                  <c:v>0.71299999999999908</c:v>
                </c:pt>
                <c:pt idx="24" formatCode="#,##0.00">
                  <c:v>0.70500000000000052</c:v>
                </c:pt>
                <c:pt idx="25">
                  <c:v>0.69800000000000106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2.7450000000000059</c:v>
                </c:pt>
                <c:pt idx="1">
                  <c:v>1.9860000000000035</c:v>
                </c:pt>
                <c:pt idx="2">
                  <c:v>1.9339999999999975</c:v>
                </c:pt>
                <c:pt idx="3">
                  <c:v>2.113999999999995</c:v>
                </c:pt>
                <c:pt idx="4">
                  <c:v>1.4349999999999963</c:v>
                </c:pt>
                <c:pt idx="5">
                  <c:v>0.83900000000000152</c:v>
                </c:pt>
                <c:pt idx="6">
                  <c:v>1.1970000000000005</c:v>
                </c:pt>
                <c:pt idx="7">
                  <c:v>1.0919999999999996</c:v>
                </c:pt>
                <c:pt idx="8">
                  <c:v>1.0799999999999972</c:v>
                </c:pt>
                <c:pt idx="9">
                  <c:v>1.8089999999999977</c:v>
                </c:pt>
                <c:pt idx="10">
                  <c:v>1.8739999999999983</c:v>
                </c:pt>
                <c:pt idx="11">
                  <c:v>1.8750000000000042</c:v>
                </c:pt>
                <c:pt idx="12">
                  <c:v>1.8530000000000006</c:v>
                </c:pt>
                <c:pt idx="13">
                  <c:v>1.8479999999999981</c:v>
                </c:pt>
                <c:pt idx="14">
                  <c:v>1.8499999999999996</c:v>
                </c:pt>
                <c:pt idx="15">
                  <c:v>1.8509999999999966</c:v>
                </c:pt>
                <c:pt idx="16">
                  <c:v>1.8519999999999999</c:v>
                </c:pt>
                <c:pt idx="17">
                  <c:v>1.8529999999999971</c:v>
                </c:pt>
                <c:pt idx="18">
                  <c:v>1.854999999999996</c:v>
                </c:pt>
                <c:pt idx="19">
                  <c:v>1.858000000000003</c:v>
                </c:pt>
                <c:pt idx="20">
                  <c:v>1.8620000000000008</c:v>
                </c:pt>
                <c:pt idx="21">
                  <c:v>1.865999999999999</c:v>
                </c:pt>
                <c:pt idx="22">
                  <c:v>1.8709999999999993</c:v>
                </c:pt>
                <c:pt idx="23">
                  <c:v>1.8759999999999974</c:v>
                </c:pt>
                <c:pt idx="24" formatCode="#,##0.00">
                  <c:v>1.8809999999999947</c:v>
                </c:pt>
                <c:pt idx="25">
                  <c:v>1.887000000000002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1.120000000000001</c:v>
                </c:pt>
                <c:pt idx="1">
                  <c:v>1.7849999999999993</c:v>
                </c:pt>
                <c:pt idx="2">
                  <c:v>1.9700000000000011</c:v>
                </c:pt>
                <c:pt idx="3">
                  <c:v>1.7990000000000002</c:v>
                </c:pt>
                <c:pt idx="4">
                  <c:v>1.7869999999999997</c:v>
                </c:pt>
                <c:pt idx="5">
                  <c:v>1.9519999999999993</c:v>
                </c:pt>
                <c:pt idx="6">
                  <c:v>1.4200000000000028</c:v>
                </c:pt>
                <c:pt idx="7">
                  <c:v>2.9140000000000033</c:v>
                </c:pt>
                <c:pt idx="8">
                  <c:v>2.6150000000000029</c:v>
                </c:pt>
                <c:pt idx="9">
                  <c:v>1.6309999999999993</c:v>
                </c:pt>
                <c:pt idx="10">
                  <c:v>1.8670000000000035</c:v>
                </c:pt>
                <c:pt idx="11">
                  <c:v>1.819999999999997</c:v>
                </c:pt>
                <c:pt idx="12">
                  <c:v>1.8030000000000033</c:v>
                </c:pt>
                <c:pt idx="13">
                  <c:v>1.8100000000000032</c:v>
                </c:pt>
                <c:pt idx="14">
                  <c:v>1.8650000000000011</c:v>
                </c:pt>
                <c:pt idx="15">
                  <c:v>1.894000000000001</c:v>
                </c:pt>
                <c:pt idx="16">
                  <c:v>1.9129999999999985</c:v>
                </c:pt>
                <c:pt idx="17">
                  <c:v>1.923999999999999</c:v>
                </c:pt>
                <c:pt idx="18">
                  <c:v>1.929</c:v>
                </c:pt>
                <c:pt idx="19">
                  <c:v>1.9299999999999957</c:v>
                </c:pt>
                <c:pt idx="20">
                  <c:v>1.9289999999999994</c:v>
                </c:pt>
                <c:pt idx="21">
                  <c:v>1.927000000000002</c:v>
                </c:pt>
                <c:pt idx="22">
                  <c:v>1.9249999999999976</c:v>
                </c:pt>
                <c:pt idx="23">
                  <c:v>1.9210000000000051</c:v>
                </c:pt>
                <c:pt idx="24" formatCode="#,##0.00">
                  <c:v>1.9179999999999975</c:v>
                </c:pt>
                <c:pt idx="25">
                  <c:v>1.9140000000000001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3.7210000000000094</c:v>
                </c:pt>
                <c:pt idx="1">
                  <c:v>3.0999999999999952</c:v>
                </c:pt>
                <c:pt idx="2">
                  <c:v>3.4460000000000086</c:v>
                </c:pt>
                <c:pt idx="3">
                  <c:v>2.9399999999999995</c:v>
                </c:pt>
                <c:pt idx="4">
                  <c:v>2.6019999999999928</c:v>
                </c:pt>
                <c:pt idx="5">
                  <c:v>3.4089999999999936</c:v>
                </c:pt>
                <c:pt idx="6">
                  <c:v>3.9890000000000012</c:v>
                </c:pt>
                <c:pt idx="7">
                  <c:v>3.9009999999999838</c:v>
                </c:pt>
                <c:pt idx="8">
                  <c:v>4.7749999999999808</c:v>
                </c:pt>
                <c:pt idx="9">
                  <c:v>4.0139999999999976</c:v>
                </c:pt>
                <c:pt idx="10">
                  <c:v>3.8100000000000049</c:v>
                </c:pt>
                <c:pt idx="11">
                  <c:v>3.8169999999999975</c:v>
                </c:pt>
                <c:pt idx="12">
                  <c:v>3.827</c:v>
                </c:pt>
                <c:pt idx="13">
                  <c:v>3.864000000000007</c:v>
                </c:pt>
                <c:pt idx="14">
                  <c:v>3.8659999999999983</c:v>
                </c:pt>
                <c:pt idx="15">
                  <c:v>3.8470000000000026</c:v>
                </c:pt>
                <c:pt idx="16">
                  <c:v>3.8390000000000035</c:v>
                </c:pt>
                <c:pt idx="17">
                  <c:v>3.827999999999999</c:v>
                </c:pt>
                <c:pt idx="18">
                  <c:v>3.8140000000000027</c:v>
                </c:pt>
                <c:pt idx="19">
                  <c:v>3.7989999999999973</c:v>
                </c:pt>
                <c:pt idx="20">
                  <c:v>3.7849999999999917</c:v>
                </c:pt>
                <c:pt idx="21">
                  <c:v>3.7710000000000035</c:v>
                </c:pt>
                <c:pt idx="22">
                  <c:v>3.7560000000000029</c:v>
                </c:pt>
                <c:pt idx="23">
                  <c:v>3.7409999999999997</c:v>
                </c:pt>
                <c:pt idx="24" formatCode="#,##0.00">
                  <c:v>3.7250000000000005</c:v>
                </c:pt>
                <c:pt idx="25">
                  <c:v>3.7079999999999966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1.9640000000000017</c:v>
                </c:pt>
                <c:pt idx="1">
                  <c:v>2.5849999999999991</c:v>
                </c:pt>
                <c:pt idx="2">
                  <c:v>3.8710000000000071</c:v>
                </c:pt>
                <c:pt idx="3">
                  <c:v>3.2379999999999978</c:v>
                </c:pt>
                <c:pt idx="4">
                  <c:v>2.7929999999999908</c:v>
                </c:pt>
                <c:pt idx="5">
                  <c:v>2.9669999999999934</c:v>
                </c:pt>
                <c:pt idx="6">
                  <c:v>2.9719999999999946</c:v>
                </c:pt>
                <c:pt idx="7">
                  <c:v>3.497000000000003</c:v>
                </c:pt>
                <c:pt idx="8">
                  <c:v>2.9450000000000016</c:v>
                </c:pt>
                <c:pt idx="9">
                  <c:v>2.3280000000000012</c:v>
                </c:pt>
                <c:pt idx="10">
                  <c:v>2.2139999999999991</c:v>
                </c:pt>
                <c:pt idx="11">
                  <c:v>2.2780000000000085</c:v>
                </c:pt>
                <c:pt idx="12">
                  <c:v>2.2669999999999999</c:v>
                </c:pt>
                <c:pt idx="13">
                  <c:v>2.2729999999999921</c:v>
                </c:pt>
                <c:pt idx="14">
                  <c:v>2.2729999999999957</c:v>
                </c:pt>
                <c:pt idx="15">
                  <c:v>2.2710000000000008</c:v>
                </c:pt>
                <c:pt idx="16">
                  <c:v>2.2519999999999967</c:v>
                </c:pt>
                <c:pt idx="17">
                  <c:v>2.2320000000000033</c:v>
                </c:pt>
                <c:pt idx="18">
                  <c:v>2.212999999999997</c:v>
                </c:pt>
                <c:pt idx="19">
                  <c:v>2.1940000000000013</c:v>
                </c:pt>
                <c:pt idx="20">
                  <c:v>2.1769999999999929</c:v>
                </c:pt>
                <c:pt idx="21">
                  <c:v>2.1600000000000077</c:v>
                </c:pt>
                <c:pt idx="22">
                  <c:v>2.1420000000000003</c:v>
                </c:pt>
                <c:pt idx="23">
                  <c:v>2.1249999999999978</c:v>
                </c:pt>
                <c:pt idx="24" formatCode="#,##0.00">
                  <c:v>2.1069999999999989</c:v>
                </c:pt>
                <c:pt idx="25">
                  <c:v>2.0889999999999964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22.983000000000025</c:v>
                </c:pt>
                <c:pt idx="1">
                  <c:v>19.502000000000052</c:v>
                </c:pt>
                <c:pt idx="2">
                  <c:v>18.625000000000028</c:v>
                </c:pt>
                <c:pt idx="3">
                  <c:v>19.092000000000006</c:v>
                </c:pt>
                <c:pt idx="4">
                  <c:v>20.031999999999911</c:v>
                </c:pt>
                <c:pt idx="5">
                  <c:v>20.120999999999935</c:v>
                </c:pt>
                <c:pt idx="6">
                  <c:v>19.333999999999985</c:v>
                </c:pt>
                <c:pt idx="7">
                  <c:v>19.947000000000035</c:v>
                </c:pt>
                <c:pt idx="8">
                  <c:v>18.80599999999988</c:v>
                </c:pt>
                <c:pt idx="9">
                  <c:v>19.099999999999969</c:v>
                </c:pt>
                <c:pt idx="10">
                  <c:v>17.146000000000047</c:v>
                </c:pt>
                <c:pt idx="11">
                  <c:v>17.279999999999966</c:v>
                </c:pt>
                <c:pt idx="12">
                  <c:v>16.904000000000078</c:v>
                </c:pt>
                <c:pt idx="13">
                  <c:v>16.521000000000051</c:v>
                </c:pt>
                <c:pt idx="14">
                  <c:v>16.215000000000025</c:v>
                </c:pt>
                <c:pt idx="15">
                  <c:v>15.881999999999945</c:v>
                </c:pt>
                <c:pt idx="16">
                  <c:v>15.626999999999953</c:v>
                </c:pt>
                <c:pt idx="17">
                  <c:v>15.375000000000018</c:v>
                </c:pt>
                <c:pt idx="18">
                  <c:v>15.134000000000013</c:v>
                </c:pt>
                <c:pt idx="19">
                  <c:v>14.907000000000036</c:v>
                </c:pt>
                <c:pt idx="20">
                  <c:v>14.705999999999984</c:v>
                </c:pt>
                <c:pt idx="21">
                  <c:v>14.506000000000025</c:v>
                </c:pt>
                <c:pt idx="22">
                  <c:v>14.317000000000027</c:v>
                </c:pt>
                <c:pt idx="23">
                  <c:v>14.13600000000001</c:v>
                </c:pt>
                <c:pt idx="24" formatCode="#,##0.00">
                  <c:v>13.963999999999999</c:v>
                </c:pt>
                <c:pt idx="25">
                  <c:v>13.802999999999962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41.966000000000065</c:v>
                </c:pt>
                <c:pt idx="1">
                  <c:v>41.047000000000033</c:v>
                </c:pt>
                <c:pt idx="2">
                  <c:v>39.96800000000011</c:v>
                </c:pt>
                <c:pt idx="3">
                  <c:v>40.544999999999874</c:v>
                </c:pt>
                <c:pt idx="4">
                  <c:v>43.583999999999889</c:v>
                </c:pt>
                <c:pt idx="5">
                  <c:v>44.594999999999906</c:v>
                </c:pt>
                <c:pt idx="6">
                  <c:v>43.179999999999993</c:v>
                </c:pt>
                <c:pt idx="7">
                  <c:v>41.053000000000026</c:v>
                </c:pt>
                <c:pt idx="8">
                  <c:v>41.060000000000109</c:v>
                </c:pt>
                <c:pt idx="9">
                  <c:v>42.54899999999995</c:v>
                </c:pt>
                <c:pt idx="10">
                  <c:v>42.553999999999895</c:v>
                </c:pt>
                <c:pt idx="11">
                  <c:v>42.403999999999982</c:v>
                </c:pt>
                <c:pt idx="12">
                  <c:v>42.298000000000037</c:v>
                </c:pt>
                <c:pt idx="13">
                  <c:v>42.295000000000023</c:v>
                </c:pt>
                <c:pt idx="14">
                  <c:v>42.324000000000062</c:v>
                </c:pt>
                <c:pt idx="15">
                  <c:v>42.387999999999977</c:v>
                </c:pt>
                <c:pt idx="16">
                  <c:v>42.421000000000049</c:v>
                </c:pt>
                <c:pt idx="17">
                  <c:v>42.445999999999863</c:v>
                </c:pt>
                <c:pt idx="18">
                  <c:v>42.468000000000131</c:v>
                </c:pt>
                <c:pt idx="19">
                  <c:v>42.490000000000038</c:v>
                </c:pt>
                <c:pt idx="20">
                  <c:v>42.520000000000024</c:v>
                </c:pt>
                <c:pt idx="21">
                  <c:v>42.555999999999983</c:v>
                </c:pt>
                <c:pt idx="22">
                  <c:v>42.590999999999937</c:v>
                </c:pt>
                <c:pt idx="23">
                  <c:v>42.653000000000013</c:v>
                </c:pt>
                <c:pt idx="24" formatCode="#,##0.00">
                  <c:v>42.710000000000022</c:v>
                </c:pt>
                <c:pt idx="25">
                  <c:v>42.765000000000029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12.349999999999957</c:v>
                </c:pt>
                <c:pt idx="1">
                  <c:v>14.262000000000061</c:v>
                </c:pt>
                <c:pt idx="2">
                  <c:v>14.193999999999939</c:v>
                </c:pt>
                <c:pt idx="3">
                  <c:v>15.203999999999953</c:v>
                </c:pt>
                <c:pt idx="4">
                  <c:v>14.02000000000001</c:v>
                </c:pt>
                <c:pt idx="5">
                  <c:v>14.275999999999982</c:v>
                </c:pt>
                <c:pt idx="6">
                  <c:v>14.018999999999981</c:v>
                </c:pt>
                <c:pt idx="7">
                  <c:v>14.358000000000009</c:v>
                </c:pt>
                <c:pt idx="8">
                  <c:v>17.354000000000006</c:v>
                </c:pt>
                <c:pt idx="9">
                  <c:v>16.468999999999951</c:v>
                </c:pt>
                <c:pt idx="10">
                  <c:v>17.194999999999972</c:v>
                </c:pt>
                <c:pt idx="11">
                  <c:v>17.626000000000001</c:v>
                </c:pt>
                <c:pt idx="12">
                  <c:v>17.540999999999954</c:v>
                </c:pt>
                <c:pt idx="13">
                  <c:v>17.512999999999987</c:v>
                </c:pt>
                <c:pt idx="14">
                  <c:v>17.547000000000015</c:v>
                </c:pt>
                <c:pt idx="15">
                  <c:v>17.568000000000023</c:v>
                </c:pt>
                <c:pt idx="16">
                  <c:v>17.572999999999979</c:v>
                </c:pt>
                <c:pt idx="17">
                  <c:v>17.577000000000009</c:v>
                </c:pt>
                <c:pt idx="18">
                  <c:v>17.579000000000001</c:v>
                </c:pt>
                <c:pt idx="19">
                  <c:v>17.581000000000017</c:v>
                </c:pt>
                <c:pt idx="20">
                  <c:v>17.585999999999974</c:v>
                </c:pt>
                <c:pt idx="21">
                  <c:v>17.588999999999984</c:v>
                </c:pt>
                <c:pt idx="22">
                  <c:v>17.589999999999968</c:v>
                </c:pt>
                <c:pt idx="23">
                  <c:v>17.589999999999989</c:v>
                </c:pt>
                <c:pt idx="24" formatCode="#,##0.00">
                  <c:v>17.590000000000018</c:v>
                </c:pt>
                <c:pt idx="25">
                  <c:v>17.589000000000041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15.139999999999981</c:v>
                </c:pt>
                <c:pt idx="1">
                  <c:v>15.95599999999998</c:v>
                </c:pt>
                <c:pt idx="2">
                  <c:v>14.727000000000031</c:v>
                </c:pt>
                <c:pt idx="3">
                  <c:v>17.209000000000003</c:v>
                </c:pt>
                <c:pt idx="4">
                  <c:v>16.137</c:v>
                </c:pt>
                <c:pt idx="5">
                  <c:v>19.450000000000014</c:v>
                </c:pt>
                <c:pt idx="6">
                  <c:v>18.05800000000005</c:v>
                </c:pt>
                <c:pt idx="7">
                  <c:v>19.989999999999963</c:v>
                </c:pt>
                <c:pt idx="8">
                  <c:v>16.805000000000035</c:v>
                </c:pt>
                <c:pt idx="9">
                  <c:v>20.028000000000027</c:v>
                </c:pt>
                <c:pt idx="10">
                  <c:v>19.552000000000024</c:v>
                </c:pt>
                <c:pt idx="11">
                  <c:v>18.944000000000024</c:v>
                </c:pt>
                <c:pt idx="12">
                  <c:v>19.097999999999988</c:v>
                </c:pt>
                <c:pt idx="13">
                  <c:v>19.364000000000004</c:v>
                </c:pt>
                <c:pt idx="14">
                  <c:v>19.693000000000044</c:v>
                </c:pt>
                <c:pt idx="15">
                  <c:v>19.987000000000002</c:v>
                </c:pt>
                <c:pt idx="16">
                  <c:v>20.242000000000051</c:v>
                </c:pt>
                <c:pt idx="17">
                  <c:v>20.478999999999971</c:v>
                </c:pt>
                <c:pt idx="18">
                  <c:v>20.704000000000015</c:v>
                </c:pt>
                <c:pt idx="19">
                  <c:v>20.922000000000004</c:v>
                </c:pt>
                <c:pt idx="20">
                  <c:v>21.136999999999968</c:v>
                </c:pt>
                <c:pt idx="21">
                  <c:v>21.344999999999981</c:v>
                </c:pt>
                <c:pt idx="22">
                  <c:v>21.546999999999997</c:v>
                </c:pt>
                <c:pt idx="23">
                  <c:v>21.743999999999975</c:v>
                </c:pt>
                <c:pt idx="24" formatCode="#,##0.00">
                  <c:v>21.932999999999979</c:v>
                </c:pt>
                <c:pt idx="25">
                  <c:v>22.113999999999951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1.1329999999999985</c:v>
                </c:pt>
                <c:pt idx="1">
                  <c:v>1.0789999999999977</c:v>
                </c:pt>
                <c:pt idx="2">
                  <c:v>0.9390000000000005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1.6920000000000022</c:v>
                </c:pt>
                <c:pt idx="6">
                  <c:v>1.0880000000000003</c:v>
                </c:pt>
                <c:pt idx="7">
                  <c:v>1.5650000000000055</c:v>
                </c:pt>
                <c:pt idx="8">
                  <c:v>0.74400000000000088</c:v>
                </c:pt>
                <c:pt idx="9">
                  <c:v>1.7579999999999991</c:v>
                </c:pt>
                <c:pt idx="10">
                  <c:v>1.7150000000000005</c:v>
                </c:pt>
                <c:pt idx="11">
                  <c:v>1.700000000000002</c:v>
                </c:pt>
                <c:pt idx="12">
                  <c:v>1.6960000000000013</c:v>
                </c:pt>
                <c:pt idx="13">
                  <c:v>1.6919999999999995</c:v>
                </c:pt>
                <c:pt idx="14">
                  <c:v>1.6900000000000026</c:v>
                </c:pt>
                <c:pt idx="15">
                  <c:v>1.6949999999999961</c:v>
                </c:pt>
                <c:pt idx="16">
                  <c:v>1.6979999999999975</c:v>
                </c:pt>
                <c:pt idx="17">
                  <c:v>1.7009999999999992</c:v>
                </c:pt>
                <c:pt idx="18">
                  <c:v>1.7039999999999977</c:v>
                </c:pt>
                <c:pt idx="19">
                  <c:v>1.7069999999999972</c:v>
                </c:pt>
                <c:pt idx="20">
                  <c:v>1.7100000000000015</c:v>
                </c:pt>
                <c:pt idx="21">
                  <c:v>1.7120000000000015</c:v>
                </c:pt>
                <c:pt idx="22">
                  <c:v>1.7150000000000019</c:v>
                </c:pt>
                <c:pt idx="23">
                  <c:v>1.7180000000000017</c:v>
                </c:pt>
                <c:pt idx="24" formatCode="#,##0.00">
                  <c:v>1.720000000000004</c:v>
                </c:pt>
                <c:pt idx="25">
                  <c:v>1.7229999999999981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7.8709999999999933</c:v>
                </c:pt>
                <c:pt idx="1">
                  <c:v>7.2880000000000091</c:v>
                </c:pt>
                <c:pt idx="2">
                  <c:v>5.4799999999999969</c:v>
                </c:pt>
                <c:pt idx="3">
                  <c:v>5.5359999999999827</c:v>
                </c:pt>
                <c:pt idx="4">
                  <c:v>5.3139999999999912</c:v>
                </c:pt>
                <c:pt idx="5">
                  <c:v>6.2670000000000119</c:v>
                </c:pt>
                <c:pt idx="6">
                  <c:v>5.5960000000000081</c:v>
                </c:pt>
                <c:pt idx="7">
                  <c:v>7.4780000000000006</c:v>
                </c:pt>
                <c:pt idx="8">
                  <c:v>6.1979999999999995</c:v>
                </c:pt>
                <c:pt idx="9">
                  <c:v>4.9890000000000096</c:v>
                </c:pt>
                <c:pt idx="10">
                  <c:v>4.5999999999999988</c:v>
                </c:pt>
                <c:pt idx="11">
                  <c:v>4.6950000000000029</c:v>
                </c:pt>
                <c:pt idx="12">
                  <c:v>4.7309999999999981</c:v>
                </c:pt>
                <c:pt idx="13">
                  <c:v>4.8010000000000028</c:v>
                </c:pt>
                <c:pt idx="14">
                  <c:v>4.8549999999999969</c:v>
                </c:pt>
                <c:pt idx="15">
                  <c:v>4.8999999999999844</c:v>
                </c:pt>
                <c:pt idx="16">
                  <c:v>4.9419999999999984</c:v>
                </c:pt>
                <c:pt idx="17">
                  <c:v>4.9790000000000081</c:v>
                </c:pt>
                <c:pt idx="18">
                  <c:v>5.0150000000000095</c:v>
                </c:pt>
                <c:pt idx="19">
                  <c:v>5.05</c:v>
                </c:pt>
                <c:pt idx="20">
                  <c:v>5.0859999999999923</c:v>
                </c:pt>
                <c:pt idx="21">
                  <c:v>5.1219999999999963</c:v>
                </c:pt>
                <c:pt idx="22">
                  <c:v>5.1569999999999876</c:v>
                </c:pt>
                <c:pt idx="23">
                  <c:v>5.1899999999999995</c:v>
                </c:pt>
                <c:pt idx="24" formatCode="#,##0.00">
                  <c:v>5.2220000000000137</c:v>
                </c:pt>
                <c:pt idx="25">
                  <c:v>5.252999999999993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6.7939999999999952</c:v>
                </c:pt>
                <c:pt idx="2">
                  <c:v>6.3100000000000076</c:v>
                </c:pt>
                <c:pt idx="3">
                  <c:v>6.1609999999999943</c:v>
                </c:pt>
                <c:pt idx="4">
                  <c:v>6.8749999999999929</c:v>
                </c:pt>
                <c:pt idx="5">
                  <c:v>6.911999999999999</c:v>
                </c:pt>
                <c:pt idx="6">
                  <c:v>7.0530000000000141</c:v>
                </c:pt>
                <c:pt idx="7">
                  <c:v>6.1500000000000039</c:v>
                </c:pt>
                <c:pt idx="8">
                  <c:v>7.5230000000000068</c:v>
                </c:pt>
                <c:pt idx="9">
                  <c:v>7.0650000000000048</c:v>
                </c:pt>
                <c:pt idx="10">
                  <c:v>6.5740000000000052</c:v>
                </c:pt>
                <c:pt idx="11">
                  <c:v>6.7869999999999937</c:v>
                </c:pt>
                <c:pt idx="12">
                  <c:v>6.7939999999999756</c:v>
                </c:pt>
                <c:pt idx="13">
                  <c:v>6.7990000000000013</c:v>
                </c:pt>
                <c:pt idx="14">
                  <c:v>6.7919999999999874</c:v>
                </c:pt>
                <c:pt idx="15">
                  <c:v>6.7910000000000004</c:v>
                </c:pt>
                <c:pt idx="16">
                  <c:v>6.7969999999999944</c:v>
                </c:pt>
                <c:pt idx="17">
                  <c:v>6.8019999999999925</c:v>
                </c:pt>
                <c:pt idx="18">
                  <c:v>6.8059999999999947</c:v>
                </c:pt>
                <c:pt idx="19">
                  <c:v>6.8099999999999916</c:v>
                </c:pt>
                <c:pt idx="20">
                  <c:v>6.8159999999999954</c:v>
                </c:pt>
                <c:pt idx="21">
                  <c:v>6.8160000000000132</c:v>
                </c:pt>
                <c:pt idx="22">
                  <c:v>6.8170000000000046</c:v>
                </c:pt>
                <c:pt idx="23">
                  <c:v>6.8180000000000067</c:v>
                </c:pt>
                <c:pt idx="24" formatCode="#,##0.00">
                  <c:v>6.8189999999999973</c:v>
                </c:pt>
                <c:pt idx="25">
                  <c:v>6.8200000000000029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5.3420000000000023</c:v>
                </c:pt>
                <c:pt idx="1">
                  <c:v>3.9339999999999908</c:v>
                </c:pt>
                <c:pt idx="2">
                  <c:v>4.4330000000000034</c:v>
                </c:pt>
                <c:pt idx="3">
                  <c:v>4.8640000000000025</c:v>
                </c:pt>
                <c:pt idx="4">
                  <c:v>4.5870000000000033</c:v>
                </c:pt>
                <c:pt idx="5">
                  <c:v>3.7800000000000065</c:v>
                </c:pt>
                <c:pt idx="6">
                  <c:v>4.0670000000000002</c:v>
                </c:pt>
                <c:pt idx="7">
                  <c:v>3.281000000000001</c:v>
                </c:pt>
                <c:pt idx="8">
                  <c:v>4.2100000000000017</c:v>
                </c:pt>
                <c:pt idx="9">
                  <c:v>4.629999999999999</c:v>
                </c:pt>
                <c:pt idx="10">
                  <c:v>4.2479999999999967</c:v>
                </c:pt>
                <c:pt idx="11">
                  <c:v>4.2090000000000023</c:v>
                </c:pt>
                <c:pt idx="12">
                  <c:v>4.1710000000000012</c:v>
                </c:pt>
                <c:pt idx="13">
                  <c:v>4.1730000000000018</c:v>
                </c:pt>
                <c:pt idx="14">
                  <c:v>4.2029999999999967</c:v>
                </c:pt>
                <c:pt idx="15">
                  <c:v>4.2370000000000125</c:v>
                </c:pt>
                <c:pt idx="16">
                  <c:v>4.2819999999999974</c:v>
                </c:pt>
                <c:pt idx="17">
                  <c:v>4.333000000000002</c:v>
                </c:pt>
                <c:pt idx="18">
                  <c:v>4.3870000000000058</c:v>
                </c:pt>
                <c:pt idx="19">
                  <c:v>4.4429999999999943</c:v>
                </c:pt>
                <c:pt idx="20">
                  <c:v>4.4990000000000032</c:v>
                </c:pt>
                <c:pt idx="21">
                  <c:v>4.5559999999999921</c:v>
                </c:pt>
                <c:pt idx="22">
                  <c:v>4.6140000000000017</c:v>
                </c:pt>
                <c:pt idx="23">
                  <c:v>4.6729999999999947</c:v>
                </c:pt>
                <c:pt idx="24" formatCode="#,##0.00">
                  <c:v>4.7310000000000088</c:v>
                </c:pt>
                <c:pt idx="25">
                  <c:v>4.7889999999999873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20.208000000000016</c:v>
                </c:pt>
                <c:pt idx="1">
                  <c:v>20.265999999999998</c:v>
                </c:pt>
                <c:pt idx="2">
                  <c:v>19.660000000000071</c:v>
                </c:pt>
                <c:pt idx="3">
                  <c:v>20.670000000000051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24.082000000000001</c:v>
                </c:pt>
                <c:pt idx="7">
                  <c:v>17.885000000000002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19.861000000000022</c:v>
                </c:pt>
                <c:pt idx="11">
                  <c:v>19.974999999999994</c:v>
                </c:pt>
                <c:pt idx="12">
                  <c:v>19.968999999999994</c:v>
                </c:pt>
                <c:pt idx="13">
                  <c:v>20.026000000000007</c:v>
                </c:pt>
                <c:pt idx="14">
                  <c:v>20.098000000000042</c:v>
                </c:pt>
                <c:pt idx="15">
                  <c:v>20.166000000000022</c:v>
                </c:pt>
                <c:pt idx="16">
                  <c:v>20.222999999999992</c:v>
                </c:pt>
                <c:pt idx="17">
                  <c:v>20.291999999999998</c:v>
                </c:pt>
                <c:pt idx="18">
                  <c:v>20.370000000000015</c:v>
                </c:pt>
                <c:pt idx="19">
                  <c:v>20.460000000000004</c:v>
                </c:pt>
                <c:pt idx="20">
                  <c:v>20.563999999999961</c:v>
                </c:pt>
                <c:pt idx="21">
                  <c:v>20.672000000000022</c:v>
                </c:pt>
                <c:pt idx="22">
                  <c:v>20.781999999999989</c:v>
                </c:pt>
                <c:pt idx="23">
                  <c:v>20.893000000000043</c:v>
                </c:pt>
                <c:pt idx="24" formatCode="#,##0.00">
                  <c:v>21.004999999999967</c:v>
                </c:pt>
                <c:pt idx="25">
                  <c:v>21.118000000000059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17.634000000000036</c:v>
                </c:pt>
                <c:pt idx="1">
                  <c:v>15.11700000000002</c:v>
                </c:pt>
                <c:pt idx="2">
                  <c:v>19.379000000000062</c:v>
                </c:pt>
                <c:pt idx="3">
                  <c:v>17.983999999999973</c:v>
                </c:pt>
                <c:pt idx="4">
                  <c:v>17.599000000000036</c:v>
                </c:pt>
                <c:pt idx="5">
                  <c:v>19.430000000000017</c:v>
                </c:pt>
                <c:pt idx="6">
                  <c:v>18.69500000000005</c:v>
                </c:pt>
                <c:pt idx="7">
                  <c:v>20.813000000000013</c:v>
                </c:pt>
                <c:pt idx="8">
                  <c:v>21.97699999999999</c:v>
                </c:pt>
                <c:pt idx="9">
                  <c:v>22.234999999999992</c:v>
                </c:pt>
                <c:pt idx="10">
                  <c:v>21.953999999999997</c:v>
                </c:pt>
                <c:pt idx="11">
                  <c:v>22.03700000000007</c:v>
                </c:pt>
                <c:pt idx="12">
                  <c:v>22.113000000000003</c:v>
                </c:pt>
                <c:pt idx="13">
                  <c:v>22.131000000000022</c:v>
                </c:pt>
                <c:pt idx="14">
                  <c:v>22.193999999999974</c:v>
                </c:pt>
                <c:pt idx="15">
                  <c:v>22.243999999999968</c:v>
                </c:pt>
                <c:pt idx="16">
                  <c:v>22.303000000000011</c:v>
                </c:pt>
                <c:pt idx="17">
                  <c:v>22.359999999999964</c:v>
                </c:pt>
                <c:pt idx="18">
                  <c:v>22.415999999999976</c:v>
                </c:pt>
                <c:pt idx="19">
                  <c:v>22.471999999999998</c:v>
                </c:pt>
                <c:pt idx="20">
                  <c:v>22.528999999999986</c:v>
                </c:pt>
                <c:pt idx="21">
                  <c:v>22.584</c:v>
                </c:pt>
                <c:pt idx="22">
                  <c:v>22.638000000000023</c:v>
                </c:pt>
                <c:pt idx="23">
                  <c:v>22.691999999999986</c:v>
                </c:pt>
                <c:pt idx="24" formatCode="#,##0.00">
                  <c:v>22.747000000000053</c:v>
                </c:pt>
                <c:pt idx="25">
                  <c:v>22.800999999999963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6.4769999999999959</c:v>
                </c:pt>
                <c:pt idx="1">
                  <c:v>7.3410000000000144</c:v>
                </c:pt>
                <c:pt idx="2">
                  <c:v>8.4179999999999975</c:v>
                </c:pt>
                <c:pt idx="3">
                  <c:v>9.0129999999999821</c:v>
                </c:pt>
                <c:pt idx="4">
                  <c:v>7.511000000000001</c:v>
                </c:pt>
                <c:pt idx="5">
                  <c:v>8.1589999999999954</c:v>
                </c:pt>
                <c:pt idx="6">
                  <c:v>7.3149999999999933</c:v>
                </c:pt>
                <c:pt idx="7">
                  <c:v>7.3719999999999981</c:v>
                </c:pt>
                <c:pt idx="8">
                  <c:v>6.9589999999999996</c:v>
                </c:pt>
                <c:pt idx="9">
                  <c:v>8.2780000000000005</c:v>
                </c:pt>
                <c:pt idx="10">
                  <c:v>7.8579999999999908</c:v>
                </c:pt>
                <c:pt idx="11">
                  <c:v>7.9930000000000065</c:v>
                </c:pt>
                <c:pt idx="12">
                  <c:v>7.9580000000000055</c:v>
                </c:pt>
                <c:pt idx="13">
                  <c:v>8.0200000000000014</c:v>
                </c:pt>
                <c:pt idx="14">
                  <c:v>8.136999999999972</c:v>
                </c:pt>
                <c:pt idx="15">
                  <c:v>8.1919999999999984</c:v>
                </c:pt>
                <c:pt idx="16">
                  <c:v>8.2740000000000098</c:v>
                </c:pt>
                <c:pt idx="17">
                  <c:v>8.3450000000000202</c:v>
                </c:pt>
                <c:pt idx="18">
                  <c:v>8.4140000000000157</c:v>
                </c:pt>
                <c:pt idx="19">
                  <c:v>8.4810000000000034</c:v>
                </c:pt>
                <c:pt idx="20">
                  <c:v>8.5519999999999836</c:v>
                </c:pt>
                <c:pt idx="21">
                  <c:v>8.6260000000000048</c:v>
                </c:pt>
                <c:pt idx="22">
                  <c:v>8.7010000000000023</c:v>
                </c:pt>
                <c:pt idx="23">
                  <c:v>8.776999999999985</c:v>
                </c:pt>
                <c:pt idx="24" formatCode="#,##0.00">
                  <c:v>8.8530000000000122</c:v>
                </c:pt>
                <c:pt idx="25">
                  <c:v>8.929000000000002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6.5339999999999892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6.7379999999999951</c:v>
                </c:pt>
                <c:pt idx="4">
                  <c:v>7.7409999999999899</c:v>
                </c:pt>
                <c:pt idx="5">
                  <c:v>8.3440000000000083</c:v>
                </c:pt>
                <c:pt idx="6">
                  <c:v>5.5949999999999971</c:v>
                </c:pt>
                <c:pt idx="7">
                  <c:v>6.5770000000000088</c:v>
                </c:pt>
                <c:pt idx="8">
                  <c:v>8.9260000000000108</c:v>
                </c:pt>
                <c:pt idx="9">
                  <c:v>6.6040000000000072</c:v>
                </c:pt>
                <c:pt idx="10">
                  <c:v>6.9680000000000071</c:v>
                </c:pt>
                <c:pt idx="11">
                  <c:v>6.3229999999999915</c:v>
                </c:pt>
                <c:pt idx="12">
                  <c:v>5.9650000000000052</c:v>
                </c:pt>
                <c:pt idx="13">
                  <c:v>5.9030000000000102</c:v>
                </c:pt>
                <c:pt idx="14">
                  <c:v>5.8579999999999943</c:v>
                </c:pt>
                <c:pt idx="15">
                  <c:v>5.8170000000000028</c:v>
                </c:pt>
                <c:pt idx="16">
                  <c:v>5.7750000000000039</c:v>
                </c:pt>
                <c:pt idx="17">
                  <c:v>5.7339999999999973</c:v>
                </c:pt>
                <c:pt idx="18">
                  <c:v>5.6930000000000085</c:v>
                </c:pt>
                <c:pt idx="19">
                  <c:v>5.6539999999999937</c:v>
                </c:pt>
                <c:pt idx="20">
                  <c:v>5.6159999999999952</c:v>
                </c:pt>
                <c:pt idx="21">
                  <c:v>5.5790000000000015</c:v>
                </c:pt>
                <c:pt idx="22">
                  <c:v>5.5420000000000007</c:v>
                </c:pt>
                <c:pt idx="23">
                  <c:v>5.504999999999999</c:v>
                </c:pt>
                <c:pt idx="24" formatCode="#,##0.00">
                  <c:v>5.4679999999999991</c:v>
                </c:pt>
                <c:pt idx="25">
                  <c:v>5.4310000000000018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23.408999999999999</c:v>
                </c:pt>
                <c:pt idx="1">
                  <c:v>18.446000000000055</c:v>
                </c:pt>
                <c:pt idx="2">
                  <c:v>15.675000000000008</c:v>
                </c:pt>
                <c:pt idx="3">
                  <c:v>14.532000000000004</c:v>
                </c:pt>
                <c:pt idx="4">
                  <c:v>15.629000000000017</c:v>
                </c:pt>
                <c:pt idx="5">
                  <c:v>13.912000000000015</c:v>
                </c:pt>
                <c:pt idx="6">
                  <c:v>14.494999999999987</c:v>
                </c:pt>
                <c:pt idx="7">
                  <c:v>13.766000000000005</c:v>
                </c:pt>
                <c:pt idx="8">
                  <c:v>14.652000000000019</c:v>
                </c:pt>
                <c:pt idx="9">
                  <c:v>15.322999999999984</c:v>
                </c:pt>
                <c:pt idx="10">
                  <c:v>15.56200000000001</c:v>
                </c:pt>
                <c:pt idx="11">
                  <c:v>15.390999999999996</c:v>
                </c:pt>
                <c:pt idx="12">
                  <c:v>15.241999999999983</c:v>
                </c:pt>
                <c:pt idx="13">
                  <c:v>15.162999999999986</c:v>
                </c:pt>
                <c:pt idx="14">
                  <c:v>15.051000000000014</c:v>
                </c:pt>
                <c:pt idx="15">
                  <c:v>15.060999999999975</c:v>
                </c:pt>
                <c:pt idx="16">
                  <c:v>15.069000000000015</c:v>
                </c:pt>
                <c:pt idx="17">
                  <c:v>15.077000000000018</c:v>
                </c:pt>
                <c:pt idx="18">
                  <c:v>15.085000000000015</c:v>
                </c:pt>
                <c:pt idx="19">
                  <c:v>15.092000000000002</c:v>
                </c:pt>
                <c:pt idx="20">
                  <c:v>15.09899999999999</c:v>
                </c:pt>
                <c:pt idx="21">
                  <c:v>15.10399999999999</c:v>
                </c:pt>
                <c:pt idx="22">
                  <c:v>15.107999999999983</c:v>
                </c:pt>
                <c:pt idx="23">
                  <c:v>15.110999999999999</c:v>
                </c:pt>
                <c:pt idx="24" formatCode="#,##0.00">
                  <c:v>15.112999999999992</c:v>
                </c:pt>
                <c:pt idx="25">
                  <c:v>15.113000000000001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26.586000000000027</c:v>
                </c:pt>
                <c:pt idx="1">
                  <c:v>26.330999999999989</c:v>
                </c:pt>
                <c:pt idx="2">
                  <c:v>27.93399999999998</c:v>
                </c:pt>
                <c:pt idx="3">
                  <c:v>27.874999999999954</c:v>
                </c:pt>
                <c:pt idx="4">
                  <c:v>26.545999999999978</c:v>
                </c:pt>
                <c:pt idx="5">
                  <c:v>28.223000000000035</c:v>
                </c:pt>
                <c:pt idx="6">
                  <c:v>28.107999999999919</c:v>
                </c:pt>
                <c:pt idx="7">
                  <c:v>25.899000000000047</c:v>
                </c:pt>
                <c:pt idx="8">
                  <c:v>24.989999999999966</c:v>
                </c:pt>
                <c:pt idx="9">
                  <c:v>25.326999999999991</c:v>
                </c:pt>
                <c:pt idx="10">
                  <c:v>24.45</c:v>
                </c:pt>
                <c:pt idx="11">
                  <c:v>25.061999999999951</c:v>
                </c:pt>
                <c:pt idx="12">
                  <c:v>25.669999999999938</c:v>
                </c:pt>
                <c:pt idx="13">
                  <c:v>25.880999999999986</c:v>
                </c:pt>
                <c:pt idx="14">
                  <c:v>26.063999999999947</c:v>
                </c:pt>
                <c:pt idx="15">
                  <c:v>26.181999999999963</c:v>
                </c:pt>
                <c:pt idx="16">
                  <c:v>26.239999999999988</c:v>
                </c:pt>
                <c:pt idx="17">
                  <c:v>26.308000000000042</c:v>
                </c:pt>
                <c:pt idx="18">
                  <c:v>26.383999999999958</c:v>
                </c:pt>
                <c:pt idx="19">
                  <c:v>26.471999999999984</c:v>
                </c:pt>
                <c:pt idx="20">
                  <c:v>26.587999999999973</c:v>
                </c:pt>
                <c:pt idx="21">
                  <c:v>26.702999999999946</c:v>
                </c:pt>
                <c:pt idx="22">
                  <c:v>26.820000000000022</c:v>
                </c:pt>
                <c:pt idx="23">
                  <c:v>26.939000000000021</c:v>
                </c:pt>
                <c:pt idx="24" formatCode="#,##0.00">
                  <c:v>27.058999999999958</c:v>
                </c:pt>
                <c:pt idx="25">
                  <c:v>27.179000000000038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49.078000000000081</c:v>
                </c:pt>
                <c:pt idx="1">
                  <c:v>45.188999999999915</c:v>
                </c:pt>
                <c:pt idx="2">
                  <c:v>46.488000000000056</c:v>
                </c:pt>
                <c:pt idx="3">
                  <c:v>46.619999999999969</c:v>
                </c:pt>
                <c:pt idx="4">
                  <c:v>53.146999999999885</c:v>
                </c:pt>
                <c:pt idx="5">
                  <c:v>53.944999999999993</c:v>
                </c:pt>
                <c:pt idx="6">
                  <c:v>49.498999999999981</c:v>
                </c:pt>
                <c:pt idx="7">
                  <c:v>50.611000000000018</c:v>
                </c:pt>
                <c:pt idx="8">
                  <c:v>47.35800000000004</c:v>
                </c:pt>
                <c:pt idx="9">
                  <c:v>48.612999999999992</c:v>
                </c:pt>
                <c:pt idx="10">
                  <c:v>53.200000000000067</c:v>
                </c:pt>
                <c:pt idx="11">
                  <c:v>54.231000000000002</c:v>
                </c:pt>
                <c:pt idx="12">
                  <c:v>55.053999999999959</c:v>
                </c:pt>
                <c:pt idx="13">
                  <c:v>55.789000000000051</c:v>
                </c:pt>
                <c:pt idx="14">
                  <c:v>56.649999999999899</c:v>
                </c:pt>
                <c:pt idx="15">
                  <c:v>57.313000000000045</c:v>
                </c:pt>
                <c:pt idx="16">
                  <c:v>57.841999999999985</c:v>
                </c:pt>
                <c:pt idx="17">
                  <c:v>58.33100000000006</c:v>
                </c:pt>
                <c:pt idx="18">
                  <c:v>58.807000000000002</c:v>
                </c:pt>
                <c:pt idx="19">
                  <c:v>59.279000000000082</c:v>
                </c:pt>
                <c:pt idx="20">
                  <c:v>59.746000000000002</c:v>
                </c:pt>
                <c:pt idx="21">
                  <c:v>60.205999999999989</c:v>
                </c:pt>
                <c:pt idx="22">
                  <c:v>60.661999999999829</c:v>
                </c:pt>
                <c:pt idx="23">
                  <c:v>61.120999999999995</c:v>
                </c:pt>
                <c:pt idx="24" formatCode="#,##0.00">
                  <c:v>61.582000000000001</c:v>
                </c:pt>
                <c:pt idx="25">
                  <c:v>62.045000000000059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6.8420000000000085</c:v>
                </c:pt>
                <c:pt idx="1">
                  <c:v>8.4830000000000005</c:v>
                </c:pt>
                <c:pt idx="2">
                  <c:v>6.5890000000000004</c:v>
                </c:pt>
                <c:pt idx="3">
                  <c:v>7.1959999999999917</c:v>
                </c:pt>
                <c:pt idx="4">
                  <c:v>7.1840000000000046</c:v>
                </c:pt>
                <c:pt idx="5">
                  <c:v>5.552000000000004</c:v>
                </c:pt>
                <c:pt idx="6">
                  <c:v>4.578000000000003</c:v>
                </c:pt>
                <c:pt idx="7">
                  <c:v>6.3160000000000052</c:v>
                </c:pt>
                <c:pt idx="8">
                  <c:v>6.2659999999999991</c:v>
                </c:pt>
                <c:pt idx="9">
                  <c:v>5.0479999999999965</c:v>
                </c:pt>
                <c:pt idx="10">
                  <c:v>5.4979999999999993</c:v>
                </c:pt>
                <c:pt idx="11">
                  <c:v>5.4330000000000007</c:v>
                </c:pt>
                <c:pt idx="12">
                  <c:v>5.3920000000000057</c:v>
                </c:pt>
                <c:pt idx="13">
                  <c:v>5.3770000000000007</c:v>
                </c:pt>
                <c:pt idx="14">
                  <c:v>5.4110000000000014</c:v>
                </c:pt>
                <c:pt idx="15">
                  <c:v>5.4229999999999965</c:v>
                </c:pt>
                <c:pt idx="16">
                  <c:v>5.4319999999999986</c:v>
                </c:pt>
                <c:pt idx="17">
                  <c:v>5.4319999999999933</c:v>
                </c:pt>
                <c:pt idx="18">
                  <c:v>5.4289999999999941</c:v>
                </c:pt>
                <c:pt idx="19">
                  <c:v>5.424000000000003</c:v>
                </c:pt>
                <c:pt idx="20">
                  <c:v>5.4209999999999976</c:v>
                </c:pt>
                <c:pt idx="21">
                  <c:v>5.4140000000000033</c:v>
                </c:pt>
                <c:pt idx="22">
                  <c:v>5.410999999999996</c:v>
                </c:pt>
                <c:pt idx="23">
                  <c:v>5.4050000000000029</c:v>
                </c:pt>
                <c:pt idx="24">
                  <c:v>5.4009999999999936</c:v>
                </c:pt>
                <c:pt idx="25">
                  <c:v>5.3990000000000045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28.668000000000035</c:v>
                </c:pt>
                <c:pt idx="1">
                  <c:v>25.187000000000047</c:v>
                </c:pt>
                <c:pt idx="2">
                  <c:v>25.942000000000043</c:v>
                </c:pt>
                <c:pt idx="3">
                  <c:v>25.270000000000003</c:v>
                </c:pt>
                <c:pt idx="4">
                  <c:v>25.426999999999893</c:v>
                </c:pt>
                <c:pt idx="5">
                  <c:v>26.496999999999922</c:v>
                </c:pt>
                <c:pt idx="6">
                  <c:v>26.29499999999998</c:v>
                </c:pt>
                <c:pt idx="7">
                  <c:v>27.34500000000002</c:v>
                </c:pt>
                <c:pt idx="8">
                  <c:v>26.525999999999861</c:v>
                </c:pt>
                <c:pt idx="9">
                  <c:v>25.441999999999968</c:v>
                </c:pt>
                <c:pt idx="10">
                  <c:v>23.170000000000051</c:v>
                </c:pt>
                <c:pt idx="11">
                  <c:v>23.374999999999972</c:v>
                </c:pt>
                <c:pt idx="12">
                  <c:v>22.998000000000076</c:v>
                </c:pt>
                <c:pt idx="13">
                  <c:v>22.658000000000051</c:v>
                </c:pt>
                <c:pt idx="14">
                  <c:v>22.354000000000021</c:v>
                </c:pt>
                <c:pt idx="15">
                  <c:v>21.99999999999995</c:v>
                </c:pt>
                <c:pt idx="16">
                  <c:v>21.717999999999954</c:v>
                </c:pt>
                <c:pt idx="17">
                  <c:v>21.43500000000002</c:v>
                </c:pt>
                <c:pt idx="18">
                  <c:v>21.161000000000012</c:v>
                </c:pt>
                <c:pt idx="19">
                  <c:v>20.900000000000034</c:v>
                </c:pt>
                <c:pt idx="20">
                  <c:v>20.667999999999967</c:v>
                </c:pt>
                <c:pt idx="21">
                  <c:v>20.437000000000037</c:v>
                </c:pt>
                <c:pt idx="22">
                  <c:v>20.215000000000032</c:v>
                </c:pt>
                <c:pt idx="23">
                  <c:v>20.00200000000001</c:v>
                </c:pt>
                <c:pt idx="24">
                  <c:v>19.795999999999999</c:v>
                </c:pt>
                <c:pt idx="25">
                  <c:v>19.599999999999955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71.265000000000072</c:v>
                </c:pt>
                <c:pt idx="2">
                  <c:v>68.889000000000081</c:v>
                </c:pt>
                <c:pt idx="3">
                  <c:v>72.957999999999828</c:v>
                </c:pt>
                <c:pt idx="4">
                  <c:v>73.7409999999999</c:v>
                </c:pt>
                <c:pt idx="5">
                  <c:v>78.320999999999898</c:v>
                </c:pt>
                <c:pt idx="6">
                  <c:v>75.257000000000019</c:v>
                </c:pt>
                <c:pt idx="7">
                  <c:v>75.400999999999996</c:v>
                </c:pt>
                <c:pt idx="8">
                  <c:v>75.21900000000015</c:v>
                </c:pt>
                <c:pt idx="9">
                  <c:v>79.045999999999935</c:v>
                </c:pt>
                <c:pt idx="10">
                  <c:v>79.300999999999888</c:v>
                </c:pt>
                <c:pt idx="11">
                  <c:v>78.974000000000018</c:v>
                </c:pt>
                <c:pt idx="12">
                  <c:v>78.936999999999983</c:v>
                </c:pt>
                <c:pt idx="13">
                  <c:v>79.172000000000011</c:v>
                </c:pt>
                <c:pt idx="14">
                  <c:v>79.564000000000121</c:v>
                </c:pt>
                <c:pt idx="15">
                  <c:v>79.943000000000012</c:v>
                </c:pt>
                <c:pt idx="16">
                  <c:v>80.236000000000075</c:v>
                </c:pt>
                <c:pt idx="17">
                  <c:v>80.501999999999839</c:v>
                </c:pt>
                <c:pt idx="18">
                  <c:v>80.751000000000147</c:v>
                </c:pt>
                <c:pt idx="19">
                  <c:v>80.993000000000052</c:v>
                </c:pt>
                <c:pt idx="20">
                  <c:v>81.242999999999967</c:v>
                </c:pt>
                <c:pt idx="21">
                  <c:v>81.489999999999952</c:v>
                </c:pt>
                <c:pt idx="22">
                  <c:v>81.727999999999895</c:v>
                </c:pt>
                <c:pt idx="23">
                  <c:v>81.986999999999981</c:v>
                </c:pt>
                <c:pt idx="24">
                  <c:v>82.233000000000018</c:v>
                </c:pt>
                <c:pt idx="25">
                  <c:v>82.468000000000018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69.047000000000025</c:v>
                </c:pt>
                <c:pt idx="2">
                  <c:v>70.447000000000131</c:v>
                </c:pt>
                <c:pt idx="3">
                  <c:v>72.725999999999985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71.121000000000038</c:v>
                </c:pt>
                <c:pt idx="8">
                  <c:v>73.90600000000002</c:v>
                </c:pt>
                <c:pt idx="9">
                  <c:v>74.336999999999989</c:v>
                </c:pt>
                <c:pt idx="10">
                  <c:v>73.778000000000006</c:v>
                </c:pt>
                <c:pt idx="11">
                  <c:v>73.719000000000065</c:v>
                </c:pt>
                <c:pt idx="12">
                  <c:v>73.396999999999991</c:v>
                </c:pt>
                <c:pt idx="13">
                  <c:v>73.545000000000044</c:v>
                </c:pt>
                <c:pt idx="14">
                  <c:v>73.826999999999956</c:v>
                </c:pt>
                <c:pt idx="15">
                  <c:v>74.041999999999987</c:v>
                </c:pt>
                <c:pt idx="16">
                  <c:v>74.294000000000011</c:v>
                </c:pt>
                <c:pt idx="17">
                  <c:v>74.545999999999978</c:v>
                </c:pt>
                <c:pt idx="18">
                  <c:v>74.805000000000035</c:v>
                </c:pt>
                <c:pt idx="19">
                  <c:v>75.076999999999984</c:v>
                </c:pt>
                <c:pt idx="20">
                  <c:v>75.371999999999915</c:v>
                </c:pt>
                <c:pt idx="21">
                  <c:v>75.667000000000044</c:v>
                </c:pt>
                <c:pt idx="22">
                  <c:v>75.966000000000008</c:v>
                </c:pt>
                <c:pt idx="23">
                  <c:v>76.266000000000005</c:v>
                </c:pt>
                <c:pt idx="24">
                  <c:v>76.565000000000055</c:v>
                </c:pt>
                <c:pt idx="25">
                  <c:v>76.864000000000004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99.073000000000107</c:v>
                </c:pt>
                <c:pt idx="1">
                  <c:v>89.965999999999951</c:v>
                </c:pt>
                <c:pt idx="2">
                  <c:v>90.097000000000037</c:v>
                </c:pt>
                <c:pt idx="3">
                  <c:v>89.02699999999993</c:v>
                </c:pt>
                <c:pt idx="4">
                  <c:v>95.321999999999889</c:v>
                </c:pt>
                <c:pt idx="5">
                  <c:v>96.080000000000041</c:v>
                </c:pt>
                <c:pt idx="6">
                  <c:v>92.10199999999989</c:v>
                </c:pt>
                <c:pt idx="7">
                  <c:v>90.276000000000067</c:v>
                </c:pt>
                <c:pt idx="8">
                  <c:v>87.000000000000028</c:v>
                </c:pt>
                <c:pt idx="9">
                  <c:v>89.262999999999977</c:v>
                </c:pt>
                <c:pt idx="10">
                  <c:v>93.212000000000074</c:v>
                </c:pt>
                <c:pt idx="11">
                  <c:v>94.683999999999941</c:v>
                </c:pt>
                <c:pt idx="12">
                  <c:v>95.96599999999988</c:v>
                </c:pt>
                <c:pt idx="13">
                  <c:v>96.833000000000027</c:v>
                </c:pt>
                <c:pt idx="14">
                  <c:v>97.764999999999858</c:v>
                </c:pt>
                <c:pt idx="15">
                  <c:v>98.555999999999983</c:v>
                </c:pt>
                <c:pt idx="16">
                  <c:v>99.150999999999982</c:v>
                </c:pt>
                <c:pt idx="17">
                  <c:v>99.716000000000122</c:v>
                </c:pt>
                <c:pt idx="18">
                  <c:v>100.27599999999998</c:v>
                </c:pt>
                <c:pt idx="19">
                  <c:v>100.84300000000007</c:v>
                </c:pt>
                <c:pt idx="20">
                  <c:v>101.43299999999996</c:v>
                </c:pt>
                <c:pt idx="21">
                  <c:v>102.01299999999992</c:v>
                </c:pt>
                <c:pt idx="22">
                  <c:v>102.58999999999983</c:v>
                </c:pt>
                <c:pt idx="23">
                  <c:v>103.17100000000002</c:v>
                </c:pt>
                <c:pt idx="24">
                  <c:v>103.75399999999996</c:v>
                </c:pt>
                <c:pt idx="25">
                  <c:v>104.3370000000001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31.630650917183541</c:v>
                </c:pt>
                <c:pt idx="1">
                  <c:v>31.909132299729247</c:v>
                </c:pt>
                <c:pt idx="2">
                  <c:v>34.206609402662139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26.204585259221258</c:v>
                </c:pt>
                <c:pt idx="1">
                  <c:v>25.256318529904121</c:v>
                </c:pt>
                <c:pt idx="2">
                  <c:v>25.199659038751548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27.146999318766074</c:v>
                </c:pt>
                <c:pt idx="2">
                  <c:v>27.036915612091008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5.8296790845283759</c:v>
                </c:pt>
                <c:pt idx="1">
                  <c:v>5.8736739046340993</c:v>
                </c:pt>
                <c:pt idx="2">
                  <c:v>5.360959937053317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7.9317533727924268</c:v>
                </c:pt>
                <c:pt idx="2">
                  <c:v>6.4258081437282639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-2.8679999999999666</c:v>
                </c:pt>
                <c:pt idx="1">
                  <c:v>-5.8200000000001211</c:v>
                </c:pt>
                <c:pt idx="2">
                  <c:v>0.97999999999998977</c:v>
                </c:pt>
                <c:pt idx="3">
                  <c:v>-0.55000000000002558</c:v>
                </c:pt>
                <c:pt idx="4">
                  <c:v>-3.3269999999998703</c:v>
                </c:pt>
                <c:pt idx="5">
                  <c:v>-5.4000000000004711E-2</c:v>
                </c:pt>
                <c:pt idx="7">
                  <c:v>-11.639000000000067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11.125000000000028</c:v>
                </c:pt>
                <c:pt idx="1">
                  <c:v>3.0859999999999985</c:v>
                </c:pt>
                <c:pt idx="2">
                  <c:v>3.1670000000001295</c:v>
                </c:pt>
                <c:pt idx="3">
                  <c:v>-0.80599999999995831</c:v>
                </c:pt>
                <c:pt idx="4">
                  <c:v>-3.5700000000000962</c:v>
                </c:pt>
                <c:pt idx="5">
                  <c:v>-9.899999999999487E-2</c:v>
                </c:pt>
                <c:pt idx="7">
                  <c:v>12.903000000000107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-0.17557124987300776</c:v>
                </c:pt>
                <c:pt idx="3">
                  <c:v>-2.0577482627502919</c:v>
                </c:pt>
                <c:pt idx="4">
                  <c:v>-0.38098439758564862</c:v>
                </c:pt>
                <c:pt idx="6">
                  <c:v>-0.46885010453332487</c:v>
                </c:pt>
                <c:pt idx="7">
                  <c:v>0.52030838396150969</c:v>
                </c:pt>
                <c:pt idx="8">
                  <c:v>-3.2361549624337904E-2</c:v>
                </c:pt>
                <c:pt idx="10">
                  <c:v>2.649407283107319</c:v>
                </c:pt>
                <c:pt idx="11">
                  <c:v>-0.59276656880460354</c:v>
                </c:pt>
                <c:pt idx="12">
                  <c:v>9.5588052235684451E-2</c:v>
                </c:pt>
                <c:pt idx="14">
                  <c:v>-0.96864204937465725</c:v>
                </c:pt>
                <c:pt idx="15">
                  <c:v>0.15743538292241066</c:v>
                </c:pt>
                <c:pt idx="16">
                  <c:v>0.86512823380875403</c:v>
                </c:pt>
                <c:pt idx="17">
                  <c:v>0.69606409008107217</c:v>
                </c:pt>
                <c:pt idx="19">
                  <c:v>-0.53909723787134434</c:v>
                </c:pt>
                <c:pt idx="20">
                  <c:v>-0.85702527991690092</c:v>
                </c:pt>
                <c:pt idx="21">
                  <c:v>-1.1290003359608058</c:v>
                </c:pt>
                <c:pt idx="22">
                  <c:v>0.84993724987274533</c:v>
                </c:pt>
                <c:pt idx="23">
                  <c:v>-0.74305681938171553</c:v>
                </c:pt>
                <c:pt idx="25">
                  <c:v>-0.72324649146787712</c:v>
                </c:pt>
                <c:pt idx="26">
                  <c:v>-0.94161410788490274</c:v>
                </c:pt>
                <c:pt idx="27">
                  <c:v>-0.90504165585583163</c:v>
                </c:pt>
                <c:pt idx="29">
                  <c:v>-6.6317940918769747E-2</c:v>
                </c:pt>
                <c:pt idx="30">
                  <c:v>0.34807165252754846</c:v>
                </c:pt>
                <c:pt idx="31">
                  <c:v>1.737544720870976</c:v>
                </c:pt>
                <c:pt idx="32">
                  <c:v>0.82769082406877192</c:v>
                </c:pt>
                <c:pt idx="33">
                  <c:v>-0.79891436580236119</c:v>
                </c:pt>
                <c:pt idx="34">
                  <c:v>0.27891107495034984</c:v>
                </c:pt>
                <c:pt idx="36">
                  <c:v>1.4563419397662702</c:v>
                </c:pt>
                <c:pt idx="37">
                  <c:v>1.1378084039355807</c:v>
                </c:pt>
                <c:pt idx="38">
                  <c:v>1.5029001725658908</c:v>
                </c:pt>
                <c:pt idx="39">
                  <c:v>0.78498098901351732</c:v>
                </c:pt>
                <c:pt idx="40">
                  <c:v>1.2715712049059302</c:v>
                </c:pt>
                <c:pt idx="42">
                  <c:v>2.1610998249691704</c:v>
                </c:pt>
                <c:pt idx="43">
                  <c:v>5.3400151025329023E-2</c:v>
                </c:pt>
                <c:pt idx="44">
                  <c:v>0.9013926487324353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-2.1733058846594044</c:v>
                </c:pt>
                <c:pt idx="3">
                  <c:v>-5.0470217294383612</c:v>
                </c:pt>
                <c:pt idx="4">
                  <c:v>-2.5541176536427179</c:v>
                </c:pt>
                <c:pt idx="6">
                  <c:v>1.1221688744325498</c:v>
                </c:pt>
                <c:pt idx="7">
                  <c:v>-4.3487101448081988</c:v>
                </c:pt>
                <c:pt idx="8">
                  <c:v>-1.4245371729787681</c:v>
                </c:pt>
                <c:pt idx="10">
                  <c:v>1.6712815668325831</c:v>
                </c:pt>
                <c:pt idx="11">
                  <c:v>-2.4838429860712941</c:v>
                </c:pt>
                <c:pt idx="12">
                  <c:v>-1.8228953346616117</c:v>
                </c:pt>
                <c:pt idx="14">
                  <c:v>2.8433517091855709</c:v>
                </c:pt>
                <c:pt idx="15">
                  <c:v>-1.1212649567180266</c:v>
                </c:pt>
                <c:pt idx="16">
                  <c:v>-1.4269478970773797</c:v>
                </c:pt>
                <c:pt idx="17">
                  <c:v>-1.3131945356538943</c:v>
                </c:pt>
                <c:pt idx="19">
                  <c:v>-4.3629892943995667</c:v>
                </c:pt>
                <c:pt idx="20">
                  <c:v>-3.5940466421901407</c:v>
                </c:pt>
                <c:pt idx="21">
                  <c:v>-4.189937892255136</c:v>
                </c:pt>
                <c:pt idx="22">
                  <c:v>-4.917968600151001</c:v>
                </c:pt>
                <c:pt idx="23">
                  <c:v>-4.0826886125641231</c:v>
                </c:pt>
                <c:pt idx="25">
                  <c:v>-3.3370521054146951</c:v>
                </c:pt>
                <c:pt idx="26">
                  <c:v>-0.7343391943299804</c:v>
                </c:pt>
                <c:pt idx="27">
                  <c:v>-1.194240673662339</c:v>
                </c:pt>
                <c:pt idx="29">
                  <c:v>1.2068303887983634</c:v>
                </c:pt>
                <c:pt idx="30">
                  <c:v>-1.5652413326049719</c:v>
                </c:pt>
                <c:pt idx="31">
                  <c:v>3.0523661297881421</c:v>
                </c:pt>
                <c:pt idx="32">
                  <c:v>1.6862935569330384</c:v>
                </c:pt>
                <c:pt idx="33">
                  <c:v>1.6944826839692118</c:v>
                </c:pt>
                <c:pt idx="34">
                  <c:v>1.2841453578724904</c:v>
                </c:pt>
                <c:pt idx="36">
                  <c:v>3.038006467340848</c:v>
                </c:pt>
                <c:pt idx="37">
                  <c:v>-1.1602779241791095</c:v>
                </c:pt>
                <c:pt idx="38">
                  <c:v>1.3345336859248436</c:v>
                </c:pt>
                <c:pt idx="39">
                  <c:v>0.40342133597051077</c:v>
                </c:pt>
                <c:pt idx="40">
                  <c:v>0.99697395510200959</c:v>
                </c:pt>
                <c:pt idx="42">
                  <c:v>0.36866277977773976</c:v>
                </c:pt>
                <c:pt idx="43">
                  <c:v>2.7254948587183359</c:v>
                </c:pt>
                <c:pt idx="44">
                  <c:v>1.8205269238030564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2.068324313318378</c:v>
                </c:pt>
                <c:pt idx="1">
                  <c:v>3.058911626930545</c:v>
                </c:pt>
                <c:pt idx="2">
                  <c:v>2.1224700053392453</c:v>
                </c:pt>
                <c:pt idx="3">
                  <c:v>-2.0451269953994498</c:v>
                </c:pt>
                <c:pt idx="4">
                  <c:v>-6.008996278389759</c:v>
                </c:pt>
                <c:pt idx="5">
                  <c:v>-1.9707465342349444</c:v>
                </c:pt>
                <c:pt idx="6">
                  <c:v>-2.9951161336941006</c:v>
                </c:pt>
                <c:pt idx="7">
                  <c:v>-1.4827467037538646</c:v>
                </c:pt>
                <c:pt idx="8">
                  <c:v>-4.3859733001159817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12.446263119427394</c:v>
                </c:pt>
                <c:pt idx="1">
                  <c:v>12.505539718611933</c:v>
                </c:pt>
                <c:pt idx="2">
                  <c:v>12.558093300428853</c:v>
                </c:pt>
                <c:pt idx="3">
                  <c:v>12.93275657613788</c:v>
                </c:pt>
                <c:pt idx="4">
                  <c:v>12.541459978252131</c:v>
                </c:pt>
                <c:pt idx="5">
                  <c:v>13.255822127493419</c:v>
                </c:pt>
                <c:pt idx="6">
                  <c:v>13.256813702316965</c:v>
                </c:pt>
                <c:pt idx="7">
                  <c:v>13.247313734864072</c:v>
                </c:pt>
                <c:pt idx="8">
                  <c:v>13.949728300111337</c:v>
                </c:pt>
                <c:pt idx="9">
                  <c:v>14.664791305062801</c:v>
                </c:pt>
                <c:pt idx="10">
                  <c:v>15.163444924991589</c:v>
                </c:pt>
                <c:pt idx="11">
                  <c:v>13.474294500301603</c:v>
                </c:pt>
                <c:pt idx="12">
                  <c:v>13.544626757246904</c:v>
                </c:pt>
                <c:pt idx="13">
                  <c:v>13.649110942578231</c:v>
                </c:pt>
                <c:pt idx="14">
                  <c:v>13.781704729202032</c:v>
                </c:pt>
                <c:pt idx="15">
                  <c:v>13.907566624364092</c:v>
                </c:pt>
                <c:pt idx="16">
                  <c:v>14.032072656522335</c:v>
                </c:pt>
                <c:pt idx="17">
                  <c:v>14.16092454977689</c:v>
                </c:pt>
                <c:pt idx="18">
                  <c:v>14.29371011213043</c:v>
                </c:pt>
                <c:pt idx="19">
                  <c:v>14.424991195409902</c:v>
                </c:pt>
                <c:pt idx="20">
                  <c:v>14.561906250524212</c:v>
                </c:pt>
                <c:pt idx="21">
                  <c:v>14.709544702878894</c:v>
                </c:pt>
                <c:pt idx="22">
                  <c:v>14.867971104999244</c:v>
                </c:pt>
                <c:pt idx="23">
                  <c:v>15.009355658605754</c:v>
                </c:pt>
                <c:pt idx="24">
                  <c:v>15.153985594559911</c:v>
                </c:pt>
                <c:pt idx="25">
                  <c:v>15.285359531668519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7.4478237349476277</c:v>
                </c:pt>
                <c:pt idx="2">
                  <c:v>7.4913373234987564</c:v>
                </c:pt>
                <c:pt idx="3">
                  <c:v>7.9245962318428509</c:v>
                </c:pt>
                <c:pt idx="4">
                  <c:v>8.0775113696595753</c:v>
                </c:pt>
                <c:pt idx="5">
                  <c:v>8.6540324341114747</c:v>
                </c:pt>
                <c:pt idx="6">
                  <c:v>6.8599101635291042</c:v>
                </c:pt>
                <c:pt idx="7">
                  <c:v>7.2724814621828422</c:v>
                </c:pt>
                <c:pt idx="8">
                  <c:v>7.4411139196293741</c:v>
                </c:pt>
                <c:pt idx="9">
                  <c:v>9.0253529738815086</c:v>
                </c:pt>
                <c:pt idx="10">
                  <c:v>8.8147339499316857</c:v>
                </c:pt>
                <c:pt idx="11">
                  <c:v>9.9698417923577285</c:v>
                </c:pt>
                <c:pt idx="12">
                  <c:v>10.073088782789304</c:v>
                </c:pt>
                <c:pt idx="13">
                  <c:v>10.212905506026281</c:v>
                </c:pt>
                <c:pt idx="14">
                  <c:v>10.381846225191358</c:v>
                </c:pt>
                <c:pt idx="15">
                  <c:v>10.546854285272252</c:v>
                </c:pt>
                <c:pt idx="16">
                  <c:v>10.7020596839722</c:v>
                </c:pt>
                <c:pt idx="17">
                  <c:v>10.864470898209296</c:v>
                </c:pt>
                <c:pt idx="18">
                  <c:v>11.030223890820222</c:v>
                </c:pt>
                <c:pt idx="19">
                  <c:v>11.195327105212522</c:v>
                </c:pt>
                <c:pt idx="20">
                  <c:v>11.364708205897482</c:v>
                </c:pt>
                <c:pt idx="21">
                  <c:v>11.552477069628862</c:v>
                </c:pt>
                <c:pt idx="22">
                  <c:v>11.761415016200466</c:v>
                </c:pt>
                <c:pt idx="23">
                  <c:v>11.935237016671794</c:v>
                </c:pt>
                <c:pt idx="24">
                  <c:v>12.090552873514719</c:v>
                </c:pt>
                <c:pt idx="25">
                  <c:v>12.147659344768043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14.054631883328961</c:v>
                </c:pt>
                <c:pt idx="1">
                  <c:v>12.318002029219585</c:v>
                </c:pt>
                <c:pt idx="2">
                  <c:v>11.952906257687427</c:v>
                </c:pt>
                <c:pt idx="3">
                  <c:v>11.893583429113711</c:v>
                </c:pt>
                <c:pt idx="4">
                  <c:v>12.275817964270626</c:v>
                </c:pt>
                <c:pt idx="5">
                  <c:v>13.155125174073515</c:v>
                </c:pt>
                <c:pt idx="6">
                  <c:v>12.557196468453544</c:v>
                </c:pt>
                <c:pt idx="7">
                  <c:v>12.222853858443358</c:v>
                </c:pt>
                <c:pt idx="8">
                  <c:v>12.349505423585027</c:v>
                </c:pt>
                <c:pt idx="9">
                  <c:v>12.732506043688081</c:v>
                </c:pt>
                <c:pt idx="10">
                  <c:v>13.422627717809057</c:v>
                </c:pt>
                <c:pt idx="11">
                  <c:v>13.420763470928547</c:v>
                </c:pt>
                <c:pt idx="12">
                  <c:v>13.483348025006773</c:v>
                </c:pt>
                <c:pt idx="13">
                  <c:v>13.566544167518098</c:v>
                </c:pt>
                <c:pt idx="14">
                  <c:v>13.683843034812115</c:v>
                </c:pt>
                <c:pt idx="15">
                  <c:v>13.791889431940849</c:v>
                </c:pt>
                <c:pt idx="16">
                  <c:v>13.903274288440501</c:v>
                </c:pt>
                <c:pt idx="17">
                  <c:v>14.018586898822731</c:v>
                </c:pt>
                <c:pt idx="18">
                  <c:v>14.142601525133585</c:v>
                </c:pt>
                <c:pt idx="19">
                  <c:v>14.268414012953837</c:v>
                </c:pt>
                <c:pt idx="20">
                  <c:v>14.401140963346091</c:v>
                </c:pt>
                <c:pt idx="21">
                  <c:v>14.536326659293461</c:v>
                </c:pt>
                <c:pt idx="22">
                  <c:v>14.673120043820383</c:v>
                </c:pt>
                <c:pt idx="23">
                  <c:v>14.809777861962445</c:v>
                </c:pt>
                <c:pt idx="24">
                  <c:v>14.951329943100381</c:v>
                </c:pt>
                <c:pt idx="25">
                  <c:v>15.092973808228242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16.701146740533641</c:v>
                </c:pt>
                <c:pt idx="1">
                  <c:v>16.035092372374841</c:v>
                </c:pt>
                <c:pt idx="2">
                  <c:v>16.941179964756799</c:v>
                </c:pt>
                <c:pt idx="3">
                  <c:v>17.35776534978671</c:v>
                </c:pt>
                <c:pt idx="4">
                  <c:v>19.654541867314634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19.851398690039279</c:v>
                </c:pt>
                <c:pt idx="8">
                  <c:v>19.225068194072591</c:v>
                </c:pt>
                <c:pt idx="9">
                  <c:v>20.029699223113106</c:v>
                </c:pt>
                <c:pt idx="10">
                  <c:v>21.579951236572558</c:v>
                </c:pt>
                <c:pt idx="11">
                  <c:v>22.467614107100982</c:v>
                </c:pt>
                <c:pt idx="12">
                  <c:v>22.883196405167471</c:v>
                </c:pt>
                <c:pt idx="13">
                  <c:v>23.276983848830337</c:v>
                </c:pt>
                <c:pt idx="14">
                  <c:v>23.690124829522489</c:v>
                </c:pt>
                <c:pt idx="15">
                  <c:v>24.040994909956808</c:v>
                </c:pt>
                <c:pt idx="16">
                  <c:v>24.359652478673258</c:v>
                </c:pt>
                <c:pt idx="17">
                  <c:v>24.655479885032936</c:v>
                </c:pt>
                <c:pt idx="18">
                  <c:v>24.930892022387933</c:v>
                </c:pt>
                <c:pt idx="19">
                  <c:v>25.210097543248899</c:v>
                </c:pt>
                <c:pt idx="20">
                  <c:v>25.499486124618674</c:v>
                </c:pt>
                <c:pt idx="21">
                  <c:v>25.806053570655479</c:v>
                </c:pt>
                <c:pt idx="22">
                  <c:v>26.114640375042573</c:v>
                </c:pt>
                <c:pt idx="23">
                  <c:v>26.421934427829914</c:v>
                </c:pt>
                <c:pt idx="24">
                  <c:v>26.720443162220082</c:v>
                </c:pt>
                <c:pt idx="25">
                  <c:v>26.99151286842374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12.802058413172134</c:v>
                </c:pt>
                <c:pt idx="1">
                  <c:v>12.793678443442447</c:v>
                </c:pt>
                <c:pt idx="2">
                  <c:v>13.85403244300152</c:v>
                </c:pt>
                <c:pt idx="3">
                  <c:v>13.565685178110902</c:v>
                </c:pt>
                <c:pt idx="4">
                  <c:v>12.792261388484846</c:v>
                </c:pt>
                <c:pt idx="5">
                  <c:v>13.382968169165679</c:v>
                </c:pt>
                <c:pt idx="6">
                  <c:v>13.078847999762331</c:v>
                </c:pt>
                <c:pt idx="7">
                  <c:v>12.201315591627374</c:v>
                </c:pt>
                <c:pt idx="8">
                  <c:v>12.201681979777735</c:v>
                </c:pt>
                <c:pt idx="9">
                  <c:v>12.073188470768622</c:v>
                </c:pt>
                <c:pt idx="10">
                  <c:v>12.624378960495292</c:v>
                </c:pt>
                <c:pt idx="11">
                  <c:v>13.018403949153628</c:v>
                </c:pt>
                <c:pt idx="12">
                  <c:v>13.387086165843446</c:v>
                </c:pt>
                <c:pt idx="13">
                  <c:v>13.577393277890785</c:v>
                </c:pt>
                <c:pt idx="14">
                  <c:v>13.761570206802984</c:v>
                </c:pt>
                <c:pt idx="15">
                  <c:v>13.882089071896244</c:v>
                </c:pt>
                <c:pt idx="16">
                  <c:v>13.97949217043403</c:v>
                </c:pt>
                <c:pt idx="17">
                  <c:v>14.082326068467907</c:v>
                </c:pt>
                <c:pt idx="18">
                  <c:v>14.187535358360547</c:v>
                </c:pt>
                <c:pt idx="19">
                  <c:v>14.29156590278744</c:v>
                </c:pt>
                <c:pt idx="20">
                  <c:v>14.397802170392856</c:v>
                </c:pt>
                <c:pt idx="21">
                  <c:v>14.51079129060661</c:v>
                </c:pt>
                <c:pt idx="22">
                  <c:v>14.624271853312123</c:v>
                </c:pt>
                <c:pt idx="23">
                  <c:v>14.737082541296182</c:v>
                </c:pt>
                <c:pt idx="24">
                  <c:v>14.848845571253902</c:v>
                </c:pt>
                <c:pt idx="25">
                  <c:v>14.959362980410427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14.771739837805955</c:v>
                </c:pt>
                <c:pt idx="1">
                  <c:v>12.847319444888763</c:v>
                </c:pt>
                <c:pt idx="2">
                  <c:v>12.133218087900092</c:v>
                </c:pt>
                <c:pt idx="3">
                  <c:v>12.796925406767578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13.060202341023265</c:v>
                </c:pt>
                <c:pt idx="7">
                  <c:v>12.279649457083353</c:v>
                </c:pt>
                <c:pt idx="8">
                  <c:v>12.716586570558864</c:v>
                </c:pt>
                <c:pt idx="9">
                  <c:v>13.621362876615853</c:v>
                </c:pt>
                <c:pt idx="10">
                  <c:v>15.584449280470272</c:v>
                </c:pt>
                <c:pt idx="11">
                  <c:v>16.309040055179292</c:v>
                </c:pt>
                <c:pt idx="12">
                  <c:v>16.414145967202185</c:v>
                </c:pt>
                <c:pt idx="13">
                  <c:v>16.598178349395042</c:v>
                </c:pt>
                <c:pt idx="14">
                  <c:v>16.812143618888474</c:v>
                </c:pt>
                <c:pt idx="15">
                  <c:v>17.02739383040948</c:v>
                </c:pt>
                <c:pt idx="16">
                  <c:v>17.24160379933587</c:v>
                </c:pt>
                <c:pt idx="17">
                  <c:v>17.455809505200808</c:v>
                </c:pt>
                <c:pt idx="18">
                  <c:v>17.681164455574457</c:v>
                </c:pt>
                <c:pt idx="19">
                  <c:v>17.90821915640543</c:v>
                </c:pt>
                <c:pt idx="20">
                  <c:v>18.149967713683502</c:v>
                </c:pt>
                <c:pt idx="21">
                  <c:v>18.398075347945763</c:v>
                </c:pt>
                <c:pt idx="22">
                  <c:v>18.637067246247334</c:v>
                </c:pt>
                <c:pt idx="23">
                  <c:v>18.876237938438567</c:v>
                </c:pt>
                <c:pt idx="24">
                  <c:v>19.118687974936606</c:v>
                </c:pt>
                <c:pt idx="25">
                  <c:v>19.358845473325882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6.4433334929041415</c:v>
                </c:pt>
                <c:pt idx="1">
                  <c:v>5.823512010333145</c:v>
                </c:pt>
                <c:pt idx="2">
                  <c:v>5.9099457548102841</c:v>
                </c:pt>
                <c:pt idx="3">
                  <c:v>5.9799241565466525</c:v>
                </c:pt>
                <c:pt idx="4">
                  <c:v>5.4051596585628232</c:v>
                </c:pt>
                <c:pt idx="5">
                  <c:v>5.6207492164441737</c:v>
                </c:pt>
                <c:pt idx="6">
                  <c:v>5.5136178183594637</c:v>
                </c:pt>
                <c:pt idx="7">
                  <c:v>5.9329539622300089</c:v>
                </c:pt>
                <c:pt idx="8">
                  <c:v>5.7627373361960323</c:v>
                </c:pt>
                <c:pt idx="9">
                  <c:v>5.6018764618726857</c:v>
                </c:pt>
                <c:pt idx="10">
                  <c:v>6.1133768169745126</c:v>
                </c:pt>
                <c:pt idx="11">
                  <c:v>5.1706504687728136</c:v>
                </c:pt>
                <c:pt idx="12">
                  <c:v>5.1798837015347008</c:v>
                </c:pt>
                <c:pt idx="13">
                  <c:v>5.1859179583192416</c:v>
                </c:pt>
                <c:pt idx="14">
                  <c:v>5.202731897434651</c:v>
                </c:pt>
                <c:pt idx="15">
                  <c:v>5.2158933542794417</c:v>
                </c:pt>
                <c:pt idx="16">
                  <c:v>5.2307662372086243</c:v>
                </c:pt>
                <c:pt idx="17">
                  <c:v>5.2468799045180106</c:v>
                </c:pt>
                <c:pt idx="18">
                  <c:v>5.264136987190895</c:v>
                </c:pt>
                <c:pt idx="19">
                  <c:v>5.2790499136960909</c:v>
                </c:pt>
                <c:pt idx="20">
                  <c:v>5.3019409169032032</c:v>
                </c:pt>
                <c:pt idx="21">
                  <c:v>5.3236371900551225</c:v>
                </c:pt>
                <c:pt idx="22">
                  <c:v>5.3496048353598917</c:v>
                </c:pt>
                <c:pt idx="23">
                  <c:v>5.3717921384546248</c:v>
                </c:pt>
                <c:pt idx="24">
                  <c:v>5.3983426232481113</c:v>
                </c:pt>
                <c:pt idx="25">
                  <c:v>5.4203526238864832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5.1755462271811297</c:v>
                </c:pt>
                <c:pt idx="1">
                  <c:v>6.2020557582165221</c:v>
                </c:pt>
                <c:pt idx="2">
                  <c:v>6.298538107891158</c:v>
                </c:pt>
                <c:pt idx="3">
                  <c:v>6.2234296593153369</c:v>
                </c:pt>
                <c:pt idx="4">
                  <c:v>6.9045760214776273</c:v>
                </c:pt>
                <c:pt idx="5">
                  <c:v>7.0010384831361092</c:v>
                </c:pt>
                <c:pt idx="6">
                  <c:v>6.6313697047779296</c:v>
                </c:pt>
                <c:pt idx="7">
                  <c:v>6.6063959514283779</c:v>
                </c:pt>
                <c:pt idx="8">
                  <c:v>6.9270104554264522</c:v>
                </c:pt>
                <c:pt idx="9">
                  <c:v>6.9087673266133862</c:v>
                </c:pt>
                <c:pt idx="10">
                  <c:v>7.6115753904746297</c:v>
                </c:pt>
                <c:pt idx="11">
                  <c:v>7.3824008417848983</c:v>
                </c:pt>
                <c:pt idx="12">
                  <c:v>7.4994193669490858</c:v>
                </c:pt>
                <c:pt idx="13">
                  <c:v>7.6109939617696876</c:v>
                </c:pt>
                <c:pt idx="14">
                  <c:v>7.7281388288981399</c:v>
                </c:pt>
                <c:pt idx="15">
                  <c:v>7.8249164867773864</c:v>
                </c:pt>
                <c:pt idx="16">
                  <c:v>7.9072264348161685</c:v>
                </c:pt>
                <c:pt idx="17">
                  <c:v>7.9852705000281929</c:v>
                </c:pt>
                <c:pt idx="18">
                  <c:v>8.0639571001490324</c:v>
                </c:pt>
                <c:pt idx="19">
                  <c:v>8.1374636489979562</c:v>
                </c:pt>
                <c:pt idx="20">
                  <c:v>8.2141223920571864</c:v>
                </c:pt>
                <c:pt idx="21">
                  <c:v>8.2852269226462401</c:v>
                </c:pt>
                <c:pt idx="22">
                  <c:v>8.3572245734854835</c:v>
                </c:pt>
                <c:pt idx="23">
                  <c:v>8.4403002917906278</c:v>
                </c:pt>
                <c:pt idx="24">
                  <c:v>8.524868015494123</c:v>
                </c:pt>
                <c:pt idx="25">
                  <c:v>8.6133455059135677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4.1634133790232664</c:v>
                </c:pt>
                <c:pt idx="2">
                  <c:v>3.6951479054553209</c:v>
                </c:pt>
                <c:pt idx="3">
                  <c:v>3.2372086847893899</c:v>
                </c:pt>
                <c:pt idx="4">
                  <c:v>3.3873743231753681</c:v>
                </c:pt>
                <c:pt idx="5">
                  <c:v>3.2216047867065432</c:v>
                </c:pt>
                <c:pt idx="6">
                  <c:v>3.5359541667788892</c:v>
                </c:pt>
                <c:pt idx="7">
                  <c:v>3.384063302977907</c:v>
                </c:pt>
                <c:pt idx="8">
                  <c:v>3.5379956103178376</c:v>
                </c:pt>
                <c:pt idx="9">
                  <c:v>3.5576318025366938</c:v>
                </c:pt>
                <c:pt idx="10">
                  <c:v>3.7442263994781428</c:v>
                </c:pt>
                <c:pt idx="11">
                  <c:v>4.1062228480764755</c:v>
                </c:pt>
                <c:pt idx="12">
                  <c:v>4.1271519484693702</c:v>
                </c:pt>
                <c:pt idx="13">
                  <c:v>4.173063856988608</c:v>
                </c:pt>
                <c:pt idx="14">
                  <c:v>4.2166985150052332</c:v>
                </c:pt>
                <c:pt idx="15">
                  <c:v>4.2775935156960188</c:v>
                </c:pt>
                <c:pt idx="16">
                  <c:v>4.3373070161144236</c:v>
                </c:pt>
                <c:pt idx="17">
                  <c:v>4.3956267257007493</c:v>
                </c:pt>
                <c:pt idx="18">
                  <c:v>4.4515508106814163</c:v>
                </c:pt>
                <c:pt idx="19">
                  <c:v>4.5095367797886317</c:v>
                </c:pt>
                <c:pt idx="20">
                  <c:v>4.5630226669354235</c:v>
                </c:pt>
                <c:pt idx="21">
                  <c:v>4.615835460530576</c:v>
                </c:pt>
                <c:pt idx="22">
                  <c:v>4.6749041058102874</c:v>
                </c:pt>
                <c:pt idx="23">
                  <c:v>4.7351923664255215</c:v>
                </c:pt>
                <c:pt idx="24">
                  <c:v>4.7894551358067048</c:v>
                </c:pt>
                <c:pt idx="25">
                  <c:v>4.8482040154442316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2.6510131843486393</c:v>
                </c:pt>
                <c:pt idx="1">
                  <c:v>2.5856081013831314</c:v>
                </c:pt>
                <c:pt idx="2">
                  <c:v>2.9321178723764052</c:v>
                </c:pt>
                <c:pt idx="3">
                  <c:v>3.4268473196467157</c:v>
                </c:pt>
                <c:pt idx="4">
                  <c:v>3.2555707228054844</c:v>
                </c:pt>
                <c:pt idx="5">
                  <c:v>3.7449149294376691</c:v>
                </c:pt>
                <c:pt idx="6">
                  <c:v>3.0850769887882143</c:v>
                </c:pt>
                <c:pt idx="7">
                  <c:v>3.2269601689382656</c:v>
                </c:pt>
                <c:pt idx="8">
                  <c:v>3.3126123044881255</c:v>
                </c:pt>
                <c:pt idx="9">
                  <c:v>3.6878461319238673</c:v>
                </c:pt>
                <c:pt idx="10">
                  <c:v>3.4608626260022386</c:v>
                </c:pt>
                <c:pt idx="11">
                  <c:v>3.1850488928819201</c:v>
                </c:pt>
                <c:pt idx="12">
                  <c:v>3.1663667733223524</c:v>
                </c:pt>
                <c:pt idx="13">
                  <c:v>3.1885998595570104</c:v>
                </c:pt>
                <c:pt idx="14">
                  <c:v>3.2252496438583838</c:v>
                </c:pt>
                <c:pt idx="15">
                  <c:v>3.2586669404679149</c:v>
                </c:pt>
                <c:pt idx="16">
                  <c:v>3.2911467552035822</c:v>
                </c:pt>
                <c:pt idx="17">
                  <c:v>3.3249992085895443</c:v>
                </c:pt>
                <c:pt idx="18">
                  <c:v>3.3594725976319619</c:v>
                </c:pt>
                <c:pt idx="19">
                  <c:v>3.394730583614705</c:v>
                </c:pt>
                <c:pt idx="20">
                  <c:v>3.4350457691573726</c:v>
                </c:pt>
                <c:pt idx="21">
                  <c:v>3.4754159740008359</c:v>
                </c:pt>
                <c:pt idx="22">
                  <c:v>3.5095925866622455</c:v>
                </c:pt>
                <c:pt idx="23">
                  <c:v>3.5449817702073476</c:v>
                </c:pt>
                <c:pt idx="24">
                  <c:v>3.5758418971444645</c:v>
                </c:pt>
                <c:pt idx="25">
                  <c:v>3.6460265735595034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13.979196846677524</c:v>
                </c:pt>
                <c:pt idx="1">
                  <c:v>11.91952964647612</c:v>
                </c:pt>
                <c:pt idx="2">
                  <c:v>11.957279615235299</c:v>
                </c:pt>
                <c:pt idx="3">
                  <c:v>11.874143684869354</c:v>
                </c:pt>
                <c:pt idx="4">
                  <c:v>12.488442937725662</c:v>
                </c:pt>
                <c:pt idx="5">
                  <c:v>12.63007487451808</c:v>
                </c:pt>
                <c:pt idx="6">
                  <c:v>12.161010900147474</c:v>
                </c:pt>
                <c:pt idx="7">
                  <c:v>11.878684667438955</c:v>
                </c:pt>
                <c:pt idx="8">
                  <c:v>12.312110445491703</c:v>
                </c:pt>
                <c:pt idx="9">
                  <c:v>12.680739087549316</c:v>
                </c:pt>
                <c:pt idx="10">
                  <c:v>13.410811062652295</c:v>
                </c:pt>
                <c:pt idx="11">
                  <c:v>12.519121727863446</c:v>
                </c:pt>
                <c:pt idx="12">
                  <c:v>12.512337712560303</c:v>
                </c:pt>
                <c:pt idx="13">
                  <c:v>12.552393261694748</c:v>
                </c:pt>
                <c:pt idx="14">
                  <c:v>12.614828566432719</c:v>
                </c:pt>
                <c:pt idx="15">
                  <c:v>12.66400368323588</c:v>
                </c:pt>
                <c:pt idx="16">
                  <c:v>12.708643591311061</c:v>
                </c:pt>
                <c:pt idx="17">
                  <c:v>12.756730839280765</c:v>
                </c:pt>
                <c:pt idx="18">
                  <c:v>12.81312475064372</c:v>
                </c:pt>
                <c:pt idx="19">
                  <c:v>12.862585806756458</c:v>
                </c:pt>
                <c:pt idx="20">
                  <c:v>12.925682181919239</c:v>
                </c:pt>
                <c:pt idx="21">
                  <c:v>12.996201600386213</c:v>
                </c:pt>
                <c:pt idx="22">
                  <c:v>13.065936555271945</c:v>
                </c:pt>
                <c:pt idx="23">
                  <c:v>13.13513831696579</c:v>
                </c:pt>
                <c:pt idx="24">
                  <c:v>13.21223858679762</c:v>
                </c:pt>
                <c:pt idx="25">
                  <c:v>13.278021987677652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28.065215762015598</c:v>
                </c:pt>
                <c:pt idx="1">
                  <c:v>26.896463063512915</c:v>
                </c:pt>
                <c:pt idx="2">
                  <c:v>26.493144477268416</c:v>
                </c:pt>
                <c:pt idx="3">
                  <c:v>25.549688251749561</c:v>
                </c:pt>
                <c:pt idx="4">
                  <c:v>27.11458584712884</c:v>
                </c:pt>
                <c:pt idx="5">
                  <c:v>28.606028455960544</c:v>
                </c:pt>
                <c:pt idx="6">
                  <c:v>26.803663102977332</c:v>
                </c:pt>
                <c:pt idx="7">
                  <c:v>25.775999745370143</c:v>
                </c:pt>
                <c:pt idx="8">
                  <c:v>26.167653621961428</c:v>
                </c:pt>
                <c:pt idx="9">
                  <c:v>26.017300054316227</c:v>
                </c:pt>
                <c:pt idx="10">
                  <c:v>27.57101511502059</c:v>
                </c:pt>
                <c:pt idx="11">
                  <c:v>25.579043559620693</c:v>
                </c:pt>
                <c:pt idx="12">
                  <c:v>25.440161897439207</c:v>
                </c:pt>
                <c:pt idx="13">
                  <c:v>25.336654167033046</c:v>
                </c:pt>
                <c:pt idx="14">
                  <c:v>25.268334503194627</c:v>
                </c:pt>
                <c:pt idx="15">
                  <c:v>25.204572507390164</c:v>
                </c:pt>
                <c:pt idx="16">
                  <c:v>25.103053270919503</c:v>
                </c:pt>
                <c:pt idx="17">
                  <c:v>24.995705766466138</c:v>
                </c:pt>
                <c:pt idx="18">
                  <c:v>24.858840638993097</c:v>
                </c:pt>
                <c:pt idx="19">
                  <c:v>24.734405343166433</c:v>
                </c:pt>
                <c:pt idx="20">
                  <c:v>24.60953490472696</c:v>
                </c:pt>
                <c:pt idx="21">
                  <c:v>24.489078643628972</c:v>
                </c:pt>
                <c:pt idx="22">
                  <c:v>24.365572815938179</c:v>
                </c:pt>
                <c:pt idx="23">
                  <c:v>24.213176645395443</c:v>
                </c:pt>
                <c:pt idx="24">
                  <c:v>24.046634202514138</c:v>
                </c:pt>
                <c:pt idx="25">
                  <c:v>23.923320726995069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7.0109380707763105</c:v>
                </c:pt>
                <c:pt idx="1">
                  <c:v>6.3556119613101529</c:v>
                </c:pt>
                <c:pt idx="2">
                  <c:v>6.1821951427724287</c:v>
                </c:pt>
                <c:pt idx="3">
                  <c:v>6.2813314143860541</c:v>
                </c:pt>
                <c:pt idx="4">
                  <c:v>6.6136342490911204</c:v>
                </c:pt>
                <c:pt idx="5">
                  <c:v>6.4716799065514099</c:v>
                </c:pt>
                <c:pt idx="6">
                  <c:v>5.8157858602083339</c:v>
                </c:pt>
                <c:pt idx="7">
                  <c:v>5.6104378793518448</c:v>
                </c:pt>
                <c:pt idx="8">
                  <c:v>5.7861895191969275</c:v>
                </c:pt>
                <c:pt idx="9">
                  <c:v>5.3243821000802551</c:v>
                </c:pt>
                <c:pt idx="10">
                  <c:v>5.4615662520919139</c:v>
                </c:pt>
                <c:pt idx="11">
                  <c:v>6.1433844047256079</c:v>
                </c:pt>
                <c:pt idx="12">
                  <c:v>6.0918460878266414</c:v>
                </c:pt>
                <c:pt idx="13">
                  <c:v>6.0279156533780434</c:v>
                </c:pt>
                <c:pt idx="14">
                  <c:v>5.9683068484106192</c:v>
                </c:pt>
                <c:pt idx="15">
                  <c:v>5.9003686668142361</c:v>
                </c:pt>
                <c:pt idx="16">
                  <c:v>5.8098057835645012</c:v>
                </c:pt>
                <c:pt idx="17">
                  <c:v>5.7080553058607784</c:v>
                </c:pt>
                <c:pt idx="18">
                  <c:v>5.6154765269192959</c:v>
                </c:pt>
                <c:pt idx="19">
                  <c:v>5.5339277613263915</c:v>
                </c:pt>
                <c:pt idx="20">
                  <c:v>5.4403049828889056</c:v>
                </c:pt>
                <c:pt idx="21">
                  <c:v>5.2453299757004821</c:v>
                </c:pt>
                <c:pt idx="22">
                  <c:v>5.0125031220987122</c:v>
                </c:pt>
                <c:pt idx="23">
                  <c:v>4.8991663730842951</c:v>
                </c:pt>
                <c:pt idx="24">
                  <c:v>4.8358756736875286</c:v>
                </c:pt>
                <c:pt idx="25">
                  <c:v>4.8981344994237839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2.5374072482361614</c:v>
                </c:pt>
                <c:pt idx="1">
                  <c:v>3.8473008691781039</c:v>
                </c:pt>
                <c:pt idx="2">
                  <c:v>2.4140505052757097</c:v>
                </c:pt>
                <c:pt idx="3">
                  <c:v>2.9334666857461049</c:v>
                </c:pt>
                <c:pt idx="4">
                  <c:v>3.2471819567745195</c:v>
                </c:pt>
                <c:pt idx="5">
                  <c:v>2.7138409072199106</c:v>
                </c:pt>
                <c:pt idx="6">
                  <c:v>2.0311687324190348</c:v>
                </c:pt>
                <c:pt idx="7">
                  <c:v>2.3412362918543765</c:v>
                </c:pt>
                <c:pt idx="8">
                  <c:v>2.4068767926760661</c:v>
                </c:pt>
                <c:pt idx="9">
                  <c:v>2.1393415166326544</c:v>
                </c:pt>
                <c:pt idx="10">
                  <c:v>2.1090003081232154</c:v>
                </c:pt>
                <c:pt idx="11">
                  <c:v>2.0348748130149255</c:v>
                </c:pt>
                <c:pt idx="12">
                  <c:v>2.0554270130862209</c:v>
                </c:pt>
                <c:pt idx="13">
                  <c:v>2.0823082467692999</c:v>
                </c:pt>
                <c:pt idx="14">
                  <c:v>2.113932647754369</c:v>
                </c:pt>
                <c:pt idx="15">
                  <c:v>2.1420096079847508</c:v>
                </c:pt>
                <c:pt idx="16">
                  <c:v>2.1688019419919375</c:v>
                </c:pt>
                <c:pt idx="17">
                  <c:v>2.1945872730006384</c:v>
                </c:pt>
                <c:pt idx="18">
                  <c:v>2.2214076432475292</c:v>
                </c:pt>
                <c:pt idx="19">
                  <c:v>2.247452142527429</c:v>
                </c:pt>
                <c:pt idx="20">
                  <c:v>2.2746166411996511</c:v>
                </c:pt>
                <c:pt idx="21">
                  <c:v>2.3007445377970233</c:v>
                </c:pt>
                <c:pt idx="22">
                  <c:v>2.3261082741174461</c:v>
                </c:pt>
                <c:pt idx="23">
                  <c:v>2.3503938973761467</c:v>
                </c:pt>
                <c:pt idx="24">
                  <c:v>2.371942115011382</c:v>
                </c:pt>
                <c:pt idx="25">
                  <c:v>2.3944795266033134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13.802339653563553</c:v>
                </c:pt>
                <c:pt idx="1">
                  <c:v>13.086912943926054</c:v>
                </c:pt>
                <c:pt idx="2">
                  <c:v>11.685860258850941</c:v>
                </c:pt>
                <c:pt idx="3">
                  <c:v>12.320612642318435</c:v>
                </c:pt>
                <c:pt idx="4">
                  <c:v>12.723154544573367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11.483467259852583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10.046288090693917</c:v>
                </c:pt>
                <c:pt idx="11">
                  <c:v>9.8855565574343363</c:v>
                </c:pt>
                <c:pt idx="12">
                  <c:v>9.7436449231554523</c:v>
                </c:pt>
                <c:pt idx="13">
                  <c:v>9.6049490296293598</c:v>
                </c:pt>
                <c:pt idx="14">
                  <c:v>9.4982258371987029</c:v>
                </c:pt>
                <c:pt idx="15">
                  <c:v>9.4008579875240699</c:v>
                </c:pt>
                <c:pt idx="16">
                  <c:v>9.306014490391787</c:v>
                </c:pt>
                <c:pt idx="17">
                  <c:v>9.206120004026447</c:v>
                </c:pt>
                <c:pt idx="18">
                  <c:v>9.10521285992324</c:v>
                </c:pt>
                <c:pt idx="19">
                  <c:v>9.0050395567403481</c:v>
                </c:pt>
                <c:pt idx="20">
                  <c:v>8.9131130787527653</c:v>
                </c:pt>
                <c:pt idx="21">
                  <c:v>8.8263914221168811</c:v>
                </c:pt>
                <c:pt idx="22">
                  <c:v>8.7386069256691865</c:v>
                </c:pt>
                <c:pt idx="23">
                  <c:v>8.6482920864623445</c:v>
                </c:pt>
                <c:pt idx="24">
                  <c:v>8.5616638992754552</c:v>
                </c:pt>
                <c:pt idx="25">
                  <c:v>8.4730448757084087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14.406234157644464</c:v>
                </c:pt>
                <c:pt idx="1">
                  <c:v>12.481014133649078</c:v>
                </c:pt>
                <c:pt idx="2">
                  <c:v>12.061760308684402</c:v>
                </c:pt>
                <c:pt idx="3">
                  <c:v>11.775573207491178</c:v>
                </c:pt>
                <c:pt idx="4">
                  <c:v>11.886187992149555</c:v>
                </c:pt>
                <c:pt idx="5">
                  <c:v>10.66412372339674</c:v>
                </c:pt>
                <c:pt idx="6">
                  <c:v>10.277347905242063</c:v>
                </c:pt>
                <c:pt idx="7">
                  <c:v>9.9210481202910472</c:v>
                </c:pt>
                <c:pt idx="8">
                  <c:v>10.356522878204283</c:v>
                </c:pt>
                <c:pt idx="9">
                  <c:v>11.061565563914003</c:v>
                </c:pt>
                <c:pt idx="10">
                  <c:v>8.8806436501693486</c:v>
                </c:pt>
                <c:pt idx="11">
                  <c:v>9.1726828597483312</c:v>
                </c:pt>
                <c:pt idx="12">
                  <c:v>9.0590145167366565</c:v>
                </c:pt>
                <c:pt idx="13">
                  <c:v>8.8848033496846863</c:v>
                </c:pt>
                <c:pt idx="14">
                  <c:v>8.7653376329255828</c:v>
                </c:pt>
                <c:pt idx="15">
                  <c:v>8.6895972224162801</c:v>
                </c:pt>
                <c:pt idx="16">
                  <c:v>8.6046777147581111</c:v>
                </c:pt>
                <c:pt idx="17">
                  <c:v>8.5086138881306184</c:v>
                </c:pt>
                <c:pt idx="18">
                  <c:v>8.4225524983061657</c:v>
                </c:pt>
                <c:pt idx="19">
                  <c:v>8.3314873589256386</c:v>
                </c:pt>
                <c:pt idx="20">
                  <c:v>8.2427787330318019</c:v>
                </c:pt>
                <c:pt idx="21">
                  <c:v>8.154026903474481</c:v>
                </c:pt>
                <c:pt idx="22">
                  <c:v>8.0672524377735986</c:v>
                </c:pt>
                <c:pt idx="23">
                  <c:v>7.9797284043250558</c:v>
                </c:pt>
                <c:pt idx="24">
                  <c:v>7.893185153752194</c:v>
                </c:pt>
                <c:pt idx="25">
                  <c:v>7.8050129136883575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5.145894162095594</c:v>
                </c:pt>
                <c:pt idx="1">
                  <c:v>5.1921712612870508</c:v>
                </c:pt>
                <c:pt idx="2">
                  <c:v>5.2687172258650232</c:v>
                </c:pt>
                <c:pt idx="3">
                  <c:v>5.2800838696089087</c:v>
                </c:pt>
                <c:pt idx="4">
                  <c:v>5.3649132003497719</c:v>
                </c:pt>
                <c:pt idx="5">
                  <c:v>6.118501709005451</c:v>
                </c:pt>
                <c:pt idx="6">
                  <c:v>5.3599001146333469</c:v>
                </c:pt>
                <c:pt idx="7">
                  <c:v>5.4566993544201852</c:v>
                </c:pt>
                <c:pt idx="8">
                  <c:v>4.8724904094667867</c:v>
                </c:pt>
                <c:pt idx="9">
                  <c:v>5.1572687342714607</c:v>
                </c:pt>
                <c:pt idx="10">
                  <c:v>4.8952519711555809</c:v>
                </c:pt>
                <c:pt idx="11">
                  <c:v>4.8771103725238678</c:v>
                </c:pt>
                <c:pt idx="12">
                  <c:v>4.8484114730570349</c:v>
                </c:pt>
                <c:pt idx="13">
                  <c:v>4.8221181494389009</c:v>
                </c:pt>
                <c:pt idx="14">
                  <c:v>4.8054688444634142</c:v>
                </c:pt>
                <c:pt idx="15">
                  <c:v>4.7838376552412063</c:v>
                </c:pt>
                <c:pt idx="16">
                  <c:v>4.76022646264573</c:v>
                </c:pt>
                <c:pt idx="17">
                  <c:v>4.7303685819026695</c:v>
                </c:pt>
                <c:pt idx="18">
                  <c:v>4.705324421930535</c:v>
                </c:pt>
                <c:pt idx="19">
                  <c:v>4.6833042683892163</c:v>
                </c:pt>
                <c:pt idx="20">
                  <c:v>4.6620660240786274</c:v>
                </c:pt>
                <c:pt idx="21">
                  <c:v>4.6452791607765658</c:v>
                </c:pt>
                <c:pt idx="22">
                  <c:v>4.6298495783080424</c:v>
                </c:pt>
                <c:pt idx="23">
                  <c:v>4.6046898583902305</c:v>
                </c:pt>
                <c:pt idx="24">
                  <c:v>4.5720249513516711</c:v>
                </c:pt>
                <c:pt idx="25">
                  <c:v>4.5139942665882398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20.71558224060805</c:v>
                </c:pt>
                <c:pt idx="2">
                  <c:v>21.220539127318482</c:v>
                </c:pt>
                <c:pt idx="3">
                  <c:v>21.729753285748782</c:v>
                </c:pt>
                <c:pt idx="4">
                  <c:v>23.315427328439743</c:v>
                </c:pt>
                <c:pt idx="5">
                  <c:v>23.85431237131375</c:v>
                </c:pt>
                <c:pt idx="6">
                  <c:v>22.805277618655214</c:v>
                </c:pt>
                <c:pt idx="7">
                  <c:v>22.46969279863076</c:v>
                </c:pt>
                <c:pt idx="8">
                  <c:v>21.238636727555168</c:v>
                </c:pt>
                <c:pt idx="9">
                  <c:v>21.399113579775047</c:v>
                </c:pt>
                <c:pt idx="10">
                  <c:v>22.200252846876417</c:v>
                </c:pt>
                <c:pt idx="11">
                  <c:v>23.115594218092784</c:v>
                </c:pt>
                <c:pt idx="12">
                  <c:v>23.36629377942452</c:v>
                </c:pt>
                <c:pt idx="13">
                  <c:v>23.600575366979459</c:v>
                </c:pt>
                <c:pt idx="14">
                  <c:v>23.840659336560762</c:v>
                </c:pt>
                <c:pt idx="15">
                  <c:v>24.014512429289017</c:v>
                </c:pt>
                <c:pt idx="16">
                  <c:v>24.139643212092565</c:v>
                </c:pt>
                <c:pt idx="17">
                  <c:v>24.24435822949502</c:v>
                </c:pt>
                <c:pt idx="18">
                  <c:v>24.353520402681823</c:v>
                </c:pt>
                <c:pt idx="19">
                  <c:v>24.44642867693781</c:v>
                </c:pt>
                <c:pt idx="20">
                  <c:v>24.56166008906764</c:v>
                </c:pt>
                <c:pt idx="21">
                  <c:v>24.686742428693822</c:v>
                </c:pt>
                <c:pt idx="22">
                  <c:v>24.823727852206773</c:v>
                </c:pt>
                <c:pt idx="23">
                  <c:v>24.960431140016848</c:v>
                </c:pt>
                <c:pt idx="24">
                  <c:v>25.107147270443807</c:v>
                </c:pt>
                <c:pt idx="25">
                  <c:v>25.262341153906288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6.09833841245801</c:v>
                </c:pt>
                <c:pt idx="2">
                  <c:v>5.8781046129811747</c:v>
                </c:pt>
                <c:pt idx="3">
                  <c:v>5.9687890072123171</c:v>
                </c:pt>
                <c:pt idx="4">
                  <c:v>6.2569297062880862</c:v>
                </c:pt>
                <c:pt idx="5">
                  <c:v>6.6433062738768616</c:v>
                </c:pt>
                <c:pt idx="6">
                  <c:v>5.7749597358631668</c:v>
                </c:pt>
                <c:pt idx="7">
                  <c:v>6.052895698399575</c:v>
                </c:pt>
                <c:pt idx="8">
                  <c:v>6.6003723789483519</c:v>
                </c:pt>
                <c:pt idx="9">
                  <c:v>6.6963813015793123</c:v>
                </c:pt>
                <c:pt idx="10">
                  <c:v>6.2791200192321126</c:v>
                </c:pt>
                <c:pt idx="11">
                  <c:v>6.1762266251372981</c:v>
                </c:pt>
                <c:pt idx="12">
                  <c:v>6.1630089962224881</c:v>
                </c:pt>
                <c:pt idx="13">
                  <c:v>6.1923950196280684</c:v>
                </c:pt>
                <c:pt idx="14">
                  <c:v>6.2328237666100437</c:v>
                </c:pt>
                <c:pt idx="15">
                  <c:v>6.263129013299797</c:v>
                </c:pt>
                <c:pt idx="16">
                  <c:v>6.2902906322450693</c:v>
                </c:pt>
                <c:pt idx="17">
                  <c:v>6.3146052958599306</c:v>
                </c:pt>
                <c:pt idx="18">
                  <c:v>6.333946261181433</c:v>
                </c:pt>
                <c:pt idx="19">
                  <c:v>6.3506641118837326</c:v>
                </c:pt>
                <c:pt idx="20">
                  <c:v>6.3695937307520376</c:v>
                </c:pt>
                <c:pt idx="21">
                  <c:v>6.3873392163981437</c:v>
                </c:pt>
                <c:pt idx="22">
                  <c:v>6.4020715457963124</c:v>
                </c:pt>
                <c:pt idx="23">
                  <c:v>6.4209676775908653</c:v>
                </c:pt>
                <c:pt idx="24">
                  <c:v>6.4320701513998051</c:v>
                </c:pt>
                <c:pt idx="25">
                  <c:v>6.4290487235024374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0.54390587417812541</c:v>
                </c:pt>
                <c:pt idx="1">
                  <c:v>0.36489527316669829</c:v>
                </c:pt>
                <c:pt idx="2">
                  <c:v>0.34359065551012585</c:v>
                </c:pt>
                <c:pt idx="3">
                  <c:v>0.30786156176966684</c:v>
                </c:pt>
                <c:pt idx="4">
                  <c:v>0.35472304973186763</c:v>
                </c:pt>
                <c:pt idx="5">
                  <c:v>0.31564022880929349</c:v>
                </c:pt>
                <c:pt idx="6">
                  <c:v>0.27249899922730392</c:v>
                </c:pt>
                <c:pt idx="7">
                  <c:v>0.30086502602430493</c:v>
                </c:pt>
                <c:pt idx="8">
                  <c:v>0.3055568028421205</c:v>
                </c:pt>
                <c:pt idx="9">
                  <c:v>0.29120180303106086</c:v>
                </c:pt>
                <c:pt idx="10">
                  <c:v>0.36313947365643257</c:v>
                </c:pt>
                <c:pt idx="11">
                  <c:v>0.29190501994157608</c:v>
                </c:pt>
                <c:pt idx="12">
                  <c:v>0.29169141427845963</c:v>
                </c:pt>
                <c:pt idx="13">
                  <c:v>0.29283162348172592</c:v>
                </c:pt>
                <c:pt idx="14">
                  <c:v>0.29407304473467416</c:v>
                </c:pt>
                <c:pt idx="15">
                  <c:v>0.29617398306292592</c:v>
                </c:pt>
                <c:pt idx="16">
                  <c:v>0.29812466433234885</c:v>
                </c:pt>
                <c:pt idx="17">
                  <c:v>0.30002618439695933</c:v>
                </c:pt>
                <c:pt idx="18">
                  <c:v>0.3018215382774595</c:v>
                </c:pt>
                <c:pt idx="19">
                  <c:v>0.30381229733086806</c:v>
                </c:pt>
                <c:pt idx="20">
                  <c:v>0.30549342665872214</c:v>
                </c:pt>
                <c:pt idx="21">
                  <c:v>0.30709048837466429</c:v>
                </c:pt>
                <c:pt idx="22">
                  <c:v>0.30876838417958363</c:v>
                </c:pt>
                <c:pt idx="23">
                  <c:v>0.31061985030765837</c:v>
                </c:pt>
                <c:pt idx="24">
                  <c:v>0.31209703814769829</c:v>
                </c:pt>
                <c:pt idx="25">
                  <c:v>0.31380833452914947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25.314113189876032</c:v>
                </c:pt>
                <c:pt idx="1">
                  <c:v>25.763762853427401</c:v>
                </c:pt>
                <c:pt idx="2">
                  <c:v>26.774377019500445</c:v>
                </c:pt>
                <c:pt idx="3">
                  <c:v>24.830258736777857</c:v>
                </c:pt>
                <c:pt idx="4">
                  <c:v>27.745119278077954</c:v>
                </c:pt>
                <c:pt idx="5">
                  <c:v>29.034728829932309</c:v>
                </c:pt>
                <c:pt idx="6">
                  <c:v>28.82985404847253</c:v>
                </c:pt>
                <c:pt idx="7">
                  <c:v>26.484401013218427</c:v>
                </c:pt>
                <c:pt idx="8">
                  <c:v>25.281006084557156</c:v>
                </c:pt>
                <c:pt idx="9">
                  <c:v>25.420734417926102</c:v>
                </c:pt>
                <c:pt idx="10">
                  <c:v>25.603578211663216</c:v>
                </c:pt>
                <c:pt idx="11">
                  <c:v>24.148493468552847</c:v>
                </c:pt>
                <c:pt idx="12">
                  <c:v>24.133796833319586</c:v>
                </c:pt>
                <c:pt idx="13">
                  <c:v>24.156052381956229</c:v>
                </c:pt>
                <c:pt idx="14">
                  <c:v>24.200780483041616</c:v>
                </c:pt>
                <c:pt idx="15">
                  <c:v>24.20426680080076</c:v>
                </c:pt>
                <c:pt idx="16">
                  <c:v>24.182542290257935</c:v>
                </c:pt>
                <c:pt idx="17">
                  <c:v>24.135044372990951</c:v>
                </c:pt>
                <c:pt idx="18">
                  <c:v>24.073428288180018</c:v>
                </c:pt>
                <c:pt idx="19">
                  <c:v>24.009231364659772</c:v>
                </c:pt>
                <c:pt idx="20">
                  <c:v>23.938914853388237</c:v>
                </c:pt>
                <c:pt idx="21">
                  <c:v>23.854718418272409</c:v>
                </c:pt>
                <c:pt idx="22">
                  <c:v>23.747562408963148</c:v>
                </c:pt>
                <c:pt idx="23">
                  <c:v>23.655341542369765</c:v>
                </c:pt>
                <c:pt idx="24">
                  <c:v>23.55236745924995</c:v>
                </c:pt>
                <c:pt idx="25">
                  <c:v>23.41911466828876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4.8022428565169912</c:v>
                </c:pt>
                <c:pt idx="1">
                  <c:v>4.5876103895447642</c:v>
                </c:pt>
                <c:pt idx="2">
                  <c:v>4.6871133007506085</c:v>
                </c:pt>
                <c:pt idx="3">
                  <c:v>4.5338934715985353</c:v>
                </c:pt>
                <c:pt idx="4">
                  <c:v>4.5002443935963354</c:v>
                </c:pt>
                <c:pt idx="5">
                  <c:v>5.0464422980024874</c:v>
                </c:pt>
                <c:pt idx="6">
                  <c:v>4.732487688894583</c:v>
                </c:pt>
                <c:pt idx="7">
                  <c:v>5.15287383203815</c:v>
                </c:pt>
                <c:pt idx="8">
                  <c:v>5.3154161285109449</c:v>
                </c:pt>
                <c:pt idx="9">
                  <c:v>5.2008005823350079</c:v>
                </c:pt>
                <c:pt idx="10">
                  <c:v>5.4824767825774794</c:v>
                </c:pt>
                <c:pt idx="11">
                  <c:v>6.6017816389458046</c:v>
                </c:pt>
                <c:pt idx="12">
                  <c:v>6.6929168768860396</c:v>
                </c:pt>
                <c:pt idx="13">
                  <c:v>6.792417504287986</c:v>
                </c:pt>
                <c:pt idx="14">
                  <c:v>6.9051125883947728</c:v>
                </c:pt>
                <c:pt idx="15">
                  <c:v>7.0151576554537334</c:v>
                </c:pt>
                <c:pt idx="16">
                  <c:v>7.1178765809549365</c:v>
                </c:pt>
                <c:pt idx="17">
                  <c:v>7.2172049932777007</c:v>
                </c:pt>
                <c:pt idx="18">
                  <c:v>7.3209342779903404</c:v>
                </c:pt>
                <c:pt idx="19">
                  <c:v>7.4319288640830834</c:v>
                </c:pt>
                <c:pt idx="20">
                  <c:v>7.5435349917990777</c:v>
                </c:pt>
                <c:pt idx="21">
                  <c:v>7.6598342902732419</c:v>
                </c:pt>
                <c:pt idx="22">
                  <c:v>7.7742628522270749</c:v>
                </c:pt>
                <c:pt idx="23">
                  <c:v>7.8892610442248996</c:v>
                </c:pt>
                <c:pt idx="24">
                  <c:v>8.0006896331714881</c:v>
                </c:pt>
                <c:pt idx="25">
                  <c:v>8.115653406384185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11.655489556553652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10.890057998071239</c:v>
                </c:pt>
                <c:pt idx="4">
                  <c:v>10.487142875181702</c:v>
                </c:pt>
                <c:pt idx="5">
                  <c:v>10.563642665869798</c:v>
                </c:pt>
                <c:pt idx="6">
                  <c:v>10.234430608505601</c:v>
                </c:pt>
                <c:pt idx="7">
                  <c:v>10.348644035510306</c:v>
                </c:pt>
                <c:pt idx="8">
                  <c:v>10.323525739425826</c:v>
                </c:pt>
                <c:pt idx="9">
                  <c:v>9.7171961879082094</c:v>
                </c:pt>
                <c:pt idx="10">
                  <c:v>8.4580034168908842</c:v>
                </c:pt>
                <c:pt idx="11">
                  <c:v>10.064358239375343</c:v>
                </c:pt>
                <c:pt idx="12">
                  <c:v>9.9887263074300456</c:v>
                </c:pt>
                <c:pt idx="13">
                  <c:v>9.9187314091357788</c:v>
                </c:pt>
                <c:pt idx="14">
                  <c:v>9.85720619931306</c:v>
                </c:pt>
                <c:pt idx="15">
                  <c:v>9.7730187027818101</c:v>
                </c:pt>
                <c:pt idx="16">
                  <c:v>9.7067316909363441</c:v>
                </c:pt>
                <c:pt idx="17">
                  <c:v>9.6346946370677582</c:v>
                </c:pt>
                <c:pt idx="18">
                  <c:v>9.5517863025969767</c:v>
                </c:pt>
                <c:pt idx="19">
                  <c:v>9.4771268253617293</c:v>
                </c:pt>
                <c:pt idx="20">
                  <c:v>9.4138634695218038</c:v>
                </c:pt>
                <c:pt idx="21">
                  <c:v>9.355325811764807</c:v>
                </c:pt>
                <c:pt idx="22">
                  <c:v>9.3003086624942508</c:v>
                </c:pt>
                <c:pt idx="23">
                  <c:v>9.2419723302184398</c:v>
                </c:pt>
                <c:pt idx="24">
                  <c:v>9.1875098896068792</c:v>
                </c:pt>
                <c:pt idx="25">
                  <c:v>9.1427120218799978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11.536474541706085</c:v>
                </c:pt>
                <c:pt idx="2">
                  <c:v>11.128103119105724</c:v>
                </c:pt>
                <c:pt idx="3">
                  <c:v>12.598921025026174</c:v>
                </c:pt>
                <c:pt idx="4">
                  <c:v>10.94143608783085</c:v>
                </c:pt>
                <c:pt idx="5">
                  <c:v>10.855206227493708</c:v>
                </c:pt>
                <c:pt idx="6">
                  <c:v>11.283187280632323</c:v>
                </c:pt>
                <c:pt idx="7">
                  <c:v>11.69479709789328</c:v>
                </c:pt>
                <c:pt idx="8">
                  <c:v>13.578350514429324</c:v>
                </c:pt>
                <c:pt idx="9">
                  <c:v>12.739770763275592</c:v>
                </c:pt>
                <c:pt idx="10">
                  <c:v>11.478098772718756</c:v>
                </c:pt>
                <c:pt idx="11">
                  <c:v>11.829952101327574</c:v>
                </c:pt>
                <c:pt idx="12">
                  <c:v>11.65615005586452</c:v>
                </c:pt>
                <c:pt idx="13">
                  <c:v>11.548967081751909</c:v>
                </c:pt>
                <c:pt idx="14">
                  <c:v>11.476718226731675</c:v>
                </c:pt>
                <c:pt idx="15">
                  <c:v>11.411420122947813</c:v>
                </c:pt>
                <c:pt idx="16">
                  <c:v>11.341224472135298</c:v>
                </c:pt>
                <c:pt idx="17">
                  <c:v>11.262775185003756</c:v>
                </c:pt>
                <c:pt idx="18">
                  <c:v>11.178615285282612</c:v>
                </c:pt>
                <c:pt idx="19">
                  <c:v>11.097996697884652</c:v>
                </c:pt>
                <c:pt idx="20">
                  <c:v>11.017934272088187</c:v>
                </c:pt>
                <c:pt idx="21">
                  <c:v>10.95054194391005</c:v>
                </c:pt>
                <c:pt idx="22">
                  <c:v>10.891455071067458</c:v>
                </c:pt>
                <c:pt idx="23">
                  <c:v>10.826982800829631</c:v>
                </c:pt>
                <c:pt idx="24">
                  <c:v>10.761167795638451</c:v>
                </c:pt>
                <c:pt idx="25">
                  <c:v>10.696834610589965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4.7749111601659866</c:v>
                </c:pt>
                <c:pt idx="1">
                  <c:v>4.4934390243147293</c:v>
                </c:pt>
                <c:pt idx="2">
                  <c:v>4.5454633343229727</c:v>
                </c:pt>
                <c:pt idx="3">
                  <c:v>4.5884155843940047</c:v>
                </c:pt>
                <c:pt idx="4">
                  <c:v>5.1105514981157718</c:v>
                </c:pt>
                <c:pt idx="5">
                  <c:v>5.0400443844010052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4.8269670379580312</c:v>
                </c:pt>
                <c:pt idx="9">
                  <c:v>4.4172623943682234</c:v>
                </c:pt>
                <c:pt idx="10">
                  <c:v>3.8902482613441265</c:v>
                </c:pt>
                <c:pt idx="11">
                  <c:v>3.2269083210437888</c:v>
                </c:pt>
                <c:pt idx="12">
                  <c:v>3.1942174384406701</c:v>
                </c:pt>
                <c:pt idx="13">
                  <c:v>3.162233332422721</c:v>
                </c:pt>
                <c:pt idx="14">
                  <c:v>3.1381067509741167</c:v>
                </c:pt>
                <c:pt idx="15">
                  <c:v>3.1134839243767631</c:v>
                </c:pt>
                <c:pt idx="16">
                  <c:v>3.087087990692627</c:v>
                </c:pt>
                <c:pt idx="17">
                  <c:v>3.0598280068760371</c:v>
                </c:pt>
                <c:pt idx="18">
                  <c:v>3.0326165326376806</c:v>
                </c:pt>
                <c:pt idx="19">
                  <c:v>3.004755466395991</c:v>
                </c:pt>
                <c:pt idx="20">
                  <c:v>2.9777808018539824</c:v>
                </c:pt>
                <c:pt idx="21">
                  <c:v>2.9514297810637546</c:v>
                </c:pt>
                <c:pt idx="22">
                  <c:v>2.924382566146229</c:v>
                </c:pt>
                <c:pt idx="23">
                  <c:v>2.8980483855818155</c:v>
                </c:pt>
                <c:pt idx="24">
                  <c:v>2.8734808979627342</c:v>
                </c:pt>
                <c:pt idx="25">
                  <c:v>2.847925234061877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30.721322054349081</c:v>
                </c:pt>
                <c:pt idx="1">
                  <c:v>29.323655643924425</c:v>
                </c:pt>
                <c:pt idx="2">
                  <c:v>28.296510193866421</c:v>
                </c:pt>
                <c:pt idx="3">
                  <c:v>28.807427581173943</c:v>
                </c:pt>
                <c:pt idx="4">
                  <c:v>29.012970664283976</c:v>
                </c:pt>
                <c:pt idx="5">
                  <c:v>31.104055638992882</c:v>
                </c:pt>
                <c:pt idx="6">
                  <c:v>29.241849930649213</c:v>
                </c:pt>
                <c:pt idx="7">
                  <c:v>31.173478842402325</c:v>
                </c:pt>
                <c:pt idx="8">
                  <c:v>28.846195038994431</c:v>
                </c:pt>
                <c:pt idx="9">
                  <c:v>29.348968338686181</c:v>
                </c:pt>
                <c:pt idx="10">
                  <c:v>27.867878461933781</c:v>
                </c:pt>
                <c:pt idx="11">
                  <c:v>28.723725146113885</c:v>
                </c:pt>
                <c:pt idx="12">
                  <c:v>28.33604078074055</c:v>
                </c:pt>
                <c:pt idx="13">
                  <c:v>28.097962693854715</c:v>
                </c:pt>
                <c:pt idx="14">
                  <c:v>27.943033193643156</c:v>
                </c:pt>
                <c:pt idx="15">
                  <c:v>27.816731586320195</c:v>
                </c:pt>
                <c:pt idx="16">
                  <c:v>27.723653690049268</c:v>
                </c:pt>
                <c:pt idx="17">
                  <c:v>27.631907292016731</c:v>
                </c:pt>
                <c:pt idx="18">
                  <c:v>27.565146911147774</c:v>
                </c:pt>
                <c:pt idx="19">
                  <c:v>27.500457615514978</c:v>
                </c:pt>
                <c:pt idx="20">
                  <c:v>27.4389846447563</c:v>
                </c:pt>
                <c:pt idx="21">
                  <c:v>27.374541189126727</c:v>
                </c:pt>
                <c:pt idx="22">
                  <c:v>27.329819206801869</c:v>
                </c:pt>
                <c:pt idx="23">
                  <c:v>27.276897635177917</c:v>
                </c:pt>
                <c:pt idx="24">
                  <c:v>27.213552490710242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27.433018876436563</c:v>
                </c:pt>
                <c:pt idx="1">
                  <c:v>76.402695130388295</c:v>
                </c:pt>
                <c:pt idx="2">
                  <c:v>35.80595070648144</c:v>
                </c:pt>
                <c:pt idx="3">
                  <c:v>28.821455226418852</c:v>
                </c:pt>
                <c:pt idx="4">
                  <c:v>23.186531582588323</c:v>
                </c:pt>
                <c:pt idx="5">
                  <c:v>32.005198211937874</c:v>
                </c:pt>
                <c:pt idx="6">
                  <c:v>31.534768074672947</c:v>
                </c:pt>
                <c:pt idx="7">
                  <c:v>19.839546632469961</c:v>
                </c:pt>
                <c:pt idx="8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23.978178874923273</c:v>
                </c:pt>
                <c:pt idx="1">
                  <c:v>63.211407195347185</c:v>
                </c:pt>
                <c:pt idx="2">
                  <c:v>34.340852295581819</c:v>
                </c:pt>
                <c:pt idx="3">
                  <c:v>33.032581367112506</c:v>
                </c:pt>
                <c:pt idx="4">
                  <c:v>25.931184020142062</c:v>
                </c:pt>
                <c:pt idx="5">
                  <c:v>28.842512339764962</c:v>
                </c:pt>
                <c:pt idx="6">
                  <c:v>31.086054994240694</c:v>
                </c:pt>
                <c:pt idx="7">
                  <c:v>19.936102189609642</c:v>
                </c:pt>
                <c:pt idx="8">
                  <c:v>31.758126723277908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8.993842658329477</c:v>
                </c:pt>
                <c:pt idx="1">
                  <c:v>25.048421457736648</c:v>
                </c:pt>
                <c:pt idx="2">
                  <c:v>11.738886206308258</c:v>
                </c:pt>
                <c:pt idx="3">
                  <c:v>9.4490378422460353</c:v>
                </c:pt>
                <c:pt idx="4">
                  <c:v>7.601643034092298</c:v>
                </c:pt>
                <c:pt idx="5">
                  <c:v>10.49281955673001</c:v>
                </c:pt>
                <c:pt idx="6">
                  <c:v>10.338590280857963</c:v>
                </c:pt>
                <c:pt idx="7">
                  <c:v>6.5043428734082909</c:v>
                </c:pt>
                <c:pt idx="8">
                  <c:v>9.8324160902910336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8.2084161055067906</c:v>
                </c:pt>
                <c:pt idx="1">
                  <c:v>21.639071740209292</c:v>
                </c:pt>
                <c:pt idx="2">
                  <c:v>11.755855460511308</c:v>
                </c:pt>
                <c:pt idx="3">
                  <c:v>11.307996921477525</c:v>
                </c:pt>
                <c:pt idx="4">
                  <c:v>8.8769855982849553</c:v>
                </c:pt>
                <c:pt idx="5">
                  <c:v>9.8736165097426589</c:v>
                </c:pt>
                <c:pt idx="6">
                  <c:v>10.641645297685754</c:v>
                </c:pt>
                <c:pt idx="7">
                  <c:v>6.8246977031838751</c:v>
                </c:pt>
                <c:pt idx="8">
                  <c:v>10.871714663397853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7.2129783647417316</c:v>
                </c:pt>
                <c:pt idx="1">
                  <c:v>19.802899553726224</c:v>
                </c:pt>
                <c:pt idx="2">
                  <c:v>10.606665313686831</c:v>
                </c:pt>
                <c:pt idx="3">
                  <c:v>11.547988636442392</c:v>
                </c:pt>
                <c:pt idx="4">
                  <c:v>10.515077989745656</c:v>
                </c:pt>
                <c:pt idx="5">
                  <c:v>10.144082379936496</c:v>
                </c:pt>
                <c:pt idx="6">
                  <c:v>11.219917014951077</c:v>
                </c:pt>
                <c:pt idx="7">
                  <c:v>7.0513336011020371</c:v>
                </c:pt>
                <c:pt idx="8">
                  <c:v>11.899057145667538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7.0018680619708409E-2</c:v>
                </c:pt>
                <c:pt idx="2">
                  <c:v>7.087259052481712E-2</c:v>
                </c:pt>
                <c:pt idx="3">
                  <c:v>7.3027645515304981E-2</c:v>
                </c:pt>
                <c:pt idx="4">
                  <c:v>7.0077494716436151E-2</c:v>
                </c:pt>
                <c:pt idx="5">
                  <c:v>7.2129783647417317E-2</c:v>
                </c:pt>
                <c:pt idx="6">
                  <c:v>6.9466703958196041E-2</c:v>
                </c:pt>
                <c:pt idx="7">
                  <c:v>7.1512743813308452E-2</c:v>
                </c:pt>
                <c:pt idx="8">
                  <c:v>7.4494395622244719E-2</c:v>
                </c:pt>
                <c:pt idx="9">
                  <c:v>8.1323077141263481E-2</c:v>
                </c:pt>
                <c:pt idx="10">
                  <c:v>8.2084161055067911E-2</c:v>
                </c:pt>
                <c:pt idx="11">
                  <c:v>8.0042801320129503E-2</c:v>
                </c:pt>
                <c:pt idx="12">
                  <c:v>8.0515305319693087E-2</c:v>
                </c:pt>
                <c:pt idx="13">
                  <c:v>8.1132137813032801E-2</c:v>
                </c:pt>
                <c:pt idx="14">
                  <c:v>8.1797489410858279E-2</c:v>
                </c:pt>
                <c:pt idx="15">
                  <c:v>8.248614823786915E-2</c:v>
                </c:pt>
                <c:pt idx="16">
                  <c:v>8.3186637004619507E-2</c:v>
                </c:pt>
                <c:pt idx="17">
                  <c:v>8.3952200663509433E-2</c:v>
                </c:pt>
                <c:pt idx="18">
                  <c:v>8.4735390277524317E-2</c:v>
                </c:pt>
                <c:pt idx="19">
                  <c:v>8.5503665400555429E-2</c:v>
                </c:pt>
                <c:pt idx="20">
                  <c:v>8.6271073808906751E-2</c:v>
                </c:pt>
                <c:pt idx="21">
                  <c:v>8.7134028004524758E-2</c:v>
                </c:pt>
                <c:pt idx="22">
                  <c:v>8.8095680536458915E-2</c:v>
                </c:pt>
                <c:pt idx="23">
                  <c:v>8.8869441825100051E-2</c:v>
                </c:pt>
                <c:pt idx="24">
                  <c:v>8.9588954075469185E-2</c:v>
                </c:pt>
                <c:pt idx="25">
                  <c:v>8.9938426583294762E-2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0.18947157015399968</c:v>
                </c:pt>
                <c:pt idx="2">
                  <c:v>0.1939996491737041</c:v>
                </c:pt>
                <c:pt idx="3">
                  <c:v>0.19472061231886575</c:v>
                </c:pt>
                <c:pt idx="4">
                  <c:v>0.19541347552340735</c:v>
                </c:pt>
                <c:pt idx="5">
                  <c:v>0.19802899553726225</c:v>
                </c:pt>
                <c:pt idx="6">
                  <c:v>0.20018561691182155</c:v>
                </c:pt>
                <c:pt idx="7">
                  <c:v>0.19709839930157058</c:v>
                </c:pt>
                <c:pt idx="8">
                  <c:v>0.19673840286680408</c:v>
                </c:pt>
                <c:pt idx="9">
                  <c:v>0.20066924336078079</c:v>
                </c:pt>
                <c:pt idx="10">
                  <c:v>0.21639071740209292</c:v>
                </c:pt>
                <c:pt idx="11">
                  <c:v>0.22265938845785163</c:v>
                </c:pt>
                <c:pt idx="12">
                  <c:v>0.2255729908882082</c:v>
                </c:pt>
                <c:pt idx="13">
                  <c:v>0.22786853911127444</c:v>
                </c:pt>
                <c:pt idx="14">
                  <c:v>0.23001378332275849</c:v>
                </c:pt>
                <c:pt idx="15">
                  <c:v>0.23187190224950302</c:v>
                </c:pt>
                <c:pt idx="16">
                  <c:v>0.2336909214143188</c:v>
                </c:pt>
                <c:pt idx="17">
                  <c:v>0.23553949081832187</c:v>
                </c:pt>
                <c:pt idx="18">
                  <c:v>0.23737680097121552</c:v>
                </c:pt>
                <c:pt idx="19">
                  <c:v>0.2392147130403004</c:v>
                </c:pt>
                <c:pt idx="20">
                  <c:v>0.24107277920985323</c:v>
                </c:pt>
                <c:pt idx="21">
                  <c:v>0.24303826458205194</c:v>
                </c:pt>
                <c:pt idx="22">
                  <c:v>0.24497019140798362</c:v>
                </c:pt>
                <c:pt idx="23">
                  <c:v>0.24685607111485799</c:v>
                </c:pt>
                <c:pt idx="24">
                  <c:v>0.24872678162058942</c:v>
                </c:pt>
                <c:pt idx="25">
                  <c:v>0.25048421457736647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0.10770924475187794</c:v>
                </c:pt>
                <c:pt idx="2">
                  <c:v>0.10885006135078323</c:v>
                </c:pt>
                <c:pt idx="3">
                  <c:v>0.10763510080273193</c:v>
                </c:pt>
                <c:pt idx="4">
                  <c:v>0.10685863713798678</c:v>
                </c:pt>
                <c:pt idx="5">
                  <c:v>0.10606665313686831</c:v>
                </c:pt>
                <c:pt idx="6">
                  <c:v>0.10679665448448133</c:v>
                </c:pt>
                <c:pt idx="7">
                  <c:v>0.10813816892445263</c:v>
                </c:pt>
                <c:pt idx="8">
                  <c:v>0.110927386153852</c:v>
                </c:pt>
                <c:pt idx="9">
                  <c:v>0.11134863945328143</c:v>
                </c:pt>
                <c:pt idx="10">
                  <c:v>0.11755855460511308</c:v>
                </c:pt>
                <c:pt idx="11">
                  <c:v>0.11049504013171804</c:v>
                </c:pt>
                <c:pt idx="12">
                  <c:v>0.11074536532950997</c:v>
                </c:pt>
                <c:pt idx="13">
                  <c:v>0.11121905151533354</c:v>
                </c:pt>
                <c:pt idx="14">
                  <c:v>0.1116684691006955</c:v>
                </c:pt>
                <c:pt idx="15">
                  <c:v>0.11212402722885399</c:v>
                </c:pt>
                <c:pt idx="16">
                  <c:v>0.1125845097404387</c:v>
                </c:pt>
                <c:pt idx="17">
                  <c:v>0.11308461905296459</c:v>
                </c:pt>
                <c:pt idx="18">
                  <c:v>0.11360622315639488</c:v>
                </c:pt>
                <c:pt idx="19">
                  <c:v>0.11408145352040398</c:v>
                </c:pt>
                <c:pt idx="20">
                  <c:v>0.11459883180092317</c:v>
                </c:pt>
                <c:pt idx="21">
                  <c:v>0.11511794088752737</c:v>
                </c:pt>
                <c:pt idx="22">
                  <c:v>0.11564606969938229</c:v>
                </c:pt>
                <c:pt idx="23">
                  <c:v>0.11618805475008963</c:v>
                </c:pt>
                <c:pt idx="24">
                  <c:v>0.11673806586680638</c:v>
                </c:pt>
                <c:pt idx="25">
                  <c:v>0.11738886206308258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0.11668541128540014</c:v>
                </c:pt>
                <c:pt idx="2">
                  <c:v>0.11550382694592622</c:v>
                </c:pt>
                <c:pt idx="3">
                  <c:v>0.11144963802308622</c:v>
                </c:pt>
                <c:pt idx="4">
                  <c:v>0.11463176924328158</c:v>
                </c:pt>
                <c:pt idx="5">
                  <c:v>0.11547988636442393</c:v>
                </c:pt>
                <c:pt idx="6">
                  <c:v>0.11264088623556805</c:v>
                </c:pt>
                <c:pt idx="7">
                  <c:v>0.10938365863379319</c:v>
                </c:pt>
                <c:pt idx="8">
                  <c:v>0.11128043525148562</c:v>
                </c:pt>
                <c:pt idx="9">
                  <c:v>0.10758913097225453</c:v>
                </c:pt>
                <c:pt idx="10">
                  <c:v>0.11307996921477526</c:v>
                </c:pt>
                <c:pt idx="11">
                  <c:v>0.108306485137494</c:v>
                </c:pt>
                <c:pt idx="12">
                  <c:v>0.10749597038599899</c:v>
                </c:pt>
                <c:pt idx="13">
                  <c:v>0.10664122232071038</c:v>
                </c:pt>
                <c:pt idx="14">
                  <c:v>0.10574103305475251</c:v>
                </c:pt>
                <c:pt idx="15">
                  <c:v>0.10491873015952673</c:v>
                </c:pt>
                <c:pt idx="16">
                  <c:v>0.10396713131231312</c:v>
                </c:pt>
                <c:pt idx="17">
                  <c:v>0.10300130185858319</c:v>
                </c:pt>
                <c:pt idx="18">
                  <c:v>0.10196887885562214</c:v>
                </c:pt>
                <c:pt idx="19">
                  <c:v>0.10101566247661471</c:v>
                </c:pt>
                <c:pt idx="20">
                  <c:v>9.9991148448933947E-2</c:v>
                </c:pt>
                <c:pt idx="21">
                  <c:v>9.8654963268931598E-2</c:v>
                </c:pt>
                <c:pt idx="22">
                  <c:v>9.7188931837702094E-2</c:v>
                </c:pt>
                <c:pt idx="23">
                  <c:v>9.6019179263636525E-2</c:v>
                </c:pt>
                <c:pt idx="24">
                  <c:v>9.4975139840061257E-2</c:v>
                </c:pt>
                <c:pt idx="25">
                  <c:v>9.4490378422460358E-2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0.11988975402519843</c:v>
                </c:pt>
                <c:pt idx="1">
                  <c:v>0.12144140199051226</c:v>
                </c:pt>
                <c:pt idx="2">
                  <c:v>0.11110305732421361</c:v>
                </c:pt>
                <c:pt idx="3">
                  <c:v>0.11312576426220687</c:v>
                </c:pt>
                <c:pt idx="4">
                  <c:v>0.11290937288677005</c:v>
                </c:pt>
                <c:pt idx="5">
                  <c:v>0.10515077989745657</c:v>
                </c:pt>
                <c:pt idx="6">
                  <c:v>0.10304594025187487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0.10350564786221098</c:v>
                </c:pt>
                <c:pt idx="10">
                  <c:v>8.8769855982849546E-2</c:v>
                </c:pt>
                <c:pt idx="11">
                  <c:v>8.8667353839162369E-2</c:v>
                </c:pt>
                <c:pt idx="12">
                  <c:v>8.7636186730514806E-2</c:v>
                </c:pt>
                <c:pt idx="13">
                  <c:v>8.634157203361377E-2</c:v>
                </c:pt>
                <c:pt idx="14">
                  <c:v>8.5248369071626903E-2</c:v>
                </c:pt>
                <c:pt idx="15">
                  <c:v>8.4381406609053675E-2</c:v>
                </c:pt>
                <c:pt idx="16">
                  <c:v>8.3541754900356049E-2</c:v>
                </c:pt>
                <c:pt idx="17">
                  <c:v>8.2658281353883131E-2</c:v>
                </c:pt>
                <c:pt idx="18">
                  <c:v>8.1826203739581049E-2</c:v>
                </c:pt>
                <c:pt idx="19">
                  <c:v>8.0988130178155898E-2</c:v>
                </c:pt>
                <c:pt idx="20">
                  <c:v>8.0168287087805851E-2</c:v>
                </c:pt>
                <c:pt idx="21">
                  <c:v>7.9384873237927728E-2</c:v>
                </c:pt>
                <c:pt idx="22">
                  <c:v>7.8609151892854556E-2</c:v>
                </c:pt>
                <c:pt idx="23">
                  <c:v>7.778248259872024E-2</c:v>
                </c:pt>
                <c:pt idx="24">
                  <c:v>7.6942961070780261E-2</c:v>
                </c:pt>
                <c:pt idx="25">
                  <c:v>7.601643034092298E-2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9.5373636449309893E-2</c:v>
                </c:pt>
                <c:pt idx="2">
                  <c:v>9.7005360296824217E-2</c:v>
                </c:pt>
                <c:pt idx="3">
                  <c:v>9.8058548066520243E-2</c:v>
                </c:pt>
                <c:pt idx="4">
                  <c:v>0.10171287214623789</c:v>
                </c:pt>
                <c:pt idx="5">
                  <c:v>0.10144082379936496</c:v>
                </c:pt>
                <c:pt idx="6">
                  <c:v>9.9633742951177856E-2</c:v>
                </c:pt>
                <c:pt idx="7">
                  <c:v>0.1004515019675075</c:v>
                </c:pt>
                <c:pt idx="8">
                  <c:v>9.8014487037460352E-2</c:v>
                </c:pt>
                <c:pt idx="9">
                  <c:v>9.7445312998861805E-2</c:v>
                </c:pt>
                <c:pt idx="10">
                  <c:v>9.8736165097426581E-2</c:v>
                </c:pt>
                <c:pt idx="11">
                  <c:v>0.10100454382345776</c:v>
                </c:pt>
                <c:pt idx="12">
                  <c:v>0.10166294229721093</c:v>
                </c:pt>
                <c:pt idx="13">
                  <c:v>0.10229334306912395</c:v>
                </c:pt>
                <c:pt idx="14">
                  <c:v>0.10279904046926953</c:v>
                </c:pt>
                <c:pt idx="15">
                  <c:v>0.10312721289604493</c:v>
                </c:pt>
                <c:pt idx="16">
                  <c:v>0.10334560411615926</c:v>
                </c:pt>
                <c:pt idx="17">
                  <c:v>0.10352204430778492</c:v>
                </c:pt>
                <c:pt idx="18">
                  <c:v>0.10369200259032084</c:v>
                </c:pt>
                <c:pt idx="19">
                  <c:v>0.10379423670455352</c:v>
                </c:pt>
                <c:pt idx="20">
                  <c:v>0.10394059478072841</c:v>
                </c:pt>
                <c:pt idx="21">
                  <c:v>0.10411871390475923</c:v>
                </c:pt>
                <c:pt idx="22">
                  <c:v>0.1043230661251652</c:v>
                </c:pt>
                <c:pt idx="23">
                  <c:v>0.10452754076748272</c:v>
                </c:pt>
                <c:pt idx="24">
                  <c:v>0.10473754039706981</c:v>
                </c:pt>
                <c:pt idx="25">
                  <c:v>0.10492819556730011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</c:v>
                </c:pt>
                <c:pt idx="1">
                  <c:v>0.10650651026406856</c:v>
                </c:pt>
                <c:pt idx="2">
                  <c:v>0.11121299964032838</c:v>
                </c:pt>
                <c:pt idx="3">
                  <c:v>0.10281241910575789</c:v>
                </c:pt>
                <c:pt idx="4">
                  <c:v>0.10959199972699789</c:v>
                </c:pt>
                <c:pt idx="5">
                  <c:v>0.11219917014951077</c:v>
                </c:pt>
                <c:pt idx="6">
                  <c:v>0.11589686636658675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0.10511702350514789</c:v>
                </c:pt>
                <c:pt idx="10">
                  <c:v>0.10641645297685753</c:v>
                </c:pt>
                <c:pt idx="11">
                  <c:v>0.1049873678536631</c:v>
                </c:pt>
                <c:pt idx="12">
                  <c:v>0.1050915471554608</c:v>
                </c:pt>
                <c:pt idx="13">
                  <c:v>0.10522646019130136</c:v>
                </c:pt>
                <c:pt idx="14">
                  <c:v>0.10529842918900505</c:v>
                </c:pt>
                <c:pt idx="15">
                  <c:v>0.10530488876082164</c:v>
                </c:pt>
                <c:pt idx="16">
                  <c:v>0.10527058507199963</c:v>
                </c:pt>
                <c:pt idx="17">
                  <c:v>0.10517677275150426</c:v>
                </c:pt>
                <c:pt idx="18">
                  <c:v>0.10504740551956053</c:v>
                </c:pt>
                <c:pt idx="19">
                  <c:v>0.10492978316894561</c:v>
                </c:pt>
                <c:pt idx="20">
                  <c:v>0.10475817268176466</c:v>
                </c:pt>
                <c:pt idx="21">
                  <c:v>0.10456125358677112</c:v>
                </c:pt>
                <c:pt idx="22">
                  <c:v>0.10428091115195365</c:v>
                </c:pt>
                <c:pt idx="23">
                  <c:v>0.10404132874635852</c:v>
                </c:pt>
                <c:pt idx="24">
                  <c:v>0.10375677261356711</c:v>
                </c:pt>
                <c:pt idx="25">
                  <c:v>0.10338590280857962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7.6744680510381746E-2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7.4304245649467277E-2</c:v>
                </c:pt>
                <c:pt idx="7">
                  <c:v>7.6822743277852032E-2</c:v>
                </c:pt>
                <c:pt idx="8">
                  <c:v>8.3239164100112978E-2</c:v>
                </c:pt>
                <c:pt idx="9">
                  <c:v>7.7089849442289166E-2</c:v>
                </c:pt>
                <c:pt idx="10">
                  <c:v>6.8246977031838754E-2</c:v>
                </c:pt>
                <c:pt idx="11">
                  <c:v>7.4751396714532223E-2</c:v>
                </c:pt>
                <c:pt idx="12">
                  <c:v>7.3789686646170791E-2</c:v>
                </c:pt>
                <c:pt idx="13">
                  <c:v>7.2991328132002625E-2</c:v>
                </c:pt>
                <c:pt idx="14">
                  <c:v>7.221875049015343E-2</c:v>
                </c:pt>
                <c:pt idx="15">
                  <c:v>7.1456313268355776E-2</c:v>
                </c:pt>
                <c:pt idx="16">
                  <c:v>7.0789169594601478E-2</c:v>
                </c:pt>
                <c:pt idx="17">
                  <c:v>7.010432995988311E-2</c:v>
                </c:pt>
                <c:pt idx="18">
                  <c:v>6.9365157441735339E-2</c:v>
                </c:pt>
                <c:pt idx="19">
                  <c:v>6.8666144450828956E-2</c:v>
                </c:pt>
                <c:pt idx="20">
                  <c:v>6.79870151954413E-2</c:v>
                </c:pt>
                <c:pt idx="21">
                  <c:v>6.7372271069067652E-2</c:v>
                </c:pt>
                <c:pt idx="22">
                  <c:v>6.6798654660814624E-2</c:v>
                </c:pt>
                <c:pt idx="23">
                  <c:v>6.6192013440442482E-2</c:v>
                </c:pt>
                <c:pt idx="24">
                  <c:v>6.5597777371197305E-2</c:v>
                </c:pt>
                <c:pt idx="25">
                  <c:v>6.5043428734082906E-2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0.11856818967082997</c:v>
                </c:pt>
                <c:pt idx="1">
                  <c:v>0.11866813114354791</c:v>
                </c:pt>
                <c:pt idx="2">
                  <c:v>0.11609285996942105</c:v>
                </c:pt>
                <c:pt idx="3">
                  <c:v>0.11692853924620009</c:v>
                </c:pt>
                <c:pt idx="4">
                  <c:v>0.11597527847983312</c:v>
                </c:pt>
                <c:pt idx="5">
                  <c:v>0.11899057145667538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0.11726802674919973</c:v>
                </c:pt>
                <c:pt idx="9">
                  <c:v>0.11591207526391023</c:v>
                </c:pt>
                <c:pt idx="10">
                  <c:v>0.10871714663397852</c:v>
                </c:pt>
                <c:pt idx="11">
                  <c:v>0.1090856227219914</c:v>
                </c:pt>
                <c:pt idx="12">
                  <c:v>0.10749000524723258</c:v>
                </c:pt>
                <c:pt idx="13">
                  <c:v>0.10628634581360713</c:v>
                </c:pt>
                <c:pt idx="14">
                  <c:v>0.10521463589088037</c:v>
                </c:pt>
                <c:pt idx="15">
                  <c:v>0.10432937058997113</c:v>
                </c:pt>
                <c:pt idx="16">
                  <c:v>0.10362368684519341</c:v>
                </c:pt>
                <c:pt idx="17">
                  <c:v>0.10296095923356549</c:v>
                </c:pt>
                <c:pt idx="18">
                  <c:v>0.10238193744804552</c:v>
                </c:pt>
                <c:pt idx="19">
                  <c:v>0.10180621105964149</c:v>
                </c:pt>
                <c:pt idx="20">
                  <c:v>0.10121209698564275</c:v>
                </c:pt>
                <c:pt idx="21">
                  <c:v>0.10061769145843859</c:v>
                </c:pt>
                <c:pt idx="22">
                  <c:v>0.10008734268768524</c:v>
                </c:pt>
                <c:pt idx="23">
                  <c:v>9.9523887493312008E-2</c:v>
                </c:pt>
                <c:pt idx="24">
                  <c:v>9.8936007144459423E-2</c:v>
                </c:pt>
                <c:pt idx="25">
                  <c:v>9.8324160902910338E-2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1.7802897173394143</c:v>
                </c:pt>
                <c:pt idx="1">
                  <c:v>-1.6957389542309755</c:v>
                </c:pt>
                <c:pt idx="2">
                  <c:v>0.21847852025337033</c:v>
                </c:pt>
                <c:pt idx="3">
                  <c:v>-3.7360262081154758</c:v>
                </c:pt>
                <c:pt idx="4">
                  <c:v>-1.7880535254390182</c:v>
                </c:pt>
                <c:pt idx="5">
                  <c:v>-2.4265621896144864</c:v>
                </c:pt>
                <c:pt idx="6">
                  <c:v>-3.4596361276736829</c:v>
                </c:pt>
                <c:pt idx="7">
                  <c:v>1.0381180578202951</c:v>
                </c:pt>
                <c:pt idx="8">
                  <c:v>-2.3778692903394827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0.28803459597896364</c:v>
                </c:pt>
                <c:pt idx="1">
                  <c:v>4.7546505811615205</c:v>
                </c:pt>
                <c:pt idx="2">
                  <c:v>1.903991485085875</c:v>
                </c:pt>
                <c:pt idx="3">
                  <c:v>1.6908992127160261</c:v>
                </c:pt>
                <c:pt idx="4">
                  <c:v>-4.2209427529507408</c:v>
                </c:pt>
                <c:pt idx="5">
                  <c:v>0.45581565537954205</c:v>
                </c:pt>
                <c:pt idx="6">
                  <c:v>0.46451999397958232</c:v>
                </c:pt>
                <c:pt idx="7">
                  <c:v>-2.5208647615741597</c:v>
                </c:pt>
                <c:pt idx="8">
                  <c:v>-2.0081040097764991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0.47624203471307069</c:v>
                </c:pt>
                <c:pt idx="1">
                  <c:v>5.5309600488561941</c:v>
                </c:pt>
                <c:pt idx="2">
                  <c:v>-1.0997783151251781</c:v>
                </c:pt>
                <c:pt idx="3">
                  <c:v>-1.9276401929081075</c:v>
                </c:pt>
                <c:pt idx="4">
                  <c:v>-0.91488154697575652</c:v>
                </c:pt>
                <c:pt idx="5">
                  <c:v>1.7313030858867755</c:v>
                </c:pt>
                <c:pt idx="6">
                  <c:v>0.13336946201379973</c:v>
                </c:pt>
                <c:pt idx="7">
                  <c:v>1.2483366361199799</c:v>
                </c:pt>
                <c:pt idx="8">
                  <c:v>-0.82791121258095046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2.9785979668002192</c:v>
                </c:pt>
                <c:pt idx="1">
                  <c:v>7.6603278861849162</c:v>
                </c:pt>
                <c:pt idx="2">
                  <c:v>2.5648767260247993</c:v>
                </c:pt>
                <c:pt idx="3">
                  <c:v>-2.2834859477855467</c:v>
                </c:pt>
                <c:pt idx="4">
                  <c:v>-1.8297708905779828</c:v>
                </c:pt>
                <c:pt idx="5">
                  <c:v>1.4313827862861359</c:v>
                </c:pt>
                <c:pt idx="6">
                  <c:v>0.31534361841845282</c:v>
                </c:pt>
                <c:pt idx="7">
                  <c:v>-1.3448921932596605</c:v>
                </c:pt>
                <c:pt idx="8">
                  <c:v>-0.93937995209125447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2.1153183854874928</c:v>
                </c:pt>
                <c:pt idx="1">
                  <c:v>9.338829808641222</c:v>
                </c:pt>
                <c:pt idx="2">
                  <c:v>2.6856267231552238</c:v>
                </c:pt>
                <c:pt idx="3">
                  <c:v>-4.726255271882188</c:v>
                </c:pt>
                <c:pt idx="4">
                  <c:v>0.32328988828184446</c:v>
                </c:pt>
                <c:pt idx="5">
                  <c:v>1.9955652496664342</c:v>
                </c:pt>
                <c:pt idx="6">
                  <c:v>-0.50335020096818184</c:v>
                </c:pt>
                <c:pt idx="7">
                  <c:v>0.2052942149613397</c:v>
                </c:pt>
                <c:pt idx="8">
                  <c:v>-0.63474121788567217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1.3395216160258077</c:v>
                </c:pt>
                <c:pt idx="1">
                  <c:v>3.8524581263999593</c:v>
                </c:pt>
                <c:pt idx="2">
                  <c:v>-1.2205283122556168</c:v>
                </c:pt>
                <c:pt idx="3">
                  <c:v>0.51512913118851955</c:v>
                </c:pt>
                <c:pt idx="4">
                  <c:v>-3.0679423258356024</c:v>
                </c:pt>
                <c:pt idx="5">
                  <c:v>1.1671206225064772</c:v>
                </c:pt>
                <c:pt idx="6">
                  <c:v>0.95206328140044505</c:v>
                </c:pt>
                <c:pt idx="7">
                  <c:v>-0.30184977210099362</c:v>
                </c:pt>
                <c:pt idx="8">
                  <c:v>-1.1325499467865328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0.35138829166069296</c:v>
                </c:pt>
                <c:pt idx="1">
                  <c:v>-0.51996455824204535</c:v>
                </c:pt>
                <c:pt idx="2">
                  <c:v>-6.290637089523532E-2</c:v>
                </c:pt>
                <c:pt idx="3">
                  <c:v>0.35644044120085305</c:v>
                </c:pt>
                <c:pt idx="4">
                  <c:v>0.16452767346264174</c:v>
                </c:pt>
                <c:pt idx="5">
                  <c:v>0.3431245409333239</c:v>
                </c:pt>
                <c:pt idx="6">
                  <c:v>-0.2427222498433993</c:v>
                </c:pt>
                <c:pt idx="7">
                  <c:v>0.39193162798684611</c:v>
                </c:pt>
                <c:pt idx="8">
                  <c:v>0.67313654802304668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0.86201847155376843</c:v>
                </c:pt>
                <c:pt idx="1">
                  <c:v>3.9155379505738139</c:v>
                </c:pt>
                <c:pt idx="2">
                  <c:v>0.70820246849454449</c:v>
                </c:pt>
                <c:pt idx="3">
                  <c:v>-2.1110513056662956</c:v>
                </c:pt>
                <c:pt idx="4">
                  <c:v>0.15343342170319163</c:v>
                </c:pt>
                <c:pt idx="5">
                  <c:v>1.0709088149349046</c:v>
                </c:pt>
                <c:pt idx="6">
                  <c:v>0.2174334825046067</c:v>
                </c:pt>
                <c:pt idx="7">
                  <c:v>0.45916876844709265</c:v>
                </c:pt>
                <c:pt idx="8">
                  <c:v>-2.4893563819395936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2.2414332382988533</c:v>
                </c:pt>
                <c:pt idx="1">
                  <c:v>9.7957145427093408</c:v>
                </c:pt>
                <c:pt idx="2">
                  <c:v>0.8198023133002863</c:v>
                </c:pt>
                <c:pt idx="3">
                  <c:v>-2.4565152762282345</c:v>
                </c:pt>
                <c:pt idx="4">
                  <c:v>-3.0626135327196007</c:v>
                </c:pt>
                <c:pt idx="5">
                  <c:v>1.7486525163047109</c:v>
                </c:pt>
                <c:pt idx="6">
                  <c:v>0.47400184777106702</c:v>
                </c:pt>
                <c:pt idx="7">
                  <c:v>-0.9476559535736282</c:v>
                </c:pt>
                <c:pt idx="8">
                  <c:v>4.8928669244357792E-2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-7.4542472534055104E-2</c:v>
                </c:pt>
                <c:pt idx="1">
                  <c:v>-0.22829822664985011</c:v>
                </c:pt>
                <c:pt idx="2">
                  <c:v>-4.3556012977675085E-2</c:v>
                </c:pt>
                <c:pt idx="3">
                  <c:v>0.19833052370742432</c:v>
                </c:pt>
                <c:pt idx="4">
                  <c:v>0.25507456061661427</c:v>
                </c:pt>
                <c:pt idx="5">
                  <c:v>0.18457436571519903</c:v>
                </c:pt>
                <c:pt idx="6">
                  <c:v>-0.14953416407750214</c:v>
                </c:pt>
                <c:pt idx="7">
                  <c:v>6.1582989663461596E-2</c:v>
                </c:pt>
                <c:pt idx="8">
                  <c:v>0.34307231854216602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0.47299069657455561</c:v>
                </c:pt>
                <c:pt idx="1">
                  <c:v>3.1896713580499032</c:v>
                </c:pt>
                <c:pt idx="2">
                  <c:v>0.8432537130050175</c:v>
                </c:pt>
                <c:pt idx="3">
                  <c:v>-2.0923784256198488</c:v>
                </c:pt>
                <c:pt idx="4">
                  <c:v>1.5498573437898844E-2</c:v>
                </c:pt>
                <c:pt idx="5">
                  <c:v>0.69185612589356538</c:v>
                </c:pt>
                <c:pt idx="6">
                  <c:v>-0.12454926891354745</c:v>
                </c:pt>
                <c:pt idx="7">
                  <c:v>0.15140942295633542</c:v>
                </c:pt>
                <c:pt idx="8">
                  <c:v>-2.1560048377487675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1.7168701614469768</c:v>
                </c:pt>
                <c:pt idx="1">
                  <c:v>6.3774566772411205</c:v>
                </c:pt>
                <c:pt idx="2">
                  <c:v>1.8859290231278845</c:v>
                </c:pt>
                <c:pt idx="3">
                  <c:v>-2.8322073699697814</c:v>
                </c:pt>
                <c:pt idx="4">
                  <c:v>5.2716754227330576E-2</c:v>
                </c:pt>
                <c:pt idx="5">
                  <c:v>1.1191347580576938</c:v>
                </c:pt>
                <c:pt idx="6">
                  <c:v>-0.22926676797713164</c:v>
                </c:pt>
                <c:pt idx="7">
                  <c:v>-7.6981976584589162E-3</c:v>
                </c:pt>
                <c:pt idx="8">
                  <c:v>1.1781913013209087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0.42593076419474896</c:v>
                </c:pt>
                <c:pt idx="1">
                  <c:v>-0.2916663315921928</c:v>
                </c:pt>
                <c:pt idx="2">
                  <c:v>-1.9350357917559569E-2</c:v>
                </c:pt>
                <c:pt idx="3">
                  <c:v>0.1581099174934284</c:v>
                </c:pt>
                <c:pt idx="4">
                  <c:v>-9.0546887153968747E-2</c:v>
                </c:pt>
                <c:pt idx="5">
                  <c:v>0.1585501752181252</c:v>
                </c:pt>
                <c:pt idx="6">
                  <c:v>-9.3188085765895989E-2</c:v>
                </c:pt>
                <c:pt idx="7">
                  <c:v>0.3303486383233869</c:v>
                </c:pt>
                <c:pt idx="8">
                  <c:v>0.33006422948087977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0.38902777497921126</c:v>
                </c:pt>
                <c:pt idx="1">
                  <c:v>0.72586659252390584</c:v>
                </c:pt>
                <c:pt idx="2">
                  <c:v>-0.13505124451047301</c:v>
                </c:pt>
                <c:pt idx="3">
                  <c:v>-1.8672880046455287E-2</c:v>
                </c:pt>
                <c:pt idx="4">
                  <c:v>0.13793484826529312</c:v>
                </c:pt>
                <c:pt idx="5">
                  <c:v>0.37905268904133793</c:v>
                </c:pt>
                <c:pt idx="6">
                  <c:v>0.34198275141815326</c:v>
                </c:pt>
                <c:pt idx="7">
                  <c:v>0.30775934549075501</c:v>
                </c:pt>
                <c:pt idx="8">
                  <c:v>-0.33335154419084478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0.52456307685185166</c:v>
                </c:pt>
                <c:pt idx="1">
                  <c:v>3.4182578654682345</c:v>
                </c:pt>
                <c:pt idx="2">
                  <c:v>-1.0661267098275928</c:v>
                </c:pt>
                <c:pt idx="3">
                  <c:v>0.375692093741546</c:v>
                </c:pt>
                <c:pt idx="4">
                  <c:v>-3.1153302869469428</c:v>
                </c:pt>
                <c:pt idx="5">
                  <c:v>0.6295177582470175</c:v>
                </c:pt>
                <c:pt idx="6">
                  <c:v>0.70326861574820221</c:v>
                </c:pt>
                <c:pt idx="7">
                  <c:v>-0.93995775591516484</c:v>
                </c:pt>
                <c:pt idx="8">
                  <c:v>-1.12926263207655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13.255822127493419</c:v>
                </c:pt>
                <c:pt idx="1">
                  <c:v>8.6540324341114747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13.382968169165679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7.0010384831361092</c:v>
                </c:pt>
                <c:pt idx="8">
                  <c:v>3.2216047867065432</c:v>
                </c:pt>
                <c:pt idx="9">
                  <c:v>3.7449149294376691</c:v>
                </c:pt>
                <c:pt idx="10">
                  <c:v>12.63007487451808</c:v>
                </c:pt>
                <c:pt idx="11">
                  <c:v>28.606028455960544</c:v>
                </c:pt>
                <c:pt idx="12">
                  <c:v>6.4716799065514099</c:v>
                </c:pt>
                <c:pt idx="13">
                  <c:v>2.7138409072199106</c:v>
                </c:pt>
                <c:pt idx="14">
                  <c:v>12.44371395890972</c:v>
                </c:pt>
                <c:pt idx="15">
                  <c:v>10.66412372339674</c:v>
                </c:pt>
                <c:pt idx="16">
                  <c:v>6.118501709005451</c:v>
                </c:pt>
                <c:pt idx="17">
                  <c:v>23.85431237131375</c:v>
                </c:pt>
                <c:pt idx="18">
                  <c:v>6.6433062738768616</c:v>
                </c:pt>
                <c:pt idx="19">
                  <c:v>0.31564022880929349</c:v>
                </c:pt>
                <c:pt idx="20">
                  <c:v>29.034728829932309</c:v>
                </c:pt>
                <c:pt idx="21">
                  <c:v>5.0464422980024874</c:v>
                </c:pt>
                <c:pt idx="22">
                  <c:v>10.563642665869798</c:v>
                </c:pt>
                <c:pt idx="23">
                  <c:v>10.855206227493708</c:v>
                </c:pt>
                <c:pt idx="24">
                  <c:v>5.0400443844010052</c:v>
                </c:pt>
                <c:pt idx="25">
                  <c:v>31.104055638992882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15.163444924991589</c:v>
                </c:pt>
                <c:pt idx="1">
                  <c:v>8.8147339499316857</c:v>
                </c:pt>
                <c:pt idx="2">
                  <c:v>13.422627717809057</c:v>
                </c:pt>
                <c:pt idx="3">
                  <c:v>21.579951236572558</c:v>
                </c:pt>
                <c:pt idx="4">
                  <c:v>12.624378960495292</c:v>
                </c:pt>
                <c:pt idx="5">
                  <c:v>15.584449280470272</c:v>
                </c:pt>
                <c:pt idx="6">
                  <c:v>6.1133768169745126</c:v>
                </c:pt>
                <c:pt idx="7">
                  <c:v>7.6115753904746297</c:v>
                </c:pt>
                <c:pt idx="8">
                  <c:v>3.7442263994781428</c:v>
                </c:pt>
                <c:pt idx="9">
                  <c:v>3.4608626260022386</c:v>
                </c:pt>
                <c:pt idx="10">
                  <c:v>13.410811062652295</c:v>
                </c:pt>
                <c:pt idx="11">
                  <c:v>27.57101511502059</c:v>
                </c:pt>
                <c:pt idx="12">
                  <c:v>5.4615662520919139</c:v>
                </c:pt>
                <c:pt idx="13">
                  <c:v>2.1090003081232154</c:v>
                </c:pt>
                <c:pt idx="14">
                  <c:v>10.046288090693917</c:v>
                </c:pt>
                <c:pt idx="15">
                  <c:v>8.8806436501693486</c:v>
                </c:pt>
                <c:pt idx="16">
                  <c:v>4.8952519711555809</c:v>
                </c:pt>
                <c:pt idx="17">
                  <c:v>22.200252846876417</c:v>
                </c:pt>
                <c:pt idx="18">
                  <c:v>6.2791200192321126</c:v>
                </c:pt>
                <c:pt idx="19">
                  <c:v>0.36313947365643257</c:v>
                </c:pt>
                <c:pt idx="20">
                  <c:v>25.603578211663216</c:v>
                </c:pt>
                <c:pt idx="21">
                  <c:v>5.4824767825774794</c:v>
                </c:pt>
                <c:pt idx="22">
                  <c:v>8.4580034168908842</c:v>
                </c:pt>
                <c:pt idx="23">
                  <c:v>11.478098772718756</c:v>
                </c:pt>
                <c:pt idx="24">
                  <c:v>3.8902482613441265</c:v>
                </c:pt>
                <c:pt idx="25">
                  <c:v>27.867878461933781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15.285359531668519</c:v>
                </c:pt>
                <c:pt idx="1">
                  <c:v>12.147659344768043</c:v>
                </c:pt>
                <c:pt idx="2">
                  <c:v>15.092973808228242</c:v>
                </c:pt>
                <c:pt idx="3">
                  <c:v>26.99151286842374</c:v>
                </c:pt>
                <c:pt idx="4">
                  <c:v>14.959362980410427</c:v>
                </c:pt>
                <c:pt idx="5">
                  <c:v>19.358845473325882</c:v>
                </c:pt>
                <c:pt idx="6">
                  <c:v>5.4203526238864832</c:v>
                </c:pt>
                <c:pt idx="7">
                  <c:v>8.6133455059135677</c:v>
                </c:pt>
                <c:pt idx="8">
                  <c:v>4.8482040154442316</c:v>
                </c:pt>
                <c:pt idx="9">
                  <c:v>3.6460265735595034</c:v>
                </c:pt>
                <c:pt idx="10">
                  <c:v>13.278021987677652</c:v>
                </c:pt>
                <c:pt idx="11">
                  <c:v>23.923320726995069</c:v>
                </c:pt>
                <c:pt idx="12">
                  <c:v>4.8981344994237839</c:v>
                </c:pt>
                <c:pt idx="13">
                  <c:v>2.3944795266033134</c:v>
                </c:pt>
                <c:pt idx="14">
                  <c:v>8.4730448757084087</c:v>
                </c:pt>
                <c:pt idx="15">
                  <c:v>7.8050129136883575</c:v>
                </c:pt>
                <c:pt idx="16">
                  <c:v>4.5139942665882398</c:v>
                </c:pt>
                <c:pt idx="17">
                  <c:v>25.262341153906288</c:v>
                </c:pt>
                <c:pt idx="18">
                  <c:v>6.4290487235024374</c:v>
                </c:pt>
                <c:pt idx="19">
                  <c:v>0.31380833452914947</c:v>
                </c:pt>
                <c:pt idx="20">
                  <c:v>23.41911466828876</c:v>
                </c:pt>
                <c:pt idx="21">
                  <c:v>8.115653406384185</c:v>
                </c:pt>
                <c:pt idx="22">
                  <c:v>9.1427120218799978</c:v>
                </c:pt>
                <c:pt idx="23">
                  <c:v>10.696834610589965</c:v>
                </c:pt>
                <c:pt idx="24">
                  <c:v>2.847925234061877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  <c:pt idx="25">
                  <c:v>-3.2361771770591012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4.3639704656018061</c:v>
                </c:pt>
                <c:pt idx="1">
                  <c:v>5.1908806830795822</c:v>
                </c:pt>
                <c:pt idx="2">
                  <c:v>5.0112646815515447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2.8490078991399272</c:v>
                </c:pt>
                <c:pt idx="1">
                  <c:v>3.0175354224272062</c:v>
                </c:pt>
                <c:pt idx="2">
                  <c:v>3.9825779767779306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1.8504158655118501</c:v>
                </c:pt>
                <c:pt idx="1">
                  <c:v>2.0927836507202628</c:v>
                </c:pt>
                <c:pt idx="2">
                  <c:v>1.7770482669616692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</c:v>
                </c:pt>
                <c:pt idx="1">
                  <c:v>2.6056598522080625</c:v>
                </c:pt>
                <c:pt idx="2">
                  <c:v>2.8238625355431015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1.0605896794488157</c:v>
                </c:pt>
                <c:pt idx="1">
                  <c:v>1.2817557346810151</c:v>
                </c:pt>
                <c:pt idx="2">
                  <c:v>1.5894708594335556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1.2328694509532883</c:v>
                </c:pt>
                <c:pt idx="1">
                  <c:v>1.1847522143532341</c:v>
                </c:pt>
                <c:pt idx="2">
                  <c:v>1.1953401657463458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4.1579672087195263</c:v>
                </c:pt>
                <c:pt idx="1">
                  <c:v>4.590904008548728</c:v>
                </c:pt>
                <c:pt idx="2">
                  <c:v>4.3531643786235827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9.4383466607628375</c:v>
                </c:pt>
                <c:pt idx="2">
                  <c:v>7.8431974057422691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2.1305521229379543</c:v>
                </c:pt>
                <c:pt idx="1">
                  <c:v>1.8696502607146832</c:v>
                </c:pt>
                <c:pt idx="2">
                  <c:v>1.6058404365037651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</c:v>
                </c:pt>
                <c:pt idx="1">
                  <c:v>7.599781199613993</c:v>
                </c:pt>
                <c:pt idx="2">
                  <c:v>8.2821917100210758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2.1870535146225469</c:v>
                </c:pt>
                <c:pt idx="1">
                  <c:v>2.1495222870398196</c:v>
                </c:pt>
                <c:pt idx="2">
                  <c:v>2.1077466144850954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0.12431302308884193</c:v>
                </c:pt>
                <c:pt idx="2">
                  <c:v>0.10288123222383762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8.7648367646056915</c:v>
                </c:pt>
                <c:pt idx="2">
                  <c:v>7.6778947833875693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1.8768085330800592</c:v>
                </c:pt>
                <c:pt idx="2">
                  <c:v>2.6606954974703907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3.4776737466485601</c:v>
                </c:pt>
                <c:pt idx="1">
                  <c:v>2.8954163629268002</c:v>
                </c:pt>
                <c:pt idx="2">
                  <c:v>2.9974139472428032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3.5736598544534792</c:v>
                </c:pt>
                <c:pt idx="1">
                  <c:v>3.9292813402570714</c:v>
                </c:pt>
                <c:pt idx="2">
                  <c:v>3.5069289261654859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4.3308198600434293</c:v>
                </c:pt>
                <c:pt idx="1">
                  <c:v>4.59494918741773</c:v>
                </c:pt>
                <c:pt idx="2">
                  <c:v>4.9481915311219735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6.6487228080873013</c:v>
                </c:pt>
                <c:pt idx="1">
                  <c:v>7.3874342255235232</c:v>
                </c:pt>
                <c:pt idx="2">
                  <c:v>8.8490960817073443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4.4058284179294178</c:v>
                </c:pt>
                <c:pt idx="1">
                  <c:v>4.3216858178384987</c:v>
                </c:pt>
                <c:pt idx="2">
                  <c:v>4.9043875747198307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4.4175284676660835</c:v>
                </c:pt>
                <c:pt idx="1">
                  <c:v>5.3350025094295317</c:v>
                </c:pt>
                <c:pt idx="2">
                  <c:v>6.3467462701874906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0.72197109655487846</c:v>
                </c:pt>
                <c:pt idx="2">
                  <c:v>0.78502377765501064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3.4391316118863036</c:v>
                </c:pt>
                <c:pt idx="2">
                  <c:v>2.7778653451276671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3.5107532767737073</c:v>
                </c:pt>
                <c:pt idx="1">
                  <c:v>3.0400981970133008</c:v>
                </c:pt>
                <c:pt idx="2">
                  <c:v>2.5588528338103593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2.0142817620081424</c:v>
                </c:pt>
                <c:pt idx="1">
                  <c:v>1.6757846928304683</c:v>
                </c:pt>
                <c:pt idx="2">
                  <c:v>1.4799010774992591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1.6592410962749728</c:v>
                </c:pt>
                <c:pt idx="1">
                  <c:v>1.331743192400348</c:v>
                </c:pt>
                <c:pt idx="2">
                  <c:v>0.93368475315122845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9.5399714709975001</c:v>
                </c:pt>
                <c:pt idx="2">
                  <c:v>8.8987313371398038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-1.7672911646722049</c:v>
                </c:pt>
                <c:pt idx="1">
                  <c:v>-9.6555557139680559E-2</c:v>
                </c:pt>
                <c:pt idx="2">
                  <c:v>0.44871308043225255</c:v>
                </c:pt>
                <c:pt idx="3">
                  <c:v>3.1626858721729114</c:v>
                </c:pt>
                <c:pt idx="4">
                  <c:v>-2.7446524375537393</c:v>
                </c:pt>
                <c:pt idx="5">
                  <c:v>-4.2111261406936542</c:v>
                </c:pt>
                <c:pt idx="6">
                  <c:v>1.4650984108996212</c:v>
                </c:pt>
                <c:pt idx="7">
                  <c:v>13.19128793504111</c:v>
                </c:pt>
                <c:pt idx="8">
                  <c:v>3.4548400015132898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12.632645872885588</c:v>
                </c:pt>
                <c:pt idx="1">
                  <c:v>9.2453600118025374</c:v>
                </c:pt>
                <c:pt idx="2">
                  <c:v>15.971549302045695</c:v>
                </c:pt>
                <c:pt idx="3">
                  <c:v>20.268355774909132</c:v>
                </c:pt>
                <c:pt idx="4">
                  <c:v>7.5318440622245575</c:v>
                </c:pt>
                <c:pt idx="5">
                  <c:v>11.359288650134149</c:v>
                </c:pt>
                <c:pt idx="6">
                  <c:v>17.642175935824895</c:v>
                </c:pt>
                <c:pt idx="7">
                  <c:v>47.797857845987785</c:v>
                </c:pt>
                <c:pt idx="8">
                  <c:v>17.191878005600042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7.6228886097779371</c:v>
                </c:pt>
                <c:pt idx="1">
                  <c:v>9.5689893958221006</c:v>
                </c:pt>
                <c:pt idx="2">
                  <c:v>6.927368227392364</c:v>
                </c:pt>
                <c:pt idx="3">
                  <c:v>19.022897650727717</c:v>
                </c:pt>
                <c:pt idx="4">
                  <c:v>9.3792000037976031</c:v>
                </c:pt>
                <c:pt idx="5">
                  <c:v>12.468391964070106</c:v>
                </c:pt>
                <c:pt idx="6">
                  <c:v>1.4460853380761796</c:v>
                </c:pt>
                <c:pt idx="7">
                  <c:v>5.7343332396791018</c:v>
                </c:pt>
                <c:pt idx="8">
                  <c:v>2.6700247176956378</c:v>
                </c:pt>
                <c:pt idx="9">
                  <c:v>1.8550419677809638</c:v>
                </c:pt>
                <c:pt idx="10">
                  <c:v>5.936690672593012</c:v>
                </c:pt>
                <c:pt idx="11">
                  <c:v>8.9464100228297543</c:v>
                </c:pt>
                <c:pt idx="12">
                  <c:v>2.4128786273043983</c:v>
                </c:pt>
                <c:pt idx="13">
                  <c:v>1.5194020118095908</c:v>
                </c:pt>
                <c:pt idx="14">
                  <c:v>1.8391452629619138</c:v>
                </c:pt>
                <c:pt idx="15">
                  <c:v>2.4260678300119056</c:v>
                </c:pt>
                <c:pt idx="16">
                  <c:v>1.7472289574411444</c:v>
                </c:pt>
                <c:pt idx="17">
                  <c:v>16.800369570206691</c:v>
                </c:pt>
                <c:pt idx="18">
                  <c:v>3.3682565239394546</c:v>
                </c:pt>
                <c:pt idx="19">
                  <c:v>9.9729680762987633E-2</c:v>
                </c:pt>
                <c:pt idx="20">
                  <c:v>9.9853955607679854</c:v>
                </c:pt>
                <c:pt idx="21">
                  <c:v>5.9861537412777075</c:v>
                </c:pt>
                <c:pt idx="22">
                  <c:v>4.2567924110861846</c:v>
                </c:pt>
                <c:pt idx="23">
                  <c:v>4.9885676007163564</c:v>
                </c:pt>
                <c:pt idx="24">
                  <c:v>0.14383326358620607</c:v>
                </c:pt>
                <c:pt idx="25">
                  <c:v>12.488812609299384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automation/Data/Results/Workbooks/MCAs/TV_MCA/TV_MCA_Database.Main.xlsx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</v>
      </c>
      <c r="N5" s="11">
        <f t="shared" si="1"/>
        <v>5.0479999999999965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5.3990000000000045</v>
      </c>
      <c r="R5" s="40">
        <f t="shared" ref="R5:R10" si="2">IF(D$5-B$5 &lt;&gt; 0,(EXP(LN(D7/B7)/(D$5-B$5))-1)*100,0)</f>
        <v>-0.19528573801685933</v>
      </c>
      <c r="S5" s="40">
        <f t="shared" si="0"/>
        <v>-0.12106424808528971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26.496999999999922</v>
      </c>
      <c r="N6" s="11">
        <f t="shared" si="1"/>
        <v>25.441999999999968</v>
      </c>
      <c r="O6" s="11">
        <f t="shared" si="1"/>
        <v>23.170000000000051</v>
      </c>
      <c r="P6" s="11">
        <f t="shared" si="1"/>
        <v>21.99999999999995</v>
      </c>
      <c r="Q6" s="11">
        <f t="shared" si="1"/>
        <v>19.599999999999955</v>
      </c>
      <c r="R6" s="40">
        <f t="shared" si="2"/>
        <v>-2.647778637349707</v>
      </c>
      <c r="S6" s="40">
        <f t="shared" si="0"/>
        <v>-1.1093262378181756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</v>
      </c>
      <c r="C7" s="11">
        <f t="array" ref="C7:C12">MMULT(aggregation!$B$3:$W$8,'Ind T2'!C5:C26)</f>
        <v>5.0479999999999965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5.3990000000000045</v>
      </c>
      <c r="G7" s="11"/>
      <c r="H7" s="11">
        <f>F7-D7</f>
        <v>-9.899999999999487E-2</v>
      </c>
      <c r="I7" s="11">
        <f t="array" ref="I7:I12">MMULT(aggregation!$B$3:$W$8,'RD T1'!AB7:AB28)</f>
        <v>2.4446278211759855</v>
      </c>
      <c r="J7" s="11">
        <f>SUM(H7:I7)</f>
        <v>2.3456278211759907</v>
      </c>
      <c r="K7" s="11"/>
      <c r="L7" t="str">
        <f t="shared" si="1"/>
        <v>Construction</v>
      </c>
      <c r="M7" s="11">
        <f t="shared" si="1"/>
        <v>17.708000000000016</v>
      </c>
      <c r="N7" s="11">
        <f t="shared" si="1"/>
        <v>18.173000000000009</v>
      </c>
      <c r="O7" s="11">
        <f t="shared" si="1"/>
        <v>17.157999999999991</v>
      </c>
      <c r="P7" s="11">
        <f t="shared" si="1"/>
        <v>16.503000000000014</v>
      </c>
      <c r="Q7" s="11">
        <f t="shared" si="1"/>
        <v>16.352000000000032</v>
      </c>
      <c r="R7" s="40">
        <f>IF(D$5-B$5 &lt;&gt; 0,(EXP(LN(D9/B9)/(D$5-B$5))-1)*100,0)</f>
        <v>-0.62905268130165615</v>
      </c>
      <c r="S7" s="40">
        <f t="shared" si="0"/>
        <v>-0.32024826200275358</v>
      </c>
    </row>
    <row r="8" spans="1:19" x14ac:dyDescent="0.2">
      <c r="A8" t="str">
        <f>name!C5</f>
        <v>Manufacturing</v>
      </c>
      <c r="B8" s="11">
        <v>26.496999999999922</v>
      </c>
      <c r="C8" s="11">
        <v>25.441999999999968</v>
      </c>
      <c r="D8" s="11">
        <v>23.170000000000051</v>
      </c>
      <c r="E8" s="11">
        <v>21.99999999999995</v>
      </c>
      <c r="F8" s="11">
        <v>19.599999999999955</v>
      </c>
      <c r="G8" s="11"/>
      <c r="H8" s="11">
        <f t="shared" ref="H8:H12" si="3">F8-D8</f>
        <v>-3.5700000000000962</v>
      </c>
      <c r="I8" s="11">
        <v>8.771378955688574</v>
      </c>
      <c r="J8" s="11">
        <f t="shared" ref="J8:J12" si="4">SUM(H8:I8)</f>
        <v>5.2013789556884777</v>
      </c>
      <c r="K8" s="11"/>
      <c r="L8" t="str">
        <f t="shared" si="1"/>
        <v>Trade, accomod. and transport</v>
      </c>
      <c r="M8" s="11">
        <f t="shared" si="1"/>
        <v>78.320999999999898</v>
      </c>
      <c r="N8" s="11">
        <f t="shared" si="1"/>
        <v>79.045999999999935</v>
      </c>
      <c r="O8" s="11">
        <f t="shared" si="1"/>
        <v>79.300999999999888</v>
      </c>
      <c r="P8" s="11">
        <f t="shared" si="1"/>
        <v>79.943000000000012</v>
      </c>
      <c r="Q8" s="11">
        <f t="shared" si="1"/>
        <v>82.468000000000018</v>
      </c>
      <c r="R8" s="40">
        <f t="shared" si="2"/>
        <v>0.24900896622732649</v>
      </c>
      <c r="S8" s="40">
        <f t="shared" si="0"/>
        <v>0.26140507151595216</v>
      </c>
    </row>
    <row r="9" spans="1:19" x14ac:dyDescent="0.2">
      <c r="A9" t="str">
        <f>name!C6</f>
        <v>Construction</v>
      </c>
      <c r="B9" s="11">
        <v>17.708000000000016</v>
      </c>
      <c r="C9" s="11">
        <v>18.173000000000009</v>
      </c>
      <c r="D9" s="11">
        <v>17.157999999999991</v>
      </c>
      <c r="E9" s="11">
        <v>16.503000000000014</v>
      </c>
      <c r="F9" s="11">
        <v>16.352000000000032</v>
      </c>
      <c r="G9" s="11"/>
      <c r="H9" s="11">
        <f t="shared" si="3"/>
        <v>-0.80599999999995831</v>
      </c>
      <c r="I9" s="11">
        <v>6.8217038053584158</v>
      </c>
      <c r="J9" s="11">
        <f t="shared" si="4"/>
        <v>6.0157038053584575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74.336999999999989</v>
      </c>
      <c r="O9" s="11">
        <f t="shared" si="1"/>
        <v>73.778000000000006</v>
      </c>
      <c r="P9" s="11">
        <f t="shared" si="1"/>
        <v>74.041999999999987</v>
      </c>
      <c r="Q9" s="11">
        <f t="shared" si="1"/>
        <v>76.864000000000004</v>
      </c>
      <c r="R9" s="40">
        <f t="shared" si="2"/>
        <v>-1.5070955597662805</v>
      </c>
      <c r="S9" s="40">
        <f t="shared" si="0"/>
        <v>0.2735537591675774</v>
      </c>
    </row>
    <row r="10" spans="1:19" x14ac:dyDescent="0.2">
      <c r="A10" t="str">
        <f>name!C7</f>
        <v>Trade, accomod. and transport</v>
      </c>
      <c r="B10" s="11">
        <v>78.320999999999898</v>
      </c>
      <c r="C10" s="11">
        <v>79.045999999999935</v>
      </c>
      <c r="D10" s="11">
        <v>79.300999999999888</v>
      </c>
      <c r="E10" s="11">
        <v>79.943000000000012</v>
      </c>
      <c r="F10" s="11">
        <v>82.468000000000018</v>
      </c>
      <c r="G10" s="11"/>
      <c r="H10" s="11">
        <f t="shared" si="3"/>
        <v>3.1670000000001295</v>
      </c>
      <c r="I10" s="11">
        <v>38.973080855547089</v>
      </c>
      <c r="J10" s="11">
        <f t="shared" si="4"/>
        <v>42.140080855547218</v>
      </c>
      <c r="K10" s="11"/>
      <c r="L10" t="str">
        <f t="shared" si="1"/>
        <v>Non-marketed services</v>
      </c>
      <c r="M10" s="11">
        <f t="shared" si="1"/>
        <v>96.080000000000041</v>
      </c>
      <c r="N10" s="11">
        <f t="shared" si="1"/>
        <v>89.262999999999977</v>
      </c>
      <c r="O10" s="11">
        <f t="shared" si="1"/>
        <v>93.212000000000074</v>
      </c>
      <c r="P10" s="11">
        <f t="shared" si="1"/>
        <v>98.555999999999983</v>
      </c>
      <c r="Q10" s="11">
        <f t="shared" si="1"/>
        <v>104.3370000000001</v>
      </c>
      <c r="R10" s="40">
        <f t="shared" si="2"/>
        <v>-0.60426113449436603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74.336999999999989</v>
      </c>
      <c r="D11" s="11">
        <v>73.778000000000006</v>
      </c>
      <c r="E11" s="11">
        <v>74.041999999999987</v>
      </c>
      <c r="F11" s="11">
        <v>76.864000000000004</v>
      </c>
      <c r="G11" s="11"/>
      <c r="H11" s="11">
        <f t="shared" si="3"/>
        <v>3.0859999999999985</v>
      </c>
      <c r="I11" s="11">
        <v>35.639915808435042</v>
      </c>
      <c r="J11" s="11">
        <f t="shared" si="4"/>
        <v>38.72591580843504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96.080000000000041</v>
      </c>
      <c r="C12" s="11">
        <v>89.262999999999977</v>
      </c>
      <c r="D12" s="11">
        <v>93.212000000000074</v>
      </c>
      <c r="E12" s="11">
        <v>98.555999999999983</v>
      </c>
      <c r="F12" s="11">
        <v>104.3370000000001</v>
      </c>
      <c r="G12" s="11"/>
      <c r="H12" s="11">
        <f t="shared" si="3"/>
        <v>11.125000000000028</v>
      </c>
      <c r="I12" s="11">
        <v>54.087248215209357</v>
      </c>
      <c r="J12" s="11">
        <f t="shared" si="4"/>
        <v>65.212248215209385</v>
      </c>
      <c r="K12" s="11"/>
      <c r="L12" s="24" t="str">
        <f t="shared" ref="L12:Q12" si="5">A14</f>
        <v>All industries</v>
      </c>
      <c r="M12" s="34">
        <f t="shared" si="5"/>
        <v>303.75600000000003</v>
      </c>
      <c r="N12" s="34">
        <f t="shared" si="5"/>
        <v>291.30899999999986</v>
      </c>
      <c r="O12" s="34">
        <f t="shared" si="5"/>
        <v>292.11699999999996</v>
      </c>
      <c r="P12" s="34">
        <f t="shared" si="5"/>
        <v>296.46699999999993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303.75600000000003</v>
      </c>
      <c r="C14" s="34">
        <f t="shared" ref="C14:F14" si="6">SUM(C7:C12)</f>
        <v>291.30899999999986</v>
      </c>
      <c r="D14" s="34">
        <f t="shared" si="6"/>
        <v>292.11699999999996</v>
      </c>
      <c r="E14" s="34">
        <f t="shared" si="6"/>
        <v>296.46699999999993</v>
      </c>
      <c r="F14" s="34">
        <f t="shared" si="6"/>
        <v>305.0200000000001</v>
      </c>
      <c r="G14" s="34"/>
      <c r="H14" s="34">
        <f>SUM(H7:H12)</f>
        <v>12.903000000000107</v>
      </c>
      <c r="I14" s="34">
        <f>SUM(I7:I12)</f>
        <v>146.73795546141446</v>
      </c>
      <c r="J14" s="34">
        <f t="shared" ref="J14" si="7">SUM(J7:J12)</f>
        <v>159.64095546141459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1.8292086471681495</v>
      </c>
      <c r="F20" s="18">
        <f t="shared" si="8"/>
        <v>1.7700478657137246</v>
      </c>
      <c r="G20" s="351"/>
      <c r="H20" s="40">
        <f>IF(D7&gt;0,(H7/D7)*100,0)</f>
        <v>-1.8006547835575641</v>
      </c>
      <c r="I20" s="40">
        <f>IF(D7&gt;0,(I7/D7)*100,0)</f>
        <v>44.463947274936082</v>
      </c>
      <c r="J20" s="40">
        <f>IF(D7&gt;0,(J7/D7)*100,0)</f>
        <v>42.66329249137852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8.7336814173266131</v>
      </c>
      <c r="D21" s="18">
        <f t="shared" si="8"/>
        <v>7.9317533727924268</v>
      </c>
      <c r="E21" s="18">
        <f t="shared" si="8"/>
        <v>7.4207247349620546</v>
      </c>
      <c r="F21" s="18">
        <f t="shared" si="8"/>
        <v>6.4258081437282639</v>
      </c>
      <c r="G21" s="351"/>
      <c r="H21" s="40">
        <f t="shared" ref="H21:H25" si="9">IF(D8&gt;0,(H8/D8)*100,0)</f>
        <v>-15.407854984894639</v>
      </c>
      <c r="I21" s="40">
        <f t="shared" ref="I21:I25" si="10">IF(D8&gt;0,(I8/D8)*100,0)</f>
        <v>37.856620438880249</v>
      </c>
      <c r="J21" s="40">
        <f t="shared" ref="J21:J27" si="11">IF(D8&gt;0,(J8/D8)*100,0)</f>
        <v>22.448765453985612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5.8296790845283759</v>
      </c>
      <c r="C22" s="18">
        <f t="shared" si="8"/>
        <v>6.2383929092475743</v>
      </c>
      <c r="D22" s="18">
        <f t="shared" si="8"/>
        <v>5.8736739046340993</v>
      </c>
      <c r="E22" s="18">
        <f t="shared" si="8"/>
        <v>5.566555468230872</v>
      </c>
      <c r="F22" s="18">
        <f t="shared" si="8"/>
        <v>5.360959937053317</v>
      </c>
      <c r="G22" s="351"/>
      <c r="H22" s="40">
        <f t="shared" si="9"/>
        <v>-4.6975171931458135</v>
      </c>
      <c r="I22" s="40">
        <f t="shared" si="10"/>
        <v>39.758152496552157</v>
      </c>
      <c r="J22" s="40">
        <f t="shared" si="11"/>
        <v>35.060635303406343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27.134760683672653</v>
      </c>
      <c r="D23" s="18">
        <f t="shared" si="8"/>
        <v>27.146999318766074</v>
      </c>
      <c r="E23" s="18">
        <f t="shared" si="8"/>
        <v>26.965227158503318</v>
      </c>
      <c r="F23" s="18">
        <f t="shared" si="8"/>
        <v>27.036915612091008</v>
      </c>
      <c r="G23" s="351"/>
      <c r="H23" s="40">
        <f t="shared" si="9"/>
        <v>3.9936444685440713</v>
      </c>
      <c r="I23" s="40">
        <f t="shared" si="10"/>
        <v>49.145762166362523</v>
      </c>
      <c r="J23" s="40">
        <f t="shared" si="11"/>
        <v>53.139406634906592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26.204585259221258</v>
      </c>
      <c r="C24" s="18">
        <f t="shared" si="8"/>
        <v>25.5182641113045</v>
      </c>
      <c r="D24" s="18">
        <f t="shared" si="8"/>
        <v>25.256318529904121</v>
      </c>
      <c r="E24" s="18">
        <f t="shared" si="8"/>
        <v>24.97478640118462</v>
      </c>
      <c r="F24" s="18">
        <f t="shared" si="8"/>
        <v>25.199659038751548</v>
      </c>
      <c r="G24" s="351"/>
      <c r="H24" s="40">
        <f t="shared" si="9"/>
        <v>4.1828187264496171</v>
      </c>
      <c r="I24" s="40">
        <f t="shared" si="10"/>
        <v>48.306969297670086</v>
      </c>
      <c r="J24" s="40">
        <f t="shared" si="11"/>
        <v>52.489788024119711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31.630650917183541</v>
      </c>
      <c r="C25" s="18">
        <f t="shared" si="8"/>
        <v>30.64203303021878</v>
      </c>
      <c r="D25" s="18">
        <f t="shared" si="8"/>
        <v>31.909132299729247</v>
      </c>
      <c r="E25" s="18">
        <f t="shared" si="8"/>
        <v>33.243497589950991</v>
      </c>
      <c r="F25" s="18">
        <f t="shared" si="8"/>
        <v>34.206609402662139</v>
      </c>
      <c r="G25" s="351"/>
      <c r="H25" s="40">
        <f t="shared" si="9"/>
        <v>11.935158563275136</v>
      </c>
      <c r="I25" s="40">
        <f t="shared" si="10"/>
        <v>58.026056961774572</v>
      </c>
      <c r="J25" s="40">
        <f t="shared" si="11"/>
        <v>69.96121552504971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4.4170657647449856</v>
      </c>
      <c r="I27" s="43">
        <f>IF(D14&gt;0,(I14/D14)*100,0)</f>
        <v>50.232597028387417</v>
      </c>
      <c r="J27" s="43">
        <f t="shared" si="11"/>
        <v>54.649662793132414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8.9144215530903903</v>
      </c>
      <c r="D34" s="18">
        <f t="shared" si="12"/>
        <v>-0.27432747030324833</v>
      </c>
      <c r="E34" s="18">
        <f t="shared" si="12"/>
        <v>-4.4344331221546351E-2</v>
      </c>
      <c r="F34" s="18">
        <f t="shared" ref="F34:F39" si="13">IF(F$5-D$5 &lt;&gt; 0,(EXP(LN(F7/D7)/(F$5-D$5))-1)*100,0)</f>
        <v>-0.12106424808528971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-8.9301155569527566</v>
      </c>
      <c r="D35" s="18">
        <f t="shared" si="12"/>
        <v>-1.0309664311658917</v>
      </c>
      <c r="E35" s="18">
        <f t="shared" si="12"/>
        <v>-1.1484828722379214</v>
      </c>
      <c r="F35" s="18">
        <f t="shared" si="13"/>
        <v>-1.1093262378181756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0.65011566801251863</v>
      </c>
      <c r="C36" s="18">
        <f t="shared" si="12"/>
        <v>-5.5852088262808408</v>
      </c>
      <c r="D36" s="18">
        <f t="shared" si="12"/>
        <v>-0.77542503919110217</v>
      </c>
      <c r="E36" s="18">
        <f t="shared" si="12"/>
        <v>-9.1877452199740084E-2</v>
      </c>
      <c r="F36" s="18">
        <f t="shared" si="13"/>
        <v>-0.32024826200275358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0.23062040115080507</v>
      </c>
      <c r="C37" s="18">
        <f t="shared" si="12"/>
        <v>0.32259696885352795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0.26140507151595216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-0.7519808439942155</v>
      </c>
      <c r="D38" s="18">
        <f t="shared" si="12"/>
        <v>7.1463834885521216E-2</v>
      </c>
      <c r="E38" s="18">
        <f t="shared" si="12"/>
        <v>0.37475171173335653</v>
      </c>
      <c r="F38" s="18">
        <f t="shared" si="13"/>
        <v>0.2735537591675774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-1.8230307703860693</v>
      </c>
      <c r="C39" s="18">
        <f t="shared" si="12"/>
        <v>4.4240054669909101</v>
      </c>
      <c r="D39" s="18">
        <f t="shared" si="12"/>
        <v>1.1212078598419994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-1.0405530972503296</v>
      </c>
      <c r="C41" s="18">
        <f>IF(D$5-C$5 &lt;&gt; 0,(EXP(LN(D14/C14)/(D$5-C$5))-1)*100,0)</f>
        <v>0.27736870470878028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-0.50400000000000755</v>
      </c>
      <c r="C45" s="27">
        <f>D7-C7</f>
        <v>0.45000000000000284</v>
      </c>
      <c r="D45" s="27">
        <f>E7-D7</f>
        <v>-7.5000000000002842E-2</v>
      </c>
      <c r="E45" s="27">
        <f>F7-E7</f>
        <v>-2.3999999999992028E-2</v>
      </c>
      <c r="F45" s="27">
        <f>F7-D7</f>
        <v>-9.899999999999487E-2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-2.2719999999999168</v>
      </c>
      <c r="D46" s="27">
        <f t="shared" si="14"/>
        <v>-1.1700000000001012</v>
      </c>
      <c r="E46" s="27">
        <f t="shared" si="14"/>
        <v>-2.399999999999995</v>
      </c>
      <c r="F46" s="27">
        <f t="shared" ref="F46:F52" si="15">F8-D8</f>
        <v>-3.5700000000000962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0.46499999999999275</v>
      </c>
      <c r="C47" s="27">
        <f t="shared" ref="C47:C50" si="16">D9-C9</f>
        <v>-1.0150000000000183</v>
      </c>
      <c r="D47" s="27">
        <f t="shared" si="14"/>
        <v>-0.65499999999997627</v>
      </c>
      <c r="E47" s="27">
        <f t="shared" si="14"/>
        <v>-0.15099999999998204</v>
      </c>
      <c r="F47" s="27">
        <f t="shared" si="15"/>
        <v>-0.80599999999995831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0.72500000000003695</v>
      </c>
      <c r="C48" s="27">
        <f t="shared" si="16"/>
        <v>0.25499999999995282</v>
      </c>
      <c r="D48" s="27">
        <f t="shared" si="14"/>
        <v>0.6420000000001238</v>
      </c>
      <c r="E48" s="27">
        <f t="shared" si="14"/>
        <v>2.5250000000000057</v>
      </c>
      <c r="F48" s="27">
        <f t="shared" si="15"/>
        <v>3.1670000000001295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-5.2610000000001378</v>
      </c>
      <c r="C49" s="27">
        <f t="shared" si="16"/>
        <v>-0.55899999999998329</v>
      </c>
      <c r="D49" s="27">
        <f t="shared" si="14"/>
        <v>0.26399999999998158</v>
      </c>
      <c r="E49" s="27">
        <f t="shared" si="14"/>
        <v>2.8220000000000169</v>
      </c>
      <c r="F49" s="27">
        <f t="shared" si="15"/>
        <v>3.0859999999999985</v>
      </c>
    </row>
    <row r="50" spans="1:6" x14ac:dyDescent="0.2">
      <c r="A50" t="str">
        <f>$A$12</f>
        <v>Non-marketed services</v>
      </c>
      <c r="B50" s="27">
        <f t="shared" si="14"/>
        <v>-6.8170000000000641</v>
      </c>
      <c r="C50" s="27">
        <f t="shared" si="16"/>
        <v>3.9490000000000975</v>
      </c>
      <c r="D50" s="27">
        <f t="shared" si="14"/>
        <v>5.3439999999999088</v>
      </c>
      <c r="E50" s="27">
        <f t="shared" si="14"/>
        <v>5.7810000000001196</v>
      </c>
      <c r="F50" s="27">
        <f t="shared" si="15"/>
        <v>11.125000000000028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-12.447000000000173</v>
      </c>
      <c r="C52" s="29">
        <f>D14-C14</f>
        <v>0.80800000000010641</v>
      </c>
      <c r="D52" s="29">
        <f t="shared" si="14"/>
        <v>4.3499999999999659</v>
      </c>
      <c r="E52" s="29">
        <f t="shared" si="14"/>
        <v>8.5530000000001678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1.3440000000000005</v>
      </c>
      <c r="C5" s="11">
        <v>0.87899999999999945</v>
      </c>
      <c r="D5" s="11">
        <v>0.84999999999999831</v>
      </c>
      <c r="E5" s="11">
        <v>0.87799999999999867</v>
      </c>
      <c r="F5" s="11">
        <v>0.9000000000000008</v>
      </c>
      <c r="G5" s="10"/>
    </row>
    <row r="6" spans="1:7" x14ac:dyDescent="0.2">
      <c r="A6" s="10" t="str">
        <f>name!B5</f>
        <v>Mining and quarrying</v>
      </c>
      <c r="B6" s="11">
        <v>1.4170000000000034</v>
      </c>
      <c r="C6" s="11">
        <v>0.72900000000000043</v>
      </c>
      <c r="D6" s="11">
        <v>0.9069999999999997</v>
      </c>
      <c r="E6" s="11">
        <v>0.8</v>
      </c>
      <c r="F6" s="11">
        <v>0.69800000000000106</v>
      </c>
    </row>
    <row r="7" spans="1:7" x14ac:dyDescent="0.2">
      <c r="A7" s="10" t="str">
        <f>name!B6</f>
        <v>Food drink and tobacco</v>
      </c>
      <c r="B7" s="11">
        <v>3.4089999999999936</v>
      </c>
      <c r="C7" s="11">
        <v>4.0139999999999976</v>
      </c>
      <c r="D7" s="11">
        <v>3.8100000000000049</v>
      </c>
      <c r="E7" s="11">
        <v>3.8470000000000026</v>
      </c>
      <c r="F7" s="11">
        <v>3.7079999999999966</v>
      </c>
      <c r="G7" s="11"/>
    </row>
    <row r="8" spans="1:7" x14ac:dyDescent="0.2">
      <c r="A8" s="10" t="str">
        <f>name!B7</f>
        <v>Engineering</v>
      </c>
      <c r="B8" s="11">
        <v>2.9669999999999934</v>
      </c>
      <c r="C8" s="11">
        <v>2.3280000000000012</v>
      </c>
      <c r="D8" s="11">
        <v>2.2139999999999991</v>
      </c>
      <c r="E8" s="11">
        <v>2.2710000000000008</v>
      </c>
      <c r="F8" s="11">
        <v>2.0889999999999964</v>
      </c>
      <c r="G8" s="11"/>
    </row>
    <row r="9" spans="1:7" x14ac:dyDescent="0.2">
      <c r="A9" s="10" t="str">
        <f>name!B8</f>
        <v>Rest of manufacturing</v>
      </c>
      <c r="B9" s="11">
        <v>20.120999999999935</v>
      </c>
      <c r="C9" s="11">
        <v>19.099999999999969</v>
      </c>
      <c r="D9" s="11">
        <v>17.146000000000047</v>
      </c>
      <c r="E9" s="11">
        <v>15.881999999999945</v>
      </c>
      <c r="F9" s="11">
        <v>13.802999999999962</v>
      </c>
      <c r="G9" s="11"/>
    </row>
    <row r="10" spans="1:7" x14ac:dyDescent="0.2">
      <c r="A10" s="10" t="str">
        <f>name!B9</f>
        <v>Electricity and gas</v>
      </c>
      <c r="B10" s="11">
        <v>0.83900000000000152</v>
      </c>
      <c r="C10" s="11">
        <v>1.8089999999999977</v>
      </c>
      <c r="D10" s="11">
        <v>1.8739999999999983</v>
      </c>
      <c r="E10" s="11">
        <v>1.8509999999999966</v>
      </c>
      <c r="F10" s="11">
        <v>1.887000000000002</v>
      </c>
      <c r="G10" s="11"/>
    </row>
    <row r="11" spans="1:7" x14ac:dyDescent="0.2">
      <c r="A11" s="10" t="str">
        <f>name!B10</f>
        <v>Water and sewerage</v>
      </c>
      <c r="B11" s="11">
        <v>1.9519999999999993</v>
      </c>
      <c r="C11" s="11">
        <v>1.6309999999999993</v>
      </c>
      <c r="D11" s="11">
        <v>1.8670000000000035</v>
      </c>
      <c r="E11" s="11">
        <v>1.894000000000001</v>
      </c>
      <c r="F11" s="11">
        <v>1.9140000000000001</v>
      </c>
      <c r="G11" s="11"/>
    </row>
    <row r="12" spans="1:7" x14ac:dyDescent="0.2">
      <c r="A12" s="10" t="str">
        <f>name!B11</f>
        <v>Construction</v>
      </c>
      <c r="B12" s="11">
        <v>17.708000000000016</v>
      </c>
      <c r="C12" s="11">
        <v>18.173000000000009</v>
      </c>
      <c r="D12" s="11">
        <v>17.157999999999991</v>
      </c>
      <c r="E12" s="11">
        <v>16.503000000000014</v>
      </c>
      <c r="F12" s="11">
        <v>16.352000000000032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42.54899999999995</v>
      </c>
      <c r="D13" s="11">
        <v>42.553999999999895</v>
      </c>
      <c r="E13" s="11">
        <v>42.387999999999977</v>
      </c>
      <c r="F13" s="11">
        <v>42.765000000000029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16.468999999999951</v>
      </c>
      <c r="D14" s="11">
        <v>17.194999999999972</v>
      </c>
      <c r="E14" s="11">
        <v>17.568000000000023</v>
      </c>
      <c r="F14" s="11">
        <v>17.589000000000041</v>
      </c>
      <c r="G14" s="11"/>
    </row>
    <row r="15" spans="1:7" x14ac:dyDescent="0.2">
      <c r="A15" s="10" t="str">
        <f>name!B14</f>
        <v>Accommodation and food</v>
      </c>
      <c r="B15" s="11">
        <v>19.450000000000014</v>
      </c>
      <c r="C15" s="11">
        <v>20.028000000000027</v>
      </c>
      <c r="D15" s="11">
        <v>19.552000000000024</v>
      </c>
      <c r="E15" s="11">
        <v>19.987000000000002</v>
      </c>
      <c r="F15" s="11">
        <v>22.113999999999951</v>
      </c>
      <c r="G15" s="11"/>
    </row>
    <row r="16" spans="1:7" x14ac:dyDescent="0.2">
      <c r="A16" s="10" t="str">
        <f>name!B15</f>
        <v>Media</v>
      </c>
      <c r="B16" s="11">
        <v>1.6920000000000022</v>
      </c>
      <c r="C16" s="11">
        <v>1.7579999999999991</v>
      </c>
      <c r="D16" s="11">
        <v>1.7150000000000005</v>
      </c>
      <c r="E16" s="11">
        <v>1.6949999999999961</v>
      </c>
      <c r="F16" s="11">
        <v>1.7229999999999981</v>
      </c>
      <c r="G16" s="11"/>
    </row>
    <row r="17" spans="1:7" x14ac:dyDescent="0.2">
      <c r="A17" s="10" t="str">
        <f>name!B16</f>
        <v>Information technology</v>
      </c>
      <c r="B17" s="11">
        <v>6.2670000000000119</v>
      </c>
      <c r="C17" s="11">
        <v>4.9890000000000096</v>
      </c>
      <c r="D17" s="11">
        <v>4.5999999999999988</v>
      </c>
      <c r="E17" s="11">
        <v>4.8999999999999844</v>
      </c>
      <c r="F17" s="11">
        <v>5.252999999999993</v>
      </c>
      <c r="G17" s="11"/>
    </row>
    <row r="18" spans="1:7" x14ac:dyDescent="0.2">
      <c r="A18" s="10" t="str">
        <f>name!B17</f>
        <v>Finance and insurance</v>
      </c>
      <c r="B18" s="11">
        <v>6.911999999999999</v>
      </c>
      <c r="C18" s="11">
        <v>7.0650000000000048</v>
      </c>
      <c r="D18" s="11">
        <v>6.5740000000000052</v>
      </c>
      <c r="E18" s="11">
        <v>6.7910000000000004</v>
      </c>
      <c r="F18" s="11">
        <v>6.8200000000000029</v>
      </c>
      <c r="G18" s="11"/>
    </row>
    <row r="19" spans="1:7" x14ac:dyDescent="0.2">
      <c r="A19" s="10" t="str">
        <f>name!B18</f>
        <v>Real estate</v>
      </c>
      <c r="B19" s="11">
        <v>3.7800000000000065</v>
      </c>
      <c r="C19" s="11">
        <v>4.629999999999999</v>
      </c>
      <c r="D19" s="11">
        <v>4.2479999999999967</v>
      </c>
      <c r="E19" s="11">
        <v>4.2370000000000125</v>
      </c>
      <c r="F19" s="11">
        <v>4.7889999999999873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19.861000000000022</v>
      </c>
      <c r="E20" s="11">
        <v>20.166000000000022</v>
      </c>
      <c r="F20" s="11">
        <v>21.118000000000059</v>
      </c>
      <c r="G20" s="11"/>
    </row>
    <row r="21" spans="1:7" x14ac:dyDescent="0.2">
      <c r="A21" s="10" t="str">
        <f>name!B20</f>
        <v>Support services</v>
      </c>
      <c r="B21" s="11">
        <v>19.430000000000017</v>
      </c>
      <c r="C21" s="11">
        <v>22.234999999999992</v>
      </c>
      <c r="D21" s="11">
        <v>21.953999999999997</v>
      </c>
      <c r="E21" s="11">
        <v>22.243999999999968</v>
      </c>
      <c r="F21" s="11">
        <v>22.800999999999963</v>
      </c>
      <c r="G21" s="11"/>
    </row>
    <row r="22" spans="1:7" x14ac:dyDescent="0.2">
      <c r="A22" s="10" t="str">
        <f>name!B21</f>
        <v>Public admin. and defence</v>
      </c>
      <c r="B22" s="11">
        <v>13.912000000000015</v>
      </c>
      <c r="C22" s="11">
        <v>15.322999999999984</v>
      </c>
      <c r="D22" s="11">
        <v>15.56200000000001</v>
      </c>
      <c r="E22" s="11">
        <v>15.060999999999975</v>
      </c>
      <c r="F22" s="11">
        <v>15.113000000000001</v>
      </c>
      <c r="G22" s="11"/>
    </row>
    <row r="23" spans="1:7" x14ac:dyDescent="0.2">
      <c r="A23" s="10" t="str">
        <f>name!B22</f>
        <v>Education</v>
      </c>
      <c r="B23" s="11">
        <v>28.223000000000035</v>
      </c>
      <c r="C23" s="11">
        <v>25.326999999999991</v>
      </c>
      <c r="D23" s="11">
        <v>24.45</v>
      </c>
      <c r="E23" s="11">
        <v>26.181999999999963</v>
      </c>
      <c r="F23" s="11">
        <v>27.179000000000038</v>
      </c>
      <c r="G23" s="11"/>
    </row>
    <row r="24" spans="1:7" x14ac:dyDescent="0.2">
      <c r="A24" s="10" t="str">
        <f>name!B23</f>
        <v>Health and social work</v>
      </c>
      <c r="B24" s="11">
        <v>53.944999999999993</v>
      </c>
      <c r="C24" s="11">
        <v>48.612999999999992</v>
      </c>
      <c r="D24" s="11">
        <v>53.200000000000067</v>
      </c>
      <c r="E24" s="11">
        <v>57.313000000000045</v>
      </c>
      <c r="F24" s="11">
        <v>62.045000000000059</v>
      </c>
      <c r="G24" s="11"/>
    </row>
    <row r="25" spans="1:7" x14ac:dyDescent="0.2">
      <c r="A25" s="10" t="str">
        <f>name!B24</f>
        <v>Arts and entertainment</v>
      </c>
      <c r="B25" s="11">
        <v>8.1589999999999954</v>
      </c>
      <c r="C25" s="11">
        <v>8.2780000000000005</v>
      </c>
      <c r="D25" s="11">
        <v>7.8579999999999908</v>
      </c>
      <c r="E25" s="11">
        <v>8.1919999999999984</v>
      </c>
      <c r="F25" s="11">
        <v>8.929000000000002</v>
      </c>
      <c r="G25" s="11"/>
    </row>
    <row r="26" spans="1:7" x14ac:dyDescent="0.2">
      <c r="A26" s="10" t="str">
        <f>name!B25</f>
        <v>Other services</v>
      </c>
      <c r="B26" s="11">
        <v>8.3440000000000083</v>
      </c>
      <c r="C26" s="11">
        <v>6.6040000000000072</v>
      </c>
      <c r="D26" s="11">
        <v>6.9680000000000071</v>
      </c>
      <c r="E26" s="11">
        <v>5.8170000000000028</v>
      </c>
      <c r="F26" s="11">
        <v>5.4310000000000018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291.30899999999986</v>
      </c>
      <c r="D28" s="11">
        <f t="shared" si="0"/>
        <v>292.11700000000002</v>
      </c>
      <c r="E28" s="11">
        <f t="shared" si="0"/>
        <v>296.46699999999998</v>
      </c>
      <c r="F28" s="11">
        <f t="shared" si="0"/>
        <v>305.02000000000004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0.30174144980072704</v>
      </c>
      <c r="D32" s="18">
        <f t="shared" si="1"/>
        <v>0.2909792993903122</v>
      </c>
      <c r="E32" s="18">
        <f t="shared" si="1"/>
        <v>0.29615437805894035</v>
      </c>
      <c r="F32" s="18">
        <f>F5/F$28*100</f>
        <v>0.29506261884466617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0.46649284293972898</v>
      </c>
      <c r="C33" s="18">
        <f t="shared" si="2"/>
        <v>0.2502497348176681</v>
      </c>
      <c r="D33" s="18">
        <f t="shared" si="2"/>
        <v>0.31049202887883953</v>
      </c>
      <c r="E33" s="18">
        <f t="shared" si="2"/>
        <v>0.26984453581680257</v>
      </c>
      <c r="F33" s="18">
        <f t="shared" si="2"/>
        <v>0.22883745328175234</v>
      </c>
    </row>
    <row r="34" spans="1:6" x14ac:dyDescent="0.2">
      <c r="A34" t="str">
        <f>$A$7</f>
        <v>Food drink and tobacco</v>
      </c>
      <c r="B34" s="18">
        <f t="shared" si="2"/>
        <v>1.1222823582085599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1.2976149116090501</v>
      </c>
      <c r="F34" s="18">
        <f t="shared" si="2"/>
        <v>1.2156579896400224</v>
      </c>
    </row>
    <row r="35" spans="1:6" x14ac:dyDescent="0.2">
      <c r="A35" t="str">
        <f>$A$8</f>
        <v>Engineering</v>
      </c>
      <c r="B35" s="18">
        <f t="shared" si="2"/>
        <v>0.97677082921818603</v>
      </c>
      <c r="C35" s="18">
        <f t="shared" si="2"/>
        <v>0.79915141653707999</v>
      </c>
      <c r="D35" s="18">
        <f t="shared" si="2"/>
        <v>0.7579154927648849</v>
      </c>
      <c r="E35" s="18">
        <f t="shared" si="2"/>
        <v>0.76602117604994857</v>
      </c>
      <c r="F35" s="18">
        <f t="shared" si="2"/>
        <v>0.68487312307389547</v>
      </c>
    </row>
    <row r="36" spans="1:6" x14ac:dyDescent="0.2">
      <c r="A36" t="str">
        <f>$A$9</f>
        <v>Rest of manufacturing</v>
      </c>
      <c r="B36" s="18">
        <f t="shared" si="2"/>
        <v>6.6240666851024947</v>
      </c>
      <c r="C36" s="18">
        <f t="shared" si="2"/>
        <v>6.5566117078428672</v>
      </c>
      <c r="D36" s="18">
        <f t="shared" si="2"/>
        <v>5.869565961583902</v>
      </c>
      <c r="E36" s="18">
        <f t="shared" si="2"/>
        <v>5.3570886473030548</v>
      </c>
      <c r="F36" s="18">
        <f t="shared" si="2"/>
        <v>4.5252770310143466</v>
      </c>
    </row>
    <row r="37" spans="1:6" x14ac:dyDescent="0.2">
      <c r="A37" t="str">
        <f>$A$10</f>
        <v>Electricity and gas</v>
      </c>
      <c r="B37" s="18">
        <f t="shared" si="2"/>
        <v>0.27620853579847032</v>
      </c>
      <c r="C37" s="18">
        <f t="shared" si="2"/>
        <v>0.62099008269569378</v>
      </c>
      <c r="D37" s="18">
        <f t="shared" si="2"/>
        <v>0.64152377300875962</v>
      </c>
      <c r="E37" s="18">
        <f t="shared" si="2"/>
        <v>0.62435279474612571</v>
      </c>
      <c r="F37" s="18">
        <f t="shared" si="2"/>
        <v>0.61864795751098345</v>
      </c>
    </row>
    <row r="38" spans="1:6" x14ac:dyDescent="0.2">
      <c r="A38" t="str">
        <f>$A$11</f>
        <v>Water and sewerage</v>
      </c>
      <c r="B38" s="18">
        <f t="shared" si="2"/>
        <v>0.64262105110680912</v>
      </c>
      <c r="C38" s="18">
        <f t="shared" si="2"/>
        <v>0.55988658091579735</v>
      </c>
      <c r="D38" s="18">
        <f t="shared" si="2"/>
        <v>0.63912747289613525</v>
      </c>
      <c r="E38" s="18">
        <f t="shared" si="2"/>
        <v>0.63885693854628045</v>
      </c>
      <c r="F38" s="18">
        <f t="shared" si="2"/>
        <v>0.62749983607632287</v>
      </c>
    </row>
    <row r="39" spans="1:6" x14ac:dyDescent="0.2">
      <c r="A39" t="str">
        <f>$A$12</f>
        <v>Construction</v>
      </c>
      <c r="B39" s="18">
        <f t="shared" si="2"/>
        <v>5.8296790845283759</v>
      </c>
      <c r="C39" s="18">
        <f t="shared" si="2"/>
        <v>6.2383929092475743</v>
      </c>
      <c r="D39" s="18">
        <f t="shared" si="2"/>
        <v>5.8736739046340984</v>
      </c>
      <c r="E39" s="18">
        <f t="shared" si="2"/>
        <v>5.5665554682308711</v>
      </c>
      <c r="F39" s="18">
        <f t="shared" si="2"/>
        <v>5.3609599370533179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14.60613987209457</v>
      </c>
      <c r="D40" s="18">
        <f t="shared" si="2"/>
        <v>14.567450713241575</v>
      </c>
      <c r="E40" s="18">
        <f t="shared" si="2"/>
        <v>14.297712730253275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5.8863400623722582</v>
      </c>
      <c r="E41" s="18">
        <f t="shared" si="2"/>
        <v>5.9257860065369918</v>
      </c>
      <c r="F41" s="18">
        <f t="shared" si="2"/>
        <v>5.7665071142876005</v>
      </c>
    </row>
    <row r="42" spans="1:6" x14ac:dyDescent="0.2">
      <c r="A42" t="str">
        <f>$A$15</f>
        <v>Accommodation and food</v>
      </c>
      <c r="B42" s="18">
        <f t="shared" si="2"/>
        <v>6.4031656987845551</v>
      </c>
      <c r="C42" s="18">
        <f t="shared" si="2"/>
        <v>6.87517378453808</v>
      </c>
      <c r="D42" s="18">
        <f t="shared" si="2"/>
        <v>6.6932085431522372</v>
      </c>
      <c r="E42" s="18">
        <f t="shared" si="2"/>
        <v>6.7417284217130415</v>
      </c>
      <c r="F42" s="18">
        <f t="shared" si="2"/>
        <v>7.2500163923676961</v>
      </c>
    </row>
    <row r="43" spans="1:6" x14ac:dyDescent="0.2">
      <c r="A43" t="str">
        <f>$A$16</f>
        <v>Media</v>
      </c>
      <c r="B43" s="18">
        <f t="shared" si="2"/>
        <v>0.55702603405364903</v>
      </c>
      <c r="C43" s="18">
        <f t="shared" si="2"/>
        <v>0.60348289960145418</v>
      </c>
      <c r="D43" s="18">
        <f t="shared" si="2"/>
        <v>0.58709352759339595</v>
      </c>
      <c r="E43" s="18">
        <f t="shared" si="2"/>
        <v>0.57173311026184914</v>
      </c>
      <c r="F43" s="18">
        <f t="shared" si="2"/>
        <v>0.5648809914103986</v>
      </c>
    </row>
    <row r="44" spans="1:6" x14ac:dyDescent="0.2">
      <c r="A44" t="str">
        <f>$A$17</f>
        <v>Information technology</v>
      </c>
      <c r="B44" s="18">
        <f t="shared" si="2"/>
        <v>2.0631691225852364</v>
      </c>
      <c r="C44" s="18">
        <f t="shared" si="2"/>
        <v>1.7126144403365542</v>
      </c>
      <c r="D44" s="18">
        <f t="shared" si="2"/>
        <v>1.5747115025828686</v>
      </c>
      <c r="E44" s="18">
        <f t="shared" si="2"/>
        <v>1.6527977818779103</v>
      </c>
      <c r="F44" s="18">
        <f t="shared" si="2"/>
        <v>1.7221821519900309</v>
      </c>
    </row>
    <row r="45" spans="1:6" x14ac:dyDescent="0.2">
      <c r="A45" t="str">
        <f>$A$18</f>
        <v>Finance and insurance</v>
      </c>
      <c r="B45" s="18">
        <f t="shared" si="2"/>
        <v>2.2755106071978819</v>
      </c>
      <c r="C45" s="18">
        <f t="shared" si="2"/>
        <v>2.4252597757020924</v>
      </c>
      <c r="D45" s="18">
        <f t="shared" si="2"/>
        <v>2.2504681343434325</v>
      </c>
      <c r="E45" s="18">
        <f t="shared" si="2"/>
        <v>2.2906428034148831</v>
      </c>
      <c r="F45" s="18">
        <f t="shared" si="2"/>
        <v>2.2359189561340247</v>
      </c>
    </row>
    <row r="46" spans="1:6" x14ac:dyDescent="0.2">
      <c r="A46" t="str">
        <f>$A$19</f>
        <v>Real estate</v>
      </c>
      <c r="B46" s="18">
        <f t="shared" si="2"/>
        <v>1.2444198633113439</v>
      </c>
      <c r="C46" s="18">
        <f t="shared" si="2"/>
        <v>1.5893776024770951</v>
      </c>
      <c r="D46" s="18">
        <f t="shared" si="2"/>
        <v>1.4542118397765267</v>
      </c>
      <c r="E46" s="18">
        <f t="shared" si="2"/>
        <v>1.4291641228197447</v>
      </c>
      <c r="F46" s="18">
        <f t="shared" si="2"/>
        <v>1.5700609796078902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6.4460761596792331</v>
      </c>
      <c r="D47" s="18">
        <f t="shared" si="2"/>
        <v>6.7989880766953048</v>
      </c>
      <c r="E47" s="18">
        <f t="shared" si="2"/>
        <v>6.8021061366020579</v>
      </c>
      <c r="F47" s="18">
        <f t="shared" si="2"/>
        <v>6.9234804275129678</v>
      </c>
    </row>
    <row r="48" spans="1:6" x14ac:dyDescent="0.2">
      <c r="A48" s="10" t="str">
        <f>$A$21</f>
        <v>Support services</v>
      </c>
      <c r="B48" s="18">
        <f t="shared" si="2"/>
        <v>6.3965814667035437</v>
      </c>
      <c r="C48" s="18">
        <f t="shared" si="2"/>
        <v>7.6327885509888143</v>
      </c>
      <c r="D48" s="18">
        <f t="shared" si="2"/>
        <v>7.5154818103704999</v>
      </c>
      <c r="E48" s="18">
        <f t="shared" si="2"/>
        <v>7.5030273183861835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4.5799918355522236</v>
      </c>
      <c r="C49" s="18">
        <f t="shared" si="2"/>
        <v>5.2600503245694412</v>
      </c>
      <c r="D49" s="18">
        <f t="shared" si="2"/>
        <v>5.3273174789553535</v>
      </c>
      <c r="E49" s="18">
        <f t="shared" si="2"/>
        <v>5.0801606924210709</v>
      </c>
      <c r="F49" s="18">
        <f t="shared" si="2"/>
        <v>4.954757065110484</v>
      </c>
    </row>
    <row r="50" spans="1:9" x14ac:dyDescent="0.2">
      <c r="A50" s="10" t="str">
        <f>$A$23</f>
        <v>Education</v>
      </c>
      <c r="B50" s="18">
        <f t="shared" si="2"/>
        <v>9.2913391011206468</v>
      </c>
      <c r="C50" s="18">
        <f t="shared" si="2"/>
        <v>8.6942044358396089</v>
      </c>
      <c r="D50" s="18">
        <f t="shared" si="2"/>
        <v>8.3699339648154663</v>
      </c>
      <c r="E50" s="18">
        <f t="shared" si="2"/>
        <v>8.8313370459443927</v>
      </c>
      <c r="F50" s="18">
        <f t="shared" si="2"/>
        <v>8.9105632417546499</v>
      </c>
    </row>
    <row r="51" spans="1:9" x14ac:dyDescent="0.2">
      <c r="A51" s="10" t="str">
        <f>$A$24</f>
        <v>Health and social work</v>
      </c>
      <c r="B51" s="18">
        <f t="shared" si="2"/>
        <v>17.759319980510668</v>
      </c>
      <c r="C51" s="18">
        <f t="shared" si="2"/>
        <v>16.687778269809726</v>
      </c>
      <c r="D51" s="18">
        <f t="shared" si="2"/>
        <v>18.211880855958423</v>
      </c>
      <c r="E51" s="18">
        <f t="shared" si="2"/>
        <v>19.331999851585522</v>
      </c>
      <c r="F51" s="18">
        <f t="shared" si="2"/>
        <v>20.341289095797013</v>
      </c>
    </row>
    <row r="52" spans="1:9" x14ac:dyDescent="0.2">
      <c r="A52" s="10" t="str">
        <f>$A$25</f>
        <v>Arts and entertainment</v>
      </c>
      <c r="B52" s="18">
        <f t="shared" si="2"/>
        <v>2.6860374774490032</v>
      </c>
      <c r="C52" s="18">
        <f t="shared" si="2"/>
        <v>2.8416561108650966</v>
      </c>
      <c r="D52" s="18">
        <f t="shared" si="2"/>
        <v>2.6900180407165588</v>
      </c>
      <c r="E52" s="18">
        <f t="shared" si="2"/>
        <v>2.7632080467640576</v>
      </c>
      <c r="F52" s="18">
        <f t="shared" si="2"/>
        <v>2.9273490262933581</v>
      </c>
    </row>
    <row r="53" spans="1:9" x14ac:dyDescent="0.2">
      <c r="A53" s="10" t="str">
        <f>$A$26</f>
        <v>Other services</v>
      </c>
      <c r="B53" s="18">
        <f t="shared" si="2"/>
        <v>2.7469416241983722</v>
      </c>
      <c r="C53" s="18">
        <f t="shared" si="2"/>
        <v>2.2670085716541579</v>
      </c>
      <c r="D53" s="18">
        <f t="shared" si="2"/>
        <v>2.3853455978255309</v>
      </c>
      <c r="E53" s="18">
        <f t="shared" si="2"/>
        <v>1.9621070810579264</v>
      </c>
      <c r="F53" s="18">
        <f t="shared" si="2"/>
        <v>1.7805389810504235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-3.299203640500703</v>
      </c>
      <c r="D63" s="18">
        <f t="shared" ref="B63:E78" si="3">IF(AND(E$3-D$3 &lt;&gt; 0,D5&lt;&gt;0,E5&lt;&gt;0),(EXP(LN(E5/D5)/(E$3-D$3))-1)*100,0)</f>
        <v>0.65031027749853365</v>
      </c>
      <c r="E63" s="18">
        <f t="shared" si="3"/>
        <v>0.24778818562580796</v>
      </c>
      <c r="F63" s="18">
        <f>IF(AND(F$3-D$3 &lt;&gt; 0,D5&lt;&gt;0,F5&lt;&gt;0),(EXP(LN(F5/D5)/(F$3-D$3))-1)*100,0)</f>
        <v>0.38178303405231873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-15.308579047904525</v>
      </c>
      <c r="C64" s="18">
        <f t="shared" ref="C64:C78" si="4">IF(AND(D$3-C$3 &lt;&gt; 0,C6&lt;&gt;0,D6&lt;&gt;0),(EXP(LN(D6/C6)/(D$3-C$3))-1)*100,0)</f>
        <v>24.417009602194682</v>
      </c>
      <c r="D64" s="18">
        <f t="shared" si="3"/>
        <v>-2.4793606250282485</v>
      </c>
      <c r="E64" s="18">
        <f t="shared" si="3"/>
        <v>-1.3546669196034089</v>
      </c>
      <c r="F64" s="18">
        <f t="shared" ref="F64:F84" si="5">IF(AND(F$3-D$3 &lt;&gt; 0,D6&lt;&gt;0,F6&lt;&gt;0),(EXP(LN(F6/D6)/(F$3-D$3))-1)*100,0)</f>
        <v>-1.7309987007917638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-5.0822122570999717</v>
      </c>
      <c r="D65" s="18">
        <f t="shared" si="3"/>
        <v>0.1934756156387385</v>
      </c>
      <c r="E65" s="18">
        <f t="shared" si="3"/>
        <v>-0.36733343464874224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-4.8969072164949274</v>
      </c>
      <c r="D66" s="18">
        <f t="shared" si="3"/>
        <v>0.50968306421013132</v>
      </c>
      <c r="E66" s="18">
        <f t="shared" si="3"/>
        <v>-0.83186847063213554</v>
      </c>
      <c r="F66" s="18">
        <f t="shared" si="5"/>
        <v>-0.38668611439504064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-10.230366492146203</v>
      </c>
      <c r="D67" s="18">
        <f t="shared" si="3"/>
        <v>-1.5199014652762743</v>
      </c>
      <c r="E67" s="18">
        <f t="shared" si="3"/>
        <v>-1.3932080880139308</v>
      </c>
      <c r="F67" s="18">
        <f t="shared" si="5"/>
        <v>-1.4354573133540272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3.5931453841901995</v>
      </c>
      <c r="D68" s="18">
        <f t="shared" si="3"/>
        <v>-0.24667825242177255</v>
      </c>
      <c r="E68" s="18">
        <f t="shared" si="3"/>
        <v>0.19280796392966426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14.469650521152921</v>
      </c>
      <c r="D69" s="18">
        <f t="shared" si="3"/>
        <v>0.28757531084384613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0.65011566801251863</v>
      </c>
      <c r="C70" s="18">
        <f t="shared" si="4"/>
        <v>-5.5852088262808408</v>
      </c>
      <c r="D70" s="18">
        <f t="shared" si="3"/>
        <v>-0.77542503919110217</v>
      </c>
      <c r="E70" s="18">
        <f t="shared" si="3"/>
        <v>-9.1877452199740084E-2</v>
      </c>
      <c r="F70" s="18">
        <f t="shared" si="5"/>
        <v>-0.32024826200275358</v>
      </c>
    </row>
    <row r="71" spans="1:6" x14ac:dyDescent="0.2">
      <c r="A71" t="str">
        <f>$A$13</f>
        <v>Wholesale and retail trade</v>
      </c>
      <c r="B71" s="18">
        <f t="shared" si="3"/>
        <v>-1.1672687393118109</v>
      </c>
      <c r="C71" s="18">
        <f t="shared" si="4"/>
        <v>1.175115748888178E-2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3.297979301315479E-2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4.4082822272148992</v>
      </c>
      <c r="D72" s="18">
        <f t="shared" si="3"/>
        <v>0.43013084746219565</v>
      </c>
      <c r="E72" s="18">
        <f t="shared" si="3"/>
        <v>1.1947126843048217E-2</v>
      </c>
      <c r="F72" s="18">
        <f t="shared" si="5"/>
        <v>0.15114786518664047</v>
      </c>
    </row>
    <row r="73" spans="1:6" x14ac:dyDescent="0.2">
      <c r="A73" t="str">
        <f>$A$15</f>
        <v>Accommodation and food</v>
      </c>
      <c r="B73" s="18">
        <f t="shared" si="6"/>
        <v>0.73479205507254175</v>
      </c>
      <c r="C73" s="18">
        <f>IF(AND(D$3-C$3 &lt;&gt; 0,C15&lt;&gt;0,D15&lt;&gt;0),(EXP(LN(D15/C15)/(D$3-C$3))-1)*100,0)</f>
        <v>-2.3766726582784226</v>
      </c>
      <c r="D73" s="18">
        <f t="shared" si="3"/>
        <v>0.44105940084118167</v>
      </c>
      <c r="E73" s="18">
        <f t="shared" si="3"/>
        <v>1.0164191003426026</v>
      </c>
      <c r="F73" s="18">
        <f t="shared" si="5"/>
        <v>0.82426725738455886</v>
      </c>
    </row>
    <row r="74" spans="1:6" x14ac:dyDescent="0.2">
      <c r="A74" t="str">
        <f>$A$16</f>
        <v>Media</v>
      </c>
      <c r="B74" s="18">
        <f t="shared" si="6"/>
        <v>0.9612288638176425</v>
      </c>
      <c r="C74" s="18">
        <f>IF(AND(D$3-C$3 &lt;&gt; 0,C16&lt;&gt;0,D16&lt;&gt;0),(EXP(LN(D16/C16)/(D$3-C$3))-1)*100,0)</f>
        <v>-2.4459613196813779</v>
      </c>
      <c r="D74" s="18">
        <f t="shared" si="3"/>
        <v>-0.23433180905471085</v>
      </c>
      <c r="E74" s="18">
        <f t="shared" si="3"/>
        <v>0.16397646174617364</v>
      </c>
      <c r="F74" s="18">
        <f t="shared" si="5"/>
        <v>3.1030659699382568E-2</v>
      </c>
    </row>
    <row r="75" spans="1:6" x14ac:dyDescent="0.2">
      <c r="A75" t="str">
        <f>$A$17</f>
        <v>Information technology</v>
      </c>
      <c r="B75" s="18">
        <f t="shared" si="6"/>
        <v>-5.542063840680167</v>
      </c>
      <c r="C75" s="18">
        <f t="shared" si="4"/>
        <v>-7.7971537382242939</v>
      </c>
      <c r="D75" s="18">
        <f t="shared" si="3"/>
        <v>1.2715949105690294</v>
      </c>
      <c r="E75" s="18">
        <f t="shared" si="3"/>
        <v>0.69806657343529643</v>
      </c>
      <c r="F75" s="18">
        <f t="shared" si="5"/>
        <v>0.8888808804774273</v>
      </c>
    </row>
    <row r="76" spans="1:6" x14ac:dyDescent="0.2">
      <c r="A76" t="str">
        <f>$A$18</f>
        <v>Finance and insurance</v>
      </c>
      <c r="B76" s="18">
        <f t="shared" si="6"/>
        <v>0.54885031064475509</v>
      </c>
      <c r="C76" s="18">
        <f t="shared" si="4"/>
        <v>-6.9497523000707666</v>
      </c>
      <c r="D76" s="18">
        <f t="shared" si="3"/>
        <v>0.65162853824864975</v>
      </c>
      <c r="E76" s="18">
        <f t="shared" si="3"/>
        <v>4.262173771971689E-2</v>
      </c>
      <c r="F76" s="18">
        <f t="shared" si="5"/>
        <v>0.24521346839652125</v>
      </c>
    </row>
    <row r="77" spans="1:6" x14ac:dyDescent="0.2">
      <c r="A77" t="str">
        <f>$A$19</f>
        <v>Real estate</v>
      </c>
      <c r="B77" s="18">
        <f t="shared" si="6"/>
        <v>5.2015885636740977</v>
      </c>
      <c r="C77" s="18">
        <f t="shared" si="4"/>
        <v>-8.2505399568035038</v>
      </c>
      <c r="D77" s="18">
        <f t="shared" si="3"/>
        <v>-5.1842802876822525E-2</v>
      </c>
      <c r="E77" s="18">
        <f t="shared" si="3"/>
        <v>1.2321911823972354</v>
      </c>
      <c r="F77" s="18">
        <f t="shared" si="5"/>
        <v>0.80235735439562195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5.7673873681971299</v>
      </c>
      <c r="D78" s="18">
        <f t="shared" si="3"/>
        <v>0.30526515109250418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-1.2637733303350385</v>
      </c>
      <c r="D79" s="18">
        <f t="shared" ref="D79:D84" si="9">IF(AND(E$3-D$3 &lt;&gt; 0,D21&lt;&gt;0,E21&lt;&gt;0),(EXP(LN(E21/D21)/(E$3-D$3))-1)*100,0)</f>
        <v>0.26280380657206504</v>
      </c>
      <c r="E79" s="18">
        <f t="shared" ref="E79:E84" si="10">IF(AND(F$3-E$3 &lt;&gt; 0,E21&lt;&gt;0,F21&lt;&gt;0),(EXP(LN(F21/E21)/(F$3-E$3))-1)*100,0)</f>
        <v>0.24762694353583914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1.5597467858776026</v>
      </c>
      <c r="D80" s="18">
        <f t="shared" si="9"/>
        <v>-0.65233149884456054</v>
      </c>
      <c r="E80" s="18">
        <f t="shared" si="10"/>
        <v>3.4472734064516786E-2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-2.6703540322654429</v>
      </c>
      <c r="C81" s="18">
        <f t="shared" si="8"/>
        <v>-3.4627077822086738</v>
      </c>
      <c r="D81" s="18">
        <f t="shared" si="9"/>
        <v>1.3782502075835534</v>
      </c>
      <c r="E81" s="18">
        <f t="shared" si="10"/>
        <v>0.37442386663144589</v>
      </c>
      <c r="F81" s="18">
        <f t="shared" si="5"/>
        <v>0.70792334956899516</v>
      </c>
    </row>
    <row r="82" spans="1:6" x14ac:dyDescent="0.2">
      <c r="A82" s="10" t="str">
        <f>$A$24</f>
        <v>Health and social work</v>
      </c>
      <c r="B82" s="18">
        <f t="shared" si="7"/>
        <v>-2.5682941307069385</v>
      </c>
      <c r="C82" s="18">
        <f t="shared" si="8"/>
        <v>9.4357476395204429</v>
      </c>
      <c r="D82" s="18">
        <f t="shared" si="9"/>
        <v>1.5005281112047575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0.36265051347896815</v>
      </c>
      <c r="C83" s="18">
        <f t="shared" si="8"/>
        <v>-5.0736892969317378</v>
      </c>
      <c r="D83" s="18">
        <f t="shared" si="9"/>
        <v>0.83599401903251547</v>
      </c>
      <c r="E83" s="18">
        <f t="shared" si="10"/>
        <v>0.86518465630365249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-5.6790443591772988</v>
      </c>
      <c r="C84" s="18">
        <f t="shared" si="8"/>
        <v>5.5118110236220375</v>
      </c>
      <c r="D84" s="18">
        <f t="shared" si="9"/>
        <v>-3.5464571613070928</v>
      </c>
      <c r="E84" s="18">
        <f t="shared" si="10"/>
        <v>-0.68426205149390018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0.27736870470880248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-2.9000000000001136E-2</v>
      </c>
      <c r="D90" s="27">
        <f t="shared" si="11"/>
        <v>2.8000000000000358E-2</v>
      </c>
      <c r="E90" s="27">
        <f t="shared" si="11"/>
        <v>2.2000000000002129E-2</v>
      </c>
      <c r="F90" s="27">
        <f>F5-D5</f>
        <v>5.0000000000002487E-2</v>
      </c>
    </row>
    <row r="91" spans="1:6" x14ac:dyDescent="0.2">
      <c r="A91" t="str">
        <f>$A$6</f>
        <v>Mining and quarrying</v>
      </c>
      <c r="B91" s="27">
        <f t="shared" si="11"/>
        <v>-0.68800000000000294</v>
      </c>
      <c r="C91" s="27">
        <f t="shared" ref="C91:C105" si="12">D6-C6</f>
        <v>0.17799999999999927</v>
      </c>
      <c r="D91" s="27">
        <f t="shared" si="11"/>
        <v>-0.10699999999999965</v>
      </c>
      <c r="E91" s="27">
        <f t="shared" si="11"/>
        <v>-0.10199999999999898</v>
      </c>
      <c r="F91" s="27">
        <f t="shared" ref="F91:F111" si="13">F6-D6</f>
        <v>-0.20899999999999863</v>
      </c>
    </row>
    <row r="92" spans="1:6" x14ac:dyDescent="0.2">
      <c r="A92" t="str">
        <f>$A$7</f>
        <v>Food drink and tobacco</v>
      </c>
      <c r="B92" s="27">
        <f t="shared" si="11"/>
        <v>0.60500000000000398</v>
      </c>
      <c r="C92" s="27">
        <f t="shared" si="12"/>
        <v>-0.20399999999999263</v>
      </c>
      <c r="D92" s="27">
        <f t="shared" si="11"/>
        <v>3.6999999999997701E-2</v>
      </c>
      <c r="E92" s="27">
        <f t="shared" si="11"/>
        <v>-0.13900000000000601</v>
      </c>
      <c r="F92" s="27">
        <f t="shared" si="13"/>
        <v>-0.10200000000000831</v>
      </c>
    </row>
    <row r="93" spans="1:6" x14ac:dyDescent="0.2">
      <c r="A93" t="str">
        <f>$A$8</f>
        <v>Engineering</v>
      </c>
      <c r="B93" s="27">
        <f t="shared" si="11"/>
        <v>-0.63899999999999224</v>
      </c>
      <c r="C93" s="27">
        <f t="shared" si="12"/>
        <v>-0.1140000000000021</v>
      </c>
      <c r="D93" s="27">
        <f t="shared" si="11"/>
        <v>5.7000000000001716E-2</v>
      </c>
      <c r="E93" s="27">
        <f t="shared" si="11"/>
        <v>-0.18200000000000438</v>
      </c>
      <c r="F93" s="27">
        <f t="shared" si="13"/>
        <v>-0.12500000000000266</v>
      </c>
    </row>
    <row r="94" spans="1:6" x14ac:dyDescent="0.2">
      <c r="A94" t="str">
        <f>$A$9</f>
        <v>Rest of manufacturing</v>
      </c>
      <c r="B94" s="27">
        <f t="shared" si="11"/>
        <v>-1.0209999999999653</v>
      </c>
      <c r="C94" s="27">
        <f t="shared" si="12"/>
        <v>-1.9539999999999225</v>
      </c>
      <c r="D94" s="27">
        <f t="shared" si="11"/>
        <v>-1.2640000000001024</v>
      </c>
      <c r="E94" s="27">
        <f t="shared" si="11"/>
        <v>-2.0789999999999829</v>
      </c>
      <c r="F94" s="27">
        <f t="shared" si="13"/>
        <v>-3.3430000000000852</v>
      </c>
    </row>
    <row r="95" spans="1:6" x14ac:dyDescent="0.2">
      <c r="A95" t="str">
        <f>$A$10</f>
        <v>Electricity and gas</v>
      </c>
      <c r="B95" s="27">
        <f t="shared" si="11"/>
        <v>0.9699999999999962</v>
      </c>
      <c r="C95" s="27">
        <f t="shared" si="12"/>
        <v>6.5000000000000613E-2</v>
      </c>
      <c r="D95" s="27">
        <f t="shared" si="11"/>
        <v>-2.3000000000001686E-2</v>
      </c>
      <c r="E95" s="27">
        <f t="shared" si="11"/>
        <v>3.6000000000005361E-2</v>
      </c>
      <c r="F95" s="27">
        <f t="shared" si="13"/>
        <v>1.3000000000003675E-2</v>
      </c>
    </row>
    <row r="96" spans="1:6" x14ac:dyDescent="0.2">
      <c r="A96" t="str">
        <f>$A$11</f>
        <v>Water and sewerage</v>
      </c>
      <c r="B96" s="27">
        <f t="shared" si="11"/>
        <v>-0.32099999999999995</v>
      </c>
      <c r="C96" s="27">
        <f t="shared" si="12"/>
        <v>0.23600000000000421</v>
      </c>
      <c r="D96" s="27">
        <f t="shared" si="11"/>
        <v>2.699999999999747E-2</v>
      </c>
      <c r="E96" s="27">
        <f t="shared" si="11"/>
        <v>1.999999999999913E-2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0.46499999999999275</v>
      </c>
      <c r="C97" s="27">
        <f t="shared" si="12"/>
        <v>-1.0150000000000183</v>
      </c>
      <c r="D97" s="27">
        <f t="shared" si="11"/>
        <v>-0.65499999999997627</v>
      </c>
      <c r="E97" s="27">
        <f t="shared" si="11"/>
        <v>-0.15099999999998204</v>
      </c>
      <c r="F97" s="27">
        <f t="shared" si="13"/>
        <v>-0.80599999999995831</v>
      </c>
    </row>
    <row r="98" spans="1:6" x14ac:dyDescent="0.2">
      <c r="A98" t="str">
        <f>$A$13</f>
        <v>Wholesale and retail trade</v>
      </c>
      <c r="B98" s="27">
        <f t="shared" si="11"/>
        <v>-2.0459999999999567</v>
      </c>
      <c r="C98" s="27">
        <f t="shared" si="12"/>
        <v>4.9999999999457145E-3</v>
      </c>
      <c r="D98" s="27">
        <f t="shared" si="11"/>
        <v>-0.16599999999991866</v>
      </c>
      <c r="E98" s="27">
        <f t="shared" si="11"/>
        <v>0.37700000000005218</v>
      </c>
      <c r="F98" s="27">
        <f t="shared" si="13"/>
        <v>0.21100000000013353</v>
      </c>
    </row>
    <row r="99" spans="1:6" x14ac:dyDescent="0.2">
      <c r="A99" t="str">
        <f>$A$14</f>
        <v>Transport and storage</v>
      </c>
      <c r="B99" s="27">
        <f t="shared" si="11"/>
        <v>2.1929999999999694</v>
      </c>
      <c r="C99" s="27">
        <f t="shared" si="12"/>
        <v>0.72600000000002041</v>
      </c>
      <c r="D99" s="27">
        <f t="shared" si="11"/>
        <v>0.37300000000005085</v>
      </c>
      <c r="E99" s="27">
        <f t="shared" si="11"/>
        <v>2.1000000000018559E-2</v>
      </c>
      <c r="F99" s="27">
        <f t="shared" si="13"/>
        <v>0.39400000000006941</v>
      </c>
    </row>
    <row r="100" spans="1:6" x14ac:dyDescent="0.2">
      <c r="A100" t="str">
        <f>$A$15</f>
        <v>Accommodation and food</v>
      </c>
      <c r="B100" s="27">
        <f t="shared" si="11"/>
        <v>0.57800000000001361</v>
      </c>
      <c r="C100" s="27">
        <f t="shared" si="12"/>
        <v>-0.47600000000000264</v>
      </c>
      <c r="D100" s="27">
        <f t="shared" si="11"/>
        <v>0.4349999999999774</v>
      </c>
      <c r="E100" s="27">
        <f t="shared" si="11"/>
        <v>2.1269999999999492</v>
      </c>
      <c r="F100" s="27">
        <f t="shared" si="13"/>
        <v>2.5619999999999266</v>
      </c>
    </row>
    <row r="101" spans="1:6" x14ac:dyDescent="0.2">
      <c r="A101" t="str">
        <f>$A$16</f>
        <v>Media</v>
      </c>
      <c r="B101" s="27">
        <f t="shared" si="11"/>
        <v>6.599999999999695E-2</v>
      </c>
      <c r="C101" s="27">
        <f t="shared" si="12"/>
        <v>-4.2999999999998595E-2</v>
      </c>
      <c r="D101" s="27">
        <f t="shared" si="11"/>
        <v>-2.0000000000004459E-2</v>
      </c>
      <c r="E101" s="27">
        <f t="shared" si="11"/>
        <v>2.8000000000002023E-2</v>
      </c>
      <c r="F101" s="27">
        <f t="shared" si="13"/>
        <v>7.9999999999975646E-3</v>
      </c>
    </row>
    <row r="102" spans="1:6" x14ac:dyDescent="0.2">
      <c r="A102" t="str">
        <f>$A$17</f>
        <v>Information technology</v>
      </c>
      <c r="B102" s="27">
        <f t="shared" si="11"/>
        <v>-1.2780000000000022</v>
      </c>
      <c r="C102" s="27">
        <f t="shared" si="12"/>
        <v>-0.38900000000001089</v>
      </c>
      <c r="D102" s="27">
        <f t="shared" si="11"/>
        <v>0.29999999999998561</v>
      </c>
      <c r="E102" s="27">
        <f t="shared" si="11"/>
        <v>0.35300000000000864</v>
      </c>
      <c r="F102" s="27">
        <f t="shared" si="13"/>
        <v>0.65299999999999425</v>
      </c>
    </row>
    <row r="103" spans="1:6" x14ac:dyDescent="0.2">
      <c r="A103" t="str">
        <f>$A$18</f>
        <v>Finance and insurance</v>
      </c>
      <c r="B103" s="27">
        <f t="shared" si="11"/>
        <v>0.1530000000000058</v>
      </c>
      <c r="C103" s="27">
        <f t="shared" si="12"/>
        <v>-0.49099999999999966</v>
      </c>
      <c r="D103" s="27">
        <f t="shared" si="11"/>
        <v>0.2169999999999952</v>
      </c>
      <c r="E103" s="27">
        <f t="shared" si="11"/>
        <v>2.9000000000002579E-2</v>
      </c>
      <c r="F103" s="27">
        <f t="shared" si="13"/>
        <v>0.24599999999999778</v>
      </c>
    </row>
    <row r="104" spans="1:6" x14ac:dyDescent="0.2">
      <c r="A104" t="str">
        <f>$A$19</f>
        <v>Real estate</v>
      </c>
      <c r="B104" s="27">
        <f t="shared" si="11"/>
        <v>0.84999999999999254</v>
      </c>
      <c r="C104" s="27">
        <f t="shared" si="12"/>
        <v>-0.38200000000000234</v>
      </c>
      <c r="D104" s="27">
        <f t="shared" si="11"/>
        <v>-1.0999999999984134E-2</v>
      </c>
      <c r="E104" s="27">
        <f t="shared" si="11"/>
        <v>0.55199999999997473</v>
      </c>
      <c r="F104" s="27">
        <f t="shared" si="13"/>
        <v>0.5409999999999906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1.0830000000000553</v>
      </c>
      <c r="D105" s="27">
        <f t="shared" si="11"/>
        <v>0.30499999999999972</v>
      </c>
      <c r="E105" s="27">
        <f t="shared" si="11"/>
        <v>0.95200000000003726</v>
      </c>
      <c r="F105" s="27">
        <f t="shared" si="13"/>
        <v>1.257000000000037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2.8049999999999748</v>
      </c>
      <c r="C106" s="27">
        <f t="shared" ref="C106:C111" si="15">D21-C21</f>
        <v>-0.28099999999999525</v>
      </c>
      <c r="D106" s="27">
        <f t="shared" ref="D106:D111" si="16">E21-D21</f>
        <v>0.28999999999997073</v>
      </c>
      <c r="E106" s="27">
        <f t="shared" ref="E106:E111" si="17">F21-E21</f>
        <v>0.55699999999999505</v>
      </c>
      <c r="F106" s="27">
        <f t="shared" si="13"/>
        <v>0.84699999999996578</v>
      </c>
    </row>
    <row r="107" spans="1:6" x14ac:dyDescent="0.2">
      <c r="A107" s="10" t="str">
        <f>$A$22</f>
        <v>Public admin. and defence</v>
      </c>
      <c r="B107" s="27">
        <f t="shared" si="14"/>
        <v>1.4109999999999694</v>
      </c>
      <c r="C107" s="27">
        <f t="shared" si="15"/>
        <v>0.23900000000002564</v>
      </c>
      <c r="D107" s="27">
        <f t="shared" si="16"/>
        <v>-0.50100000000003497</v>
      </c>
      <c r="E107" s="27">
        <f t="shared" si="17"/>
        <v>5.2000000000026247E-2</v>
      </c>
      <c r="F107" s="27">
        <f t="shared" si="13"/>
        <v>-0.44900000000000873</v>
      </c>
    </row>
    <row r="108" spans="1:6" x14ac:dyDescent="0.2">
      <c r="A108" s="10" t="str">
        <f>$A$23</f>
        <v>Education</v>
      </c>
      <c r="B108" s="27">
        <f t="shared" si="14"/>
        <v>-2.8960000000000434</v>
      </c>
      <c r="C108" s="27">
        <f t="shared" si="15"/>
        <v>-0.87699999999999179</v>
      </c>
      <c r="D108" s="27">
        <f t="shared" si="16"/>
        <v>1.7319999999999638</v>
      </c>
      <c r="E108" s="27">
        <f t="shared" si="17"/>
        <v>0.99700000000007449</v>
      </c>
      <c r="F108" s="27">
        <f t="shared" si="13"/>
        <v>2.7290000000000383</v>
      </c>
    </row>
    <row r="109" spans="1:6" x14ac:dyDescent="0.2">
      <c r="A109" s="10" t="str">
        <f>$A$24</f>
        <v>Health and social work</v>
      </c>
      <c r="B109" s="27">
        <f t="shared" si="14"/>
        <v>-5.3320000000000007</v>
      </c>
      <c r="C109" s="27">
        <f t="shared" si="15"/>
        <v>4.5870000000000744</v>
      </c>
      <c r="D109" s="27">
        <f t="shared" si="16"/>
        <v>4.1129999999999782</v>
      </c>
      <c r="E109" s="27">
        <f t="shared" si="17"/>
        <v>4.7320000000000135</v>
      </c>
      <c r="F109" s="27">
        <f t="shared" si="13"/>
        <v>8.8449999999999918</v>
      </c>
    </row>
    <row r="110" spans="1:6" x14ac:dyDescent="0.2">
      <c r="A110" s="10" t="str">
        <f>$A$25</f>
        <v>Arts and entertainment</v>
      </c>
      <c r="B110" s="27">
        <f t="shared" si="14"/>
        <v>0.1190000000000051</v>
      </c>
      <c r="C110" s="27">
        <f t="shared" si="15"/>
        <v>-0.4200000000000097</v>
      </c>
      <c r="D110" s="27">
        <f t="shared" si="16"/>
        <v>0.33400000000000762</v>
      </c>
      <c r="E110" s="27">
        <f t="shared" si="17"/>
        <v>0.73700000000000365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-1.7400000000000011</v>
      </c>
      <c r="C111" s="27">
        <f t="shared" si="15"/>
        <v>0.36399999999999988</v>
      </c>
      <c r="D111" s="27">
        <f t="shared" si="16"/>
        <v>-1.1510000000000042</v>
      </c>
      <c r="E111" s="27">
        <f t="shared" si="17"/>
        <v>-0.38600000000000101</v>
      </c>
      <c r="F111" s="27">
        <f t="shared" si="13"/>
        <v>-1.5370000000000053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-12.447000000000173</v>
      </c>
      <c r="C113" s="29">
        <f>D28-C28</f>
        <v>0.80800000000016325</v>
      </c>
      <c r="D113" s="29">
        <f>E28-D28</f>
        <v>4.3499999999999659</v>
      </c>
      <c r="E113" s="29">
        <f>F28-E28</f>
        <v>8.5530000000000541</v>
      </c>
      <c r="F113" s="29">
        <f>F28-D28</f>
        <v>12.90300000000002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</v>
      </c>
      <c r="C7" s="31">
        <f>'Ind T1'!C7</f>
        <v>5.0479999999999965</v>
      </c>
      <c r="D7" s="31">
        <f>'Ind T1'!D7</f>
        <v>5.4979999999999993</v>
      </c>
      <c r="E7" s="31">
        <f>'Ind T1'!E7</f>
        <v>5.4229999999999965</v>
      </c>
      <c r="F7" s="31">
        <f>'Ind T1'!F7</f>
        <v>5.3990000000000045</v>
      </c>
      <c r="H7" s="31">
        <f>C7-B7</f>
        <v>-0.50400000000000755</v>
      </c>
      <c r="I7" s="31">
        <f>D7-C7</f>
        <v>0.45000000000000284</v>
      </c>
      <c r="J7" s="31">
        <f>E7-D7</f>
        <v>-7.5000000000002842E-2</v>
      </c>
      <c r="K7" s="31">
        <f>F7-E7</f>
        <v>-2.3999999999992028E-2</v>
      </c>
      <c r="L7" s="31">
        <f>F7-D7</f>
        <v>-9.899999999999487E-2</v>
      </c>
    </row>
    <row r="8" spans="1:12" x14ac:dyDescent="0.2">
      <c r="A8" t="str">
        <f>'Ind T2'!A5</f>
        <v>Agriculture</v>
      </c>
      <c r="B8" s="32">
        <f>'Ind T2'!B5</f>
        <v>1.3440000000000005</v>
      </c>
      <c r="C8" s="32">
        <f>'Ind T2'!C5</f>
        <v>0.87899999999999945</v>
      </c>
      <c r="D8" s="32">
        <f>'Ind T2'!D5</f>
        <v>0.84999999999999831</v>
      </c>
      <c r="E8" s="32">
        <f>'Ind T2'!E5</f>
        <v>0.87799999999999867</v>
      </c>
      <c r="F8" s="32">
        <f>'Ind T2'!F5</f>
        <v>0.9000000000000008</v>
      </c>
      <c r="H8" s="11">
        <f t="shared" ref="H8:H40" si="0">C8-B8</f>
        <v>-0.46500000000000108</v>
      </c>
      <c r="I8" s="31">
        <f t="shared" ref="I8:I38" si="1">D8-C8</f>
        <v>-2.9000000000001136E-2</v>
      </c>
      <c r="J8" s="11">
        <f t="shared" ref="J8:J38" si="2">E8-D8</f>
        <v>2.8000000000000358E-2</v>
      </c>
      <c r="K8" s="11">
        <f t="shared" ref="K8:K38" si="3">F8-E8</f>
        <v>2.2000000000002129E-2</v>
      </c>
      <c r="L8" s="31">
        <f t="shared" ref="L8:L40" si="4">F8-D8</f>
        <v>5.0000000000002487E-2</v>
      </c>
    </row>
    <row r="9" spans="1:12" x14ac:dyDescent="0.2">
      <c r="A9" t="str">
        <f>'Ind T2'!A6</f>
        <v>Mining and quarrying</v>
      </c>
      <c r="B9" s="32">
        <f>'Ind T2'!B6</f>
        <v>1.4170000000000034</v>
      </c>
      <c r="C9" s="32">
        <f>'Ind T2'!C6</f>
        <v>0.72900000000000043</v>
      </c>
      <c r="D9" s="32">
        <f>'Ind T2'!D6</f>
        <v>0.9069999999999997</v>
      </c>
      <c r="E9" s="32">
        <f>'Ind T2'!E6</f>
        <v>0.8</v>
      </c>
      <c r="F9" s="32">
        <f>'Ind T2'!F6</f>
        <v>0.69800000000000106</v>
      </c>
      <c r="H9" s="11">
        <f t="shared" si="0"/>
        <v>-0.68800000000000294</v>
      </c>
      <c r="I9" s="31">
        <f t="shared" si="1"/>
        <v>0.17799999999999927</v>
      </c>
      <c r="J9" s="11">
        <f t="shared" si="2"/>
        <v>-0.10699999999999965</v>
      </c>
      <c r="K9" s="11">
        <f t="shared" si="3"/>
        <v>-0.10199999999999898</v>
      </c>
      <c r="L9" s="31">
        <f t="shared" si="4"/>
        <v>-0.20899999999999863</v>
      </c>
    </row>
    <row r="10" spans="1:12" x14ac:dyDescent="0.2">
      <c r="A10" t="str">
        <f>'Ind T2'!A10</f>
        <v>Electricity and gas</v>
      </c>
      <c r="B10" s="32">
        <f>'Ind T2'!B10</f>
        <v>0.83900000000000152</v>
      </c>
      <c r="C10" s="32">
        <f>'Ind T2'!C10</f>
        <v>1.8089999999999977</v>
      </c>
      <c r="D10" s="32">
        <f>'Ind T2'!D10</f>
        <v>1.8739999999999983</v>
      </c>
      <c r="E10" s="32">
        <f>'Ind T2'!E10</f>
        <v>1.8509999999999966</v>
      </c>
      <c r="F10" s="32">
        <f>'Ind T2'!F10</f>
        <v>1.887000000000002</v>
      </c>
      <c r="H10" s="11">
        <f t="shared" si="0"/>
        <v>0.9699999999999962</v>
      </c>
      <c r="I10" s="31">
        <f t="shared" si="1"/>
        <v>6.5000000000000613E-2</v>
      </c>
      <c r="J10" s="11">
        <f t="shared" si="2"/>
        <v>-2.3000000000001686E-2</v>
      </c>
      <c r="K10" s="11">
        <f t="shared" si="3"/>
        <v>3.6000000000005361E-2</v>
      </c>
      <c r="L10" s="31">
        <f t="shared" si="4"/>
        <v>1.3000000000003675E-2</v>
      </c>
    </row>
    <row r="11" spans="1:12" x14ac:dyDescent="0.2">
      <c r="A11" t="str">
        <f>'Ind T2'!A11</f>
        <v>Water and sewerage</v>
      </c>
      <c r="B11" s="32">
        <f>'Ind T2'!B11</f>
        <v>1.9519999999999993</v>
      </c>
      <c r="C11" s="32">
        <f>'Ind T2'!C11</f>
        <v>1.6309999999999993</v>
      </c>
      <c r="D11" s="32">
        <f>'Ind T2'!D11</f>
        <v>1.8670000000000035</v>
      </c>
      <c r="E11" s="32">
        <f>'Ind T2'!E11</f>
        <v>1.894000000000001</v>
      </c>
      <c r="F11" s="32">
        <f>'Ind T2'!F11</f>
        <v>1.9140000000000001</v>
      </c>
      <c r="H11" s="11">
        <f t="shared" ref="H11" si="5">C11-B11</f>
        <v>-0.32099999999999995</v>
      </c>
      <c r="I11" s="31">
        <f t="shared" ref="I11" si="6">D11-C11</f>
        <v>0.23600000000000421</v>
      </c>
      <c r="J11" s="11">
        <f t="shared" ref="J11" si="7">E11-D11</f>
        <v>2.699999999999747E-2</v>
      </c>
      <c r="K11" s="11">
        <f t="shared" ref="K11" si="8">F11-E11</f>
        <v>1.999999999999913E-2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26.496999999999922</v>
      </c>
      <c r="C13" s="31">
        <f>'Ind T1'!C8</f>
        <v>25.441999999999968</v>
      </c>
      <c r="D13" s="31">
        <f>'Ind T1'!D8</f>
        <v>23.170000000000051</v>
      </c>
      <c r="E13" s="31">
        <f>'Ind T1'!E8</f>
        <v>21.99999999999995</v>
      </c>
      <c r="F13" s="31">
        <f>'Ind T1'!F8</f>
        <v>19.599999999999955</v>
      </c>
      <c r="H13" s="31">
        <f t="shared" si="0"/>
        <v>-1.0549999999999535</v>
      </c>
      <c r="I13" s="31">
        <f t="shared" si="1"/>
        <v>-2.2719999999999168</v>
      </c>
      <c r="J13" s="31">
        <f t="shared" si="2"/>
        <v>-1.1700000000001012</v>
      </c>
      <c r="K13" s="31">
        <f t="shared" si="3"/>
        <v>-2.399999999999995</v>
      </c>
      <c r="L13" s="31">
        <f t="shared" si="4"/>
        <v>-3.5700000000000962</v>
      </c>
    </row>
    <row r="14" spans="1:12" x14ac:dyDescent="0.2">
      <c r="A14" t="str">
        <f>'Ind T2'!A7</f>
        <v>Food drink and tobacco</v>
      </c>
      <c r="B14" s="32">
        <f>'Ind T2'!B7</f>
        <v>3.4089999999999936</v>
      </c>
      <c r="C14" s="32">
        <f>'Ind T2'!C7</f>
        <v>4.0139999999999976</v>
      </c>
      <c r="D14" s="32">
        <f>'Ind T2'!D7</f>
        <v>3.8100000000000049</v>
      </c>
      <c r="E14" s="32">
        <f>'Ind T2'!E7</f>
        <v>3.8470000000000026</v>
      </c>
      <c r="F14" s="32">
        <f>'Ind T2'!F7</f>
        <v>3.7079999999999966</v>
      </c>
      <c r="H14" s="11">
        <f t="shared" si="0"/>
        <v>0.60500000000000398</v>
      </c>
      <c r="I14" s="31">
        <f t="shared" si="1"/>
        <v>-0.20399999999999263</v>
      </c>
      <c r="J14" s="11">
        <f t="shared" si="2"/>
        <v>3.6999999999997701E-2</v>
      </c>
      <c r="K14" s="11">
        <f t="shared" si="3"/>
        <v>-0.13900000000000601</v>
      </c>
      <c r="L14" s="31">
        <f t="shared" si="4"/>
        <v>-0.10200000000000831</v>
      </c>
    </row>
    <row r="15" spans="1:12" x14ac:dyDescent="0.2">
      <c r="A15" t="str">
        <f>'Ind T2'!A8</f>
        <v>Engineering</v>
      </c>
      <c r="B15" s="32">
        <f>'Ind T2'!B8</f>
        <v>2.9669999999999934</v>
      </c>
      <c r="C15" s="32">
        <f>'Ind T2'!C8</f>
        <v>2.3280000000000012</v>
      </c>
      <c r="D15" s="32">
        <f>'Ind T2'!D8</f>
        <v>2.2139999999999991</v>
      </c>
      <c r="E15" s="32">
        <f>'Ind T2'!E8</f>
        <v>2.2710000000000008</v>
      </c>
      <c r="F15" s="32">
        <f>'Ind T2'!F8</f>
        <v>2.0889999999999964</v>
      </c>
      <c r="H15" s="11">
        <f t="shared" si="0"/>
        <v>-0.63899999999999224</v>
      </c>
      <c r="I15" s="31">
        <f t="shared" si="1"/>
        <v>-0.1140000000000021</v>
      </c>
      <c r="J15" s="11">
        <f t="shared" si="2"/>
        <v>5.7000000000001716E-2</v>
      </c>
      <c r="K15" s="11">
        <f t="shared" si="3"/>
        <v>-0.18200000000000438</v>
      </c>
      <c r="L15" s="31">
        <f t="shared" si="4"/>
        <v>-0.12500000000000266</v>
      </c>
    </row>
    <row r="16" spans="1:12" x14ac:dyDescent="0.2">
      <c r="A16" t="str">
        <f>'Ind T2'!A9</f>
        <v>Rest of manufacturing</v>
      </c>
      <c r="B16" s="32">
        <f>'Ind T2'!B9</f>
        <v>20.120999999999935</v>
      </c>
      <c r="C16" s="32">
        <f>'Ind T2'!C9</f>
        <v>19.099999999999969</v>
      </c>
      <c r="D16" s="32">
        <f>'Ind T2'!D9</f>
        <v>17.146000000000047</v>
      </c>
      <c r="E16" s="32">
        <f>'Ind T2'!E9</f>
        <v>15.881999999999945</v>
      </c>
      <c r="F16" s="32">
        <f>'Ind T2'!F9</f>
        <v>13.802999999999962</v>
      </c>
      <c r="H16" s="11">
        <f t="shared" si="0"/>
        <v>-1.0209999999999653</v>
      </c>
      <c r="I16" s="31">
        <f t="shared" si="1"/>
        <v>-1.9539999999999225</v>
      </c>
      <c r="J16" s="11">
        <f t="shared" si="2"/>
        <v>-1.2640000000001024</v>
      </c>
      <c r="K16" s="11">
        <f t="shared" si="3"/>
        <v>-2.0789999999999829</v>
      </c>
      <c r="L16" s="31">
        <f t="shared" si="4"/>
        <v>-3.3430000000000852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17.708000000000016</v>
      </c>
      <c r="C18" s="31">
        <f>'Ind T1'!C9</f>
        <v>18.173000000000009</v>
      </c>
      <c r="D18" s="31">
        <f>'Ind T1'!D9</f>
        <v>17.157999999999991</v>
      </c>
      <c r="E18" s="31">
        <f>'Ind T1'!E9</f>
        <v>16.503000000000014</v>
      </c>
      <c r="F18" s="31">
        <f>'Ind T1'!F9</f>
        <v>16.352000000000032</v>
      </c>
      <c r="H18" s="31">
        <f t="shared" si="0"/>
        <v>0.46499999999999275</v>
      </c>
      <c r="I18" s="31">
        <f t="shared" si="1"/>
        <v>-1.0150000000000183</v>
      </c>
      <c r="J18" s="31">
        <f t="shared" si="2"/>
        <v>-0.65499999999997627</v>
      </c>
      <c r="K18" s="31">
        <f t="shared" si="3"/>
        <v>-0.15099999999998204</v>
      </c>
      <c r="L18" s="31">
        <f t="shared" si="4"/>
        <v>-0.80599999999995831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78.320999999999898</v>
      </c>
      <c r="C20" s="31">
        <f>'Ind T1'!C10</f>
        <v>79.045999999999935</v>
      </c>
      <c r="D20" s="31">
        <f>'Ind T1'!D10</f>
        <v>79.300999999999888</v>
      </c>
      <c r="E20" s="31">
        <f>'Ind T1'!E10</f>
        <v>79.943000000000012</v>
      </c>
      <c r="F20" s="31">
        <f>'Ind T1'!F10</f>
        <v>82.468000000000018</v>
      </c>
      <c r="H20" s="31">
        <f t="shared" si="0"/>
        <v>0.72500000000003695</v>
      </c>
      <c r="I20" s="31">
        <f t="shared" si="1"/>
        <v>0.25499999999995282</v>
      </c>
      <c r="J20" s="31">
        <f t="shared" si="2"/>
        <v>0.6420000000001238</v>
      </c>
      <c r="K20" s="31">
        <f t="shared" si="3"/>
        <v>2.5250000000000057</v>
      </c>
      <c r="L20" s="31">
        <f t="shared" si="4"/>
        <v>3.1670000000001295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42.54899999999995</v>
      </c>
      <c r="D21" s="32">
        <f>'Ind T2'!D13</f>
        <v>42.553999999999895</v>
      </c>
      <c r="E21" s="32">
        <f>'Ind T2'!E13</f>
        <v>42.387999999999977</v>
      </c>
      <c r="F21" s="32">
        <f>'Ind T2'!F13</f>
        <v>42.765000000000029</v>
      </c>
      <c r="H21" s="11">
        <f t="shared" si="0"/>
        <v>-2.0459999999999567</v>
      </c>
      <c r="I21" s="31">
        <f t="shared" si="1"/>
        <v>4.9999999999457145E-3</v>
      </c>
      <c r="J21" s="11">
        <f t="shared" si="2"/>
        <v>-0.16599999999991866</v>
      </c>
      <c r="K21" s="11">
        <f t="shared" si="3"/>
        <v>0.37700000000005218</v>
      </c>
      <c r="L21" s="31">
        <f t="shared" si="4"/>
        <v>0.21100000000013353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16.468999999999951</v>
      </c>
      <c r="D22" s="32">
        <f>'Ind T2'!D14</f>
        <v>17.194999999999972</v>
      </c>
      <c r="E22" s="32">
        <f>'Ind T2'!E14</f>
        <v>17.568000000000023</v>
      </c>
      <c r="F22" s="32">
        <f>'Ind T2'!F14</f>
        <v>17.589000000000041</v>
      </c>
      <c r="H22" s="11">
        <f t="shared" si="0"/>
        <v>2.1929999999999694</v>
      </c>
      <c r="I22" s="31">
        <f t="shared" si="1"/>
        <v>0.72600000000002041</v>
      </c>
      <c r="J22" s="11">
        <f t="shared" si="2"/>
        <v>0.37300000000005085</v>
      </c>
      <c r="K22" s="11">
        <f t="shared" si="3"/>
        <v>2.1000000000018559E-2</v>
      </c>
      <c r="L22" s="31">
        <f t="shared" si="4"/>
        <v>0.39400000000006941</v>
      </c>
    </row>
    <row r="23" spans="1:12" x14ac:dyDescent="0.2">
      <c r="A23" s="10" t="str">
        <f>'Ind T2'!A15</f>
        <v>Accommodation and food</v>
      </c>
      <c r="B23" s="32">
        <f>'Ind T2'!B15</f>
        <v>19.450000000000014</v>
      </c>
      <c r="C23" s="32">
        <f>'Ind T2'!C15</f>
        <v>20.028000000000027</v>
      </c>
      <c r="D23" s="32">
        <f>'Ind T2'!D15</f>
        <v>19.552000000000024</v>
      </c>
      <c r="E23" s="32">
        <f>'Ind T2'!E15</f>
        <v>19.987000000000002</v>
      </c>
      <c r="F23" s="32">
        <f>'Ind T2'!F15</f>
        <v>22.113999999999951</v>
      </c>
      <c r="H23" s="11">
        <f t="shared" si="0"/>
        <v>0.57800000000001361</v>
      </c>
      <c r="I23" s="31">
        <f t="shared" si="1"/>
        <v>-0.47600000000000264</v>
      </c>
      <c r="J23" s="11">
        <f t="shared" si="2"/>
        <v>0.4349999999999774</v>
      </c>
      <c r="K23" s="11">
        <f t="shared" si="3"/>
        <v>2.1269999999999492</v>
      </c>
      <c r="L23" s="31">
        <f t="shared" si="4"/>
        <v>2.5619999999999266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74.336999999999989</v>
      </c>
      <c r="D25" s="31">
        <f>'Ind T1'!D11</f>
        <v>73.778000000000006</v>
      </c>
      <c r="E25" s="31">
        <f>'Ind T1'!E11</f>
        <v>74.041999999999987</v>
      </c>
      <c r="F25" s="31">
        <f>'Ind T1'!F11</f>
        <v>76.864000000000004</v>
      </c>
      <c r="H25" s="31">
        <f t="shared" si="0"/>
        <v>-5.2610000000001378</v>
      </c>
      <c r="I25" s="31">
        <f t="shared" si="1"/>
        <v>-0.55899999999998329</v>
      </c>
      <c r="J25" s="31">
        <f t="shared" si="2"/>
        <v>0.26399999999998158</v>
      </c>
      <c r="K25" s="31">
        <f t="shared" si="3"/>
        <v>2.8220000000000169</v>
      </c>
      <c r="L25" s="31">
        <f t="shared" si="4"/>
        <v>3.0859999999999985</v>
      </c>
    </row>
    <row r="26" spans="1:12" x14ac:dyDescent="0.2">
      <c r="A26" s="10" t="str">
        <f>'Ind T2'!A16</f>
        <v>Media</v>
      </c>
      <c r="B26" s="11">
        <f>'Ind T2'!B16</f>
        <v>1.6920000000000022</v>
      </c>
      <c r="C26" s="11">
        <f>'Ind T2'!C16</f>
        <v>1.7579999999999991</v>
      </c>
      <c r="D26" s="11">
        <f>'Ind T2'!D16</f>
        <v>1.7150000000000005</v>
      </c>
      <c r="E26" s="11">
        <f>'Ind T2'!E16</f>
        <v>1.6949999999999961</v>
      </c>
      <c r="F26" s="11">
        <f>'Ind T2'!F16</f>
        <v>1.7229999999999981</v>
      </c>
      <c r="H26" s="11">
        <f t="shared" si="0"/>
        <v>6.599999999999695E-2</v>
      </c>
      <c r="I26" s="31">
        <f t="shared" si="1"/>
        <v>-4.2999999999998595E-2</v>
      </c>
      <c r="J26" s="11">
        <f t="shared" si="2"/>
        <v>-2.0000000000004459E-2</v>
      </c>
      <c r="K26" s="11">
        <f t="shared" si="3"/>
        <v>2.8000000000002023E-2</v>
      </c>
      <c r="L26" s="31">
        <f t="shared" si="4"/>
        <v>7.9999999999975646E-3</v>
      </c>
    </row>
    <row r="27" spans="1:12" x14ac:dyDescent="0.2">
      <c r="A27" s="10" t="str">
        <f>'Ind T2'!A17</f>
        <v>Information technology</v>
      </c>
      <c r="B27" s="11">
        <f>'Ind T2'!B17</f>
        <v>6.2670000000000119</v>
      </c>
      <c r="C27" s="11">
        <f>'Ind T2'!C17</f>
        <v>4.9890000000000096</v>
      </c>
      <c r="D27" s="11">
        <f>'Ind T2'!D17</f>
        <v>4.5999999999999988</v>
      </c>
      <c r="E27" s="11">
        <f>'Ind T2'!E17</f>
        <v>4.8999999999999844</v>
      </c>
      <c r="F27" s="11">
        <f>'Ind T2'!F17</f>
        <v>5.252999999999993</v>
      </c>
      <c r="H27" s="11">
        <f t="shared" si="0"/>
        <v>-1.2780000000000022</v>
      </c>
      <c r="I27" s="31">
        <f t="shared" si="1"/>
        <v>-0.38900000000001089</v>
      </c>
      <c r="J27" s="11">
        <f t="shared" si="2"/>
        <v>0.29999999999998561</v>
      </c>
      <c r="K27" s="11">
        <f t="shared" si="3"/>
        <v>0.35300000000000864</v>
      </c>
      <c r="L27" s="31">
        <f t="shared" si="4"/>
        <v>0.65299999999999425</v>
      </c>
    </row>
    <row r="28" spans="1:12" x14ac:dyDescent="0.2">
      <c r="A28" s="10" t="str">
        <f>'Ind T2'!A18</f>
        <v>Finance and insurance</v>
      </c>
      <c r="B28" s="11">
        <f>'Ind T2'!B18</f>
        <v>6.911999999999999</v>
      </c>
      <c r="C28" s="11">
        <f>'Ind T2'!C18</f>
        <v>7.0650000000000048</v>
      </c>
      <c r="D28" s="11">
        <f>'Ind T2'!D18</f>
        <v>6.5740000000000052</v>
      </c>
      <c r="E28" s="11">
        <f>'Ind T2'!E18</f>
        <v>6.7910000000000004</v>
      </c>
      <c r="F28" s="11">
        <f>'Ind T2'!F18</f>
        <v>6.8200000000000029</v>
      </c>
      <c r="H28" s="11">
        <f t="shared" si="0"/>
        <v>0.1530000000000058</v>
      </c>
      <c r="I28" s="31">
        <f t="shared" si="1"/>
        <v>-0.49099999999999966</v>
      </c>
      <c r="J28" s="11">
        <f t="shared" si="2"/>
        <v>0.2169999999999952</v>
      </c>
      <c r="K28" s="11">
        <f t="shared" si="3"/>
        <v>2.9000000000002579E-2</v>
      </c>
      <c r="L28" s="31">
        <f t="shared" si="4"/>
        <v>0.24599999999999778</v>
      </c>
    </row>
    <row r="29" spans="1:12" x14ac:dyDescent="0.2">
      <c r="A29" s="10" t="str">
        <f>'Ind T2'!A19</f>
        <v>Real estate</v>
      </c>
      <c r="B29" s="11">
        <f>'Ind T2'!B19</f>
        <v>3.7800000000000065</v>
      </c>
      <c r="C29" s="11">
        <f>'Ind T2'!C19</f>
        <v>4.629999999999999</v>
      </c>
      <c r="D29" s="11">
        <f>'Ind T2'!D19</f>
        <v>4.2479999999999967</v>
      </c>
      <c r="E29" s="11">
        <f>'Ind T2'!E19</f>
        <v>4.2370000000000125</v>
      </c>
      <c r="F29" s="11">
        <f>'Ind T2'!F19</f>
        <v>4.7889999999999873</v>
      </c>
      <c r="H29" s="11">
        <f t="shared" ref="H29:H31" si="9">C29-B29</f>
        <v>0.84999999999999254</v>
      </c>
      <c r="I29" s="31">
        <f t="shared" ref="I29:I31" si="10">D29-C29</f>
        <v>-0.38200000000000234</v>
      </c>
      <c r="J29" s="11">
        <f t="shared" ref="J29:J31" si="11">E29-D29</f>
        <v>-1.0999999999984134E-2</v>
      </c>
      <c r="K29" s="11">
        <f t="shared" ref="K29:K31" si="12">F29-E29</f>
        <v>0.55199999999997473</v>
      </c>
      <c r="L29" s="31">
        <f t="shared" si="4"/>
        <v>0.5409999999999906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19.861000000000022</v>
      </c>
      <c r="E30" s="11">
        <f>'Ind T2'!E20</f>
        <v>20.166000000000022</v>
      </c>
      <c r="F30" s="11">
        <f>'Ind T2'!F20</f>
        <v>21.118000000000059</v>
      </c>
      <c r="H30" s="11">
        <f t="shared" si="9"/>
        <v>-6.236000000000125</v>
      </c>
      <c r="I30" s="31">
        <f t="shared" si="10"/>
        <v>1.0830000000000553</v>
      </c>
      <c r="J30" s="11">
        <f t="shared" si="11"/>
        <v>0.30499999999999972</v>
      </c>
      <c r="K30" s="11">
        <f t="shared" si="12"/>
        <v>0.95200000000003726</v>
      </c>
      <c r="L30" s="31">
        <f t="shared" si="4"/>
        <v>1.257000000000037</v>
      </c>
    </row>
    <row r="31" spans="1:12" x14ac:dyDescent="0.2">
      <c r="A31" s="10" t="str">
        <f>'Ind T2'!A21</f>
        <v>Support services</v>
      </c>
      <c r="B31" s="11">
        <f>'Ind T2'!B21</f>
        <v>19.430000000000017</v>
      </c>
      <c r="C31" s="11">
        <f>'Ind T2'!C21</f>
        <v>22.234999999999992</v>
      </c>
      <c r="D31" s="11">
        <f>'Ind T2'!D21</f>
        <v>21.953999999999997</v>
      </c>
      <c r="E31" s="11">
        <f>'Ind T2'!E21</f>
        <v>22.243999999999968</v>
      </c>
      <c r="F31" s="11">
        <f>'Ind T2'!F21</f>
        <v>22.800999999999963</v>
      </c>
      <c r="H31" s="11">
        <f t="shared" si="9"/>
        <v>2.8049999999999748</v>
      </c>
      <c r="I31" s="31">
        <f t="shared" si="10"/>
        <v>-0.28099999999999525</v>
      </c>
      <c r="J31" s="11">
        <f t="shared" si="11"/>
        <v>0.28999999999997073</v>
      </c>
      <c r="K31" s="11">
        <f t="shared" si="12"/>
        <v>0.55699999999999505</v>
      </c>
      <c r="L31" s="31">
        <f t="shared" si="4"/>
        <v>0.84699999999996578</v>
      </c>
    </row>
    <row r="32" spans="1:12" x14ac:dyDescent="0.2">
      <c r="A32" s="10" t="str">
        <f>'Ind T2'!A25</f>
        <v>Arts and entertainment</v>
      </c>
      <c r="B32" s="11">
        <f>'Ind T2'!B25</f>
        <v>8.1589999999999954</v>
      </c>
      <c r="C32" s="11">
        <f>'Ind T2'!C25</f>
        <v>8.2780000000000005</v>
      </c>
      <c r="D32" s="11">
        <f>'Ind T2'!D25</f>
        <v>7.8579999999999908</v>
      </c>
      <c r="E32" s="11">
        <f>'Ind T2'!E25</f>
        <v>8.1919999999999984</v>
      </c>
      <c r="F32" s="11">
        <f>'Ind T2'!F25</f>
        <v>8.929000000000002</v>
      </c>
      <c r="H32" s="11">
        <f t="shared" ref="H32" si="13">C32-B32</f>
        <v>0.1190000000000051</v>
      </c>
      <c r="I32" s="31">
        <f t="shared" ref="I32:I33" si="14">D32-C32</f>
        <v>-0.4200000000000097</v>
      </c>
      <c r="J32" s="11">
        <f t="shared" ref="J32:J33" si="15">E32-D32</f>
        <v>0.33400000000000762</v>
      </c>
      <c r="K32" s="11">
        <f t="shared" ref="K32:K33" si="16">F32-E32</f>
        <v>0.73700000000000365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8.3440000000000083</v>
      </c>
      <c r="C33" s="11">
        <f>'Ind T2'!C26</f>
        <v>6.6040000000000072</v>
      </c>
      <c r="D33" s="11">
        <f>'Ind T2'!D26</f>
        <v>6.9680000000000071</v>
      </c>
      <c r="E33" s="11">
        <f>'Ind T2'!E26</f>
        <v>5.8170000000000028</v>
      </c>
      <c r="F33" s="11">
        <f>'Ind T2'!F26</f>
        <v>5.4310000000000018</v>
      </c>
      <c r="H33" s="11">
        <f>C33-B33</f>
        <v>-1.7400000000000011</v>
      </c>
      <c r="I33" s="31">
        <f t="shared" si="14"/>
        <v>0.36399999999999988</v>
      </c>
      <c r="J33" s="11">
        <f t="shared" si="15"/>
        <v>-1.1510000000000042</v>
      </c>
      <c r="K33" s="11">
        <f t="shared" si="16"/>
        <v>-0.38600000000000101</v>
      </c>
      <c r="L33" s="31">
        <f t="shared" si="4"/>
        <v>-1.5370000000000053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96.080000000000041</v>
      </c>
      <c r="C35" s="31">
        <f>'Ind T1'!C12</f>
        <v>89.262999999999977</v>
      </c>
      <c r="D35" s="31">
        <f>'Ind T1'!D12</f>
        <v>93.212000000000074</v>
      </c>
      <c r="E35" s="31">
        <f>'Ind T1'!E12</f>
        <v>98.555999999999983</v>
      </c>
      <c r="F35" s="31">
        <f>'Ind T1'!F12</f>
        <v>104.3370000000001</v>
      </c>
      <c r="H35" s="31">
        <f t="shared" si="0"/>
        <v>-6.8170000000000641</v>
      </c>
      <c r="I35" s="31">
        <f t="shared" si="1"/>
        <v>3.9490000000000975</v>
      </c>
      <c r="J35" s="31">
        <f t="shared" si="2"/>
        <v>5.3439999999999088</v>
      </c>
      <c r="K35" s="31">
        <f t="shared" si="3"/>
        <v>5.7810000000001196</v>
      </c>
      <c r="L35" s="31">
        <f t="shared" si="4"/>
        <v>11.125000000000028</v>
      </c>
    </row>
    <row r="36" spans="1:12" x14ac:dyDescent="0.2">
      <c r="A36" s="10" t="str">
        <f>'Ind T2'!A22</f>
        <v>Public admin. and defence</v>
      </c>
      <c r="B36" s="32">
        <f>'Ind T2'!B22</f>
        <v>13.912000000000015</v>
      </c>
      <c r="C36" s="32">
        <f>'Ind T2'!C22</f>
        <v>15.322999999999984</v>
      </c>
      <c r="D36" s="32">
        <f>'Ind T2'!D22</f>
        <v>15.56200000000001</v>
      </c>
      <c r="E36" s="32">
        <f>'Ind T2'!E22</f>
        <v>15.060999999999975</v>
      </c>
      <c r="F36" s="32">
        <f>'Ind T2'!F22</f>
        <v>15.113000000000001</v>
      </c>
      <c r="H36" s="11">
        <f t="shared" si="0"/>
        <v>1.4109999999999694</v>
      </c>
      <c r="I36" s="31">
        <f t="shared" si="1"/>
        <v>0.23900000000002564</v>
      </c>
      <c r="J36" s="11">
        <f t="shared" si="2"/>
        <v>-0.50100000000003497</v>
      </c>
      <c r="K36" s="11">
        <f t="shared" si="3"/>
        <v>5.2000000000026247E-2</v>
      </c>
      <c r="L36" s="31">
        <f t="shared" si="4"/>
        <v>-0.44900000000000873</v>
      </c>
    </row>
    <row r="37" spans="1:12" x14ac:dyDescent="0.2">
      <c r="A37" s="10" t="str">
        <f>'Ind T2'!A23</f>
        <v>Education</v>
      </c>
      <c r="B37" s="32">
        <f>'Ind T2'!B23</f>
        <v>28.223000000000035</v>
      </c>
      <c r="C37" s="32">
        <f>'Ind T2'!C23</f>
        <v>25.326999999999991</v>
      </c>
      <c r="D37" s="32">
        <f>'Ind T2'!D23</f>
        <v>24.45</v>
      </c>
      <c r="E37" s="32">
        <f>'Ind T2'!E23</f>
        <v>26.181999999999963</v>
      </c>
      <c r="F37" s="32">
        <f>'Ind T2'!F23</f>
        <v>27.179000000000038</v>
      </c>
      <c r="H37" s="11">
        <f t="shared" si="0"/>
        <v>-2.8960000000000434</v>
      </c>
      <c r="I37" s="31">
        <f t="shared" si="1"/>
        <v>-0.87699999999999179</v>
      </c>
      <c r="J37" s="11">
        <f t="shared" si="2"/>
        <v>1.7319999999999638</v>
      </c>
      <c r="K37" s="11">
        <f t="shared" si="3"/>
        <v>0.99700000000007449</v>
      </c>
      <c r="L37" s="31">
        <f t="shared" si="4"/>
        <v>2.7290000000000383</v>
      </c>
    </row>
    <row r="38" spans="1:12" x14ac:dyDescent="0.2">
      <c r="A38" s="10" t="str">
        <f>'Ind T2'!A24</f>
        <v>Health and social work</v>
      </c>
      <c r="B38" s="32">
        <f>'Ind T2'!B24</f>
        <v>53.944999999999993</v>
      </c>
      <c r="C38" s="32">
        <f>'Ind T2'!C24</f>
        <v>48.612999999999992</v>
      </c>
      <c r="D38" s="32">
        <f>'Ind T2'!D24</f>
        <v>53.200000000000067</v>
      </c>
      <c r="E38" s="32">
        <f>'Ind T2'!E24</f>
        <v>57.313000000000045</v>
      </c>
      <c r="F38" s="32">
        <f>'Ind T2'!F24</f>
        <v>62.045000000000059</v>
      </c>
      <c r="H38" s="11">
        <f t="shared" si="0"/>
        <v>-5.3320000000000007</v>
      </c>
      <c r="I38" s="31">
        <f t="shared" si="1"/>
        <v>4.5870000000000744</v>
      </c>
      <c r="J38" s="11">
        <f t="shared" si="2"/>
        <v>4.1129999999999782</v>
      </c>
      <c r="K38" s="11">
        <f t="shared" si="3"/>
        <v>4.7320000000000135</v>
      </c>
      <c r="L38" s="31">
        <f t="shared" si="4"/>
        <v>8.8449999999999918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303.75600000000003</v>
      </c>
      <c r="C40" s="33">
        <f>'Ind T1'!C14</f>
        <v>291.30899999999986</v>
      </c>
      <c r="D40" s="33">
        <f>'Ind T1'!D14</f>
        <v>292.11699999999996</v>
      </c>
      <c r="E40" s="33">
        <f>'Ind T1'!E14</f>
        <v>296.46699999999993</v>
      </c>
      <c r="F40" s="33">
        <f>'Ind T1'!F14</f>
        <v>305.0200000000001</v>
      </c>
      <c r="G40" s="24"/>
      <c r="H40" s="34">
        <f t="shared" si="0"/>
        <v>-12.447000000000173</v>
      </c>
      <c r="I40" s="34">
        <f>D40-C40</f>
        <v>0.80800000000010641</v>
      </c>
      <c r="J40" s="34">
        <f>E40-D40</f>
        <v>4.3499999999999659</v>
      </c>
      <c r="K40" s="34">
        <f>F40-E40</f>
        <v>8.5530000000001678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8.9144215530903903</v>
      </c>
      <c r="D50" s="44">
        <f t="shared" si="17"/>
        <v>-0.27432747030324833</v>
      </c>
      <c r="E50" s="44">
        <f t="shared" si="17"/>
        <v>-4.4344331221546351E-2</v>
      </c>
      <c r="F50" s="44">
        <f>IF(AND(F$5-D$5 &lt;&gt; 0,D7&lt;&gt;0,F7&lt;&gt;0),(EXP(LN(F7/D7)/(F$5-D$5))-1)*100,0)</f>
        <v>-0.12106424808528971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1.8292086471681495</v>
      </c>
      <c r="L50" s="44">
        <f>(F7/F$40)*100</f>
        <v>1.7700478657137246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-3.299203640500703</v>
      </c>
      <c r="D51" s="40">
        <f t="shared" si="17"/>
        <v>0.65031027749853365</v>
      </c>
      <c r="E51" s="40">
        <f t="shared" si="17"/>
        <v>0.24778818562580796</v>
      </c>
      <c r="F51" s="44">
        <f t="shared" ref="F51:F83" si="18">IF(AND(F$5-D$5 &lt;&gt; 0,D8&lt;&gt;0,F8&lt;&gt;0),(EXP(LN(F8/D8)/(F$5-D$5))-1)*100,0)</f>
        <v>0.38178303405231873</v>
      </c>
      <c r="H51" s="40">
        <f t="shared" ref="H51:L54" si="19">(B8/B$7)*100</f>
        <v>24.20749279538904</v>
      </c>
      <c r="I51" s="40">
        <f t="shared" si="19"/>
        <v>17.412836767036453</v>
      </c>
      <c r="J51" s="40">
        <f t="shared" si="19"/>
        <v>15.460167333575816</v>
      </c>
      <c r="K51" s="40">
        <f t="shared" si="19"/>
        <v>16.190300571639298</v>
      </c>
      <c r="L51" s="40">
        <f t="shared" si="19"/>
        <v>16.669753658084833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-15.308579047904525</v>
      </c>
      <c r="C52" s="44">
        <f t="shared" si="17"/>
        <v>24.417009602194682</v>
      </c>
      <c r="D52" s="40">
        <f t="shared" si="17"/>
        <v>-2.4793606250282485</v>
      </c>
      <c r="E52" s="40">
        <f t="shared" si="17"/>
        <v>-1.3546669196034089</v>
      </c>
      <c r="F52" s="44">
        <f t="shared" si="18"/>
        <v>-1.7309987007917638</v>
      </c>
      <c r="H52" s="40">
        <f t="shared" si="19"/>
        <v>25.52233429394817</v>
      </c>
      <c r="I52" s="40">
        <f t="shared" si="19"/>
        <v>14.441362916006359</v>
      </c>
      <c r="J52" s="40">
        <f t="shared" si="19"/>
        <v>16.496907966533282</v>
      </c>
      <c r="K52" s="40">
        <f t="shared" si="19"/>
        <v>14.751982297621252</v>
      </c>
      <c r="L52" s="40">
        <f t="shared" si="19"/>
        <v>12.928320059270243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3.5931453841901995</v>
      </c>
      <c r="D53" s="40">
        <f t="shared" si="17"/>
        <v>-0.24667825242177255</v>
      </c>
      <c r="E53" s="40">
        <f t="shared" si="17"/>
        <v>0.19280796392966426</v>
      </c>
      <c r="F53" s="44">
        <f t="shared" si="18"/>
        <v>4.6097838924175072E-2</v>
      </c>
      <c r="H53" s="40">
        <f t="shared" si="19"/>
        <v>15.111671469740651</v>
      </c>
      <c r="I53" s="40">
        <f t="shared" si="19"/>
        <v>35.835974643423121</v>
      </c>
      <c r="J53" s="40">
        <f t="shared" si="19"/>
        <v>34.085121862495427</v>
      </c>
      <c r="K53" s="40">
        <f t="shared" si="19"/>
        <v>34.132399041121111</v>
      </c>
      <c r="L53" s="40">
        <f t="shared" si="19"/>
        <v>34.950916836451199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14.469650521152921</v>
      </c>
      <c r="D54" s="40">
        <f t="shared" si="17"/>
        <v>0.28757531084384613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35.158501440922151</v>
      </c>
      <c r="I54" s="40">
        <f t="shared" si="19"/>
        <v>32.309825673534078</v>
      </c>
      <c r="J54" s="40">
        <f t="shared" si="19"/>
        <v>33.957802837395484</v>
      </c>
      <c r="K54" s="40">
        <f t="shared" si="19"/>
        <v>34.925318089618337</v>
      </c>
      <c r="L54" s="40">
        <f t="shared" si="19"/>
        <v>35.451009446193716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-8.9301155569527566</v>
      </c>
      <c r="D56" s="44">
        <f t="shared" si="20"/>
        <v>-1.0309664311658917</v>
      </c>
      <c r="E56" s="44">
        <f t="shared" si="20"/>
        <v>-1.1484828722379214</v>
      </c>
      <c r="F56" s="44">
        <f t="shared" si="18"/>
        <v>-1.1093262378181756</v>
      </c>
      <c r="H56" s="44">
        <f>(B13/B$40)*100</f>
        <v>8.7231198725292405</v>
      </c>
      <c r="I56" s="44">
        <f>(C13/C$40)*100</f>
        <v>8.7336814173266131</v>
      </c>
      <c r="J56" s="44">
        <f>(D13/D$40)*100</f>
        <v>7.9317533727924268</v>
      </c>
      <c r="K56" s="44">
        <f>(E13/E$40)*100</f>
        <v>7.4207247349620546</v>
      </c>
      <c r="L56" s="44">
        <f>(F13/F$40)*100</f>
        <v>6.4258081437282639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-5.0822122570999717</v>
      </c>
      <c r="D57" s="40">
        <f t="shared" si="20"/>
        <v>0.1934756156387385</v>
      </c>
      <c r="E57" s="40">
        <f t="shared" si="20"/>
        <v>-0.36733343464874224</v>
      </c>
      <c r="F57" s="44">
        <f t="shared" si="18"/>
        <v>-0.18074673223061888</v>
      </c>
      <c r="H57" s="40">
        <f t="shared" ref="H57:L59" si="21">(B14/B$13)*100</f>
        <v>12.865607427255929</v>
      </c>
      <c r="I57" s="40">
        <f t="shared" si="21"/>
        <v>15.77706155176481</v>
      </c>
      <c r="J57" s="40">
        <f t="shared" si="21"/>
        <v>16.443677168752682</v>
      </c>
      <c r="K57" s="40">
        <f t="shared" si="21"/>
        <v>17.486363636363688</v>
      </c>
      <c r="L57" s="40">
        <f t="shared" si="21"/>
        <v>18.918367346938801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-4.8969072164949274</v>
      </c>
      <c r="D58" s="40">
        <f t="shared" si="20"/>
        <v>0.50968306421013132</v>
      </c>
      <c r="E58" s="40">
        <f t="shared" si="20"/>
        <v>-0.83186847063213554</v>
      </c>
      <c r="F58" s="44">
        <f t="shared" si="18"/>
        <v>-0.38668611439504064</v>
      </c>
      <c r="H58" s="40">
        <f t="shared" si="21"/>
        <v>11.197494055930868</v>
      </c>
      <c r="I58" s="40">
        <f t="shared" si="21"/>
        <v>9.1502240389906611</v>
      </c>
      <c r="J58" s="40">
        <f t="shared" si="21"/>
        <v>9.5554596460940626</v>
      </c>
      <c r="K58" s="40">
        <f t="shared" si="21"/>
        <v>10.322727272727301</v>
      </c>
      <c r="L58" s="40">
        <f t="shared" si="21"/>
        <v>10.658163265306127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-10.230366492146203</v>
      </c>
      <c r="D59" s="40">
        <f t="shared" si="20"/>
        <v>-1.5199014652762743</v>
      </c>
      <c r="E59" s="40">
        <f t="shared" si="20"/>
        <v>-1.3932080880139308</v>
      </c>
      <c r="F59" s="44">
        <f t="shared" si="18"/>
        <v>-1.4354573133540272</v>
      </c>
      <c r="H59" s="40">
        <f t="shared" si="21"/>
        <v>75.936898516813201</v>
      </c>
      <c r="I59" s="40">
        <f t="shared" si="21"/>
        <v>75.07271440924454</v>
      </c>
      <c r="J59" s="40">
        <f t="shared" si="21"/>
        <v>74.00086318515325</v>
      </c>
      <c r="K59" s="40">
        <f t="shared" si="21"/>
        <v>72.190909090909003</v>
      </c>
      <c r="L59" s="40">
        <f t="shared" si="21"/>
        <v>70.423469387755063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0.65011566801251863</v>
      </c>
      <c r="C61" s="44">
        <f>IF(AND(D$5-C$5 &lt;&gt; 0,C18&lt;&gt;0,D18&lt;&gt;0),(EXP(LN(D18/C18)/(D$5-C$5))-1)*100,0)</f>
        <v>-5.5852088262808408</v>
      </c>
      <c r="D61" s="44">
        <f>IF(AND(E$5-D$5 &lt;&gt; 0,D18&lt;&gt;0,E18&lt;&gt;0),(EXP(LN(E18/D18)/(E$5-D$5))-1)*100,0)</f>
        <v>-0.77542503919110217</v>
      </c>
      <c r="E61" s="44">
        <f>IF(AND(F$5-E$5 &lt;&gt; 0,E18&lt;&gt;0,F18&lt;&gt;0),(EXP(LN(F18/E18)/(F$5-E$5))-1)*100,0)</f>
        <v>-9.1877452199740084E-2</v>
      </c>
      <c r="F61" s="44">
        <f t="shared" si="18"/>
        <v>-0.32024826200275358</v>
      </c>
      <c r="H61" s="44">
        <f>(B18/B$40)*100</f>
        <v>5.8296790845283759</v>
      </c>
      <c r="I61" s="44">
        <f>(C18/C$40)*100</f>
        <v>6.2383929092475743</v>
      </c>
      <c r="J61" s="44">
        <f>(D18/D$40)*100</f>
        <v>5.8736739046340993</v>
      </c>
      <c r="K61" s="44">
        <f>(E18/E$40)*100</f>
        <v>5.566555468230872</v>
      </c>
      <c r="L61" s="44">
        <f>(F18/F$40)*100</f>
        <v>5.360959937053317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0.23062040115080507</v>
      </c>
      <c r="C63" s="44">
        <f t="shared" si="22"/>
        <v>0.32259696885352795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0.26140507151595216</v>
      </c>
      <c r="H63" s="44">
        <f>(B20/B$40)*100</f>
        <v>25.784182040848542</v>
      </c>
      <c r="I63" s="44">
        <f>(C20/C$40)*100</f>
        <v>27.134760683672653</v>
      </c>
      <c r="J63" s="44">
        <f>(D20/D$40)*100</f>
        <v>27.146999318766074</v>
      </c>
      <c r="K63" s="44">
        <f>(E20/E$40)*100</f>
        <v>26.965227158503318</v>
      </c>
      <c r="L63" s="44">
        <f>(F20/F$40)*100</f>
        <v>27.036915612091008</v>
      </c>
    </row>
    <row r="64" spans="1:12" x14ac:dyDescent="0.2">
      <c r="A64" t="str">
        <f>A21</f>
        <v>Wholesale and retail trade</v>
      </c>
      <c r="B64" s="40">
        <f t="shared" si="22"/>
        <v>-1.1672687393118109</v>
      </c>
      <c r="C64" s="44">
        <f t="shared" si="22"/>
        <v>1.175115748888178E-2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3.297979301315479E-2</v>
      </c>
      <c r="H64" s="40">
        <f t="shared" ref="H64:L66" si="23">(B21/B$20)*100</f>
        <v>56.938752058834751</v>
      </c>
      <c r="I64" s="40">
        <f t="shared" si="23"/>
        <v>53.828150697062448</v>
      </c>
      <c r="J64" s="40">
        <f t="shared" si="23"/>
        <v>53.661366187059379</v>
      </c>
      <c r="K64" s="40">
        <f t="shared" si="23"/>
        <v>53.02277872984498</v>
      </c>
      <c r="L64" s="40">
        <f t="shared" si="23"/>
        <v>51.856477664063661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4.4082822272148992</v>
      </c>
      <c r="D65" s="40">
        <f t="shared" si="22"/>
        <v>0.43013084746219565</v>
      </c>
      <c r="E65" s="40">
        <f t="shared" si="22"/>
        <v>1.1947126843048217E-2</v>
      </c>
      <c r="F65" s="44">
        <f t="shared" si="18"/>
        <v>0.15114786518664047</v>
      </c>
      <c r="H65" s="40">
        <f t="shared" si="23"/>
        <v>18.227550720751779</v>
      </c>
      <c r="I65" s="40">
        <f t="shared" si="23"/>
        <v>20.834703843331688</v>
      </c>
      <c r="J65" s="40">
        <f t="shared" si="23"/>
        <v>21.683207021349034</v>
      </c>
      <c r="K65" s="40">
        <f t="shared" si="23"/>
        <v>21.975657656079981</v>
      </c>
      <c r="L65" s="40">
        <f t="shared" si="23"/>
        <v>21.328272784595281</v>
      </c>
    </row>
    <row r="66" spans="1:12" x14ac:dyDescent="0.2">
      <c r="A66" t="str">
        <f>A23</f>
        <v>Accommodation and food</v>
      </c>
      <c r="B66" s="40">
        <f t="shared" si="22"/>
        <v>0.73479205507254175</v>
      </c>
      <c r="C66" s="44">
        <f t="shared" si="22"/>
        <v>-2.3766726582784226</v>
      </c>
      <c r="D66" s="40">
        <f t="shared" si="22"/>
        <v>0.44105940084118167</v>
      </c>
      <c r="E66" s="40">
        <f t="shared" si="22"/>
        <v>1.0164191003426026</v>
      </c>
      <c r="F66" s="44">
        <f t="shared" si="18"/>
        <v>0.82426725738455886</v>
      </c>
      <c r="H66" s="40">
        <f t="shared" si="23"/>
        <v>24.833697220413477</v>
      </c>
      <c r="I66" s="40">
        <f t="shared" si="23"/>
        <v>25.337145459605853</v>
      </c>
      <c r="J66" s="40">
        <f t="shared" si="23"/>
        <v>24.655426791591598</v>
      </c>
      <c r="K66" s="40">
        <f t="shared" si="23"/>
        <v>25.001563614075028</v>
      </c>
      <c r="L66" s="40">
        <f t="shared" si="23"/>
        <v>26.815249551341065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-0.7519808439942155</v>
      </c>
      <c r="D68" s="44">
        <f t="shared" si="24"/>
        <v>7.1463834885521216E-2</v>
      </c>
      <c r="E68" s="44">
        <f t="shared" si="24"/>
        <v>0.37475171173335653</v>
      </c>
      <c r="F68" s="44">
        <f t="shared" si="18"/>
        <v>0.2735537591675774</v>
      </c>
      <c r="H68" s="44">
        <f>(B25/B$40)*100</f>
        <v>26.204585259221258</v>
      </c>
      <c r="I68" s="44">
        <f>(C25/C$40)*100</f>
        <v>25.5182641113045</v>
      </c>
      <c r="J68" s="44">
        <f>(D25/D$40)*100</f>
        <v>25.256318529904121</v>
      </c>
      <c r="K68" s="44">
        <f>(E25/E$40)*100</f>
        <v>24.97478640118462</v>
      </c>
      <c r="L68" s="44">
        <f>(F25/F$40)*100</f>
        <v>25.199659038751548</v>
      </c>
    </row>
    <row r="69" spans="1:12" x14ac:dyDescent="0.2">
      <c r="A69" t="str">
        <f>A26</f>
        <v>Media</v>
      </c>
      <c r="B69" s="40">
        <f t="shared" si="24"/>
        <v>0.9612288638176425</v>
      </c>
      <c r="C69" s="44">
        <f t="shared" si="24"/>
        <v>-2.4459613196813779</v>
      </c>
      <c r="D69" s="40">
        <f t="shared" si="24"/>
        <v>-0.23433180905471085</v>
      </c>
      <c r="E69" s="40">
        <f t="shared" si="24"/>
        <v>0.16397646174617364</v>
      </c>
      <c r="F69" s="44">
        <f t="shared" si="18"/>
        <v>3.1030659699382568E-2</v>
      </c>
      <c r="H69" s="40">
        <f t="shared" ref="H69:L71" si="25">(B26/B$25)*100</f>
        <v>2.1256815497876826</v>
      </c>
      <c r="I69" s="40">
        <f t="shared" si="25"/>
        <v>2.3649057669801032</v>
      </c>
      <c r="J69" s="40">
        <f t="shared" si="25"/>
        <v>2.324541191140991</v>
      </c>
      <c r="K69" s="40">
        <f t="shared" si="25"/>
        <v>2.289241241457546</v>
      </c>
      <c r="L69" s="40">
        <f t="shared" si="25"/>
        <v>2.2416215653621956</v>
      </c>
    </row>
    <row r="70" spans="1:12" x14ac:dyDescent="0.2">
      <c r="A70" t="str">
        <f>A27</f>
        <v>Information technology</v>
      </c>
      <c r="B70" s="40">
        <f t="shared" si="24"/>
        <v>-5.542063840680167</v>
      </c>
      <c r="C70" s="44">
        <f t="shared" si="24"/>
        <v>-7.7971537382242939</v>
      </c>
      <c r="D70" s="40">
        <f t="shared" si="24"/>
        <v>1.2715949105690294</v>
      </c>
      <c r="E70" s="40">
        <f t="shared" si="24"/>
        <v>0.69806657343529643</v>
      </c>
      <c r="F70" s="44">
        <f t="shared" si="18"/>
        <v>0.8888808804774273</v>
      </c>
      <c r="H70" s="40">
        <f t="shared" si="25"/>
        <v>7.873313399834168</v>
      </c>
      <c r="I70" s="40">
        <f t="shared" si="25"/>
        <v>6.7113281407643708</v>
      </c>
      <c r="J70" s="40">
        <f t="shared" si="25"/>
        <v>6.2349209791536753</v>
      </c>
      <c r="K70" s="40">
        <f t="shared" si="25"/>
        <v>6.6178655357769722</v>
      </c>
      <c r="L70" s="40">
        <f t="shared" si="25"/>
        <v>6.8341486261448701</v>
      </c>
    </row>
    <row r="71" spans="1:12" x14ac:dyDescent="0.2">
      <c r="A71" t="str">
        <f>A28</f>
        <v>Finance and insurance</v>
      </c>
      <c r="B71" s="40">
        <f t="shared" si="24"/>
        <v>0.54885031064475509</v>
      </c>
      <c r="C71" s="44">
        <f t="shared" si="24"/>
        <v>-6.9497523000707666</v>
      </c>
      <c r="D71" s="40">
        <f t="shared" si="24"/>
        <v>0.65162853824864975</v>
      </c>
      <c r="E71" s="40">
        <f t="shared" si="24"/>
        <v>4.262173771971689E-2</v>
      </c>
      <c r="F71" s="44">
        <f t="shared" si="18"/>
        <v>0.24521346839652125</v>
      </c>
      <c r="H71" s="40">
        <f t="shared" si="25"/>
        <v>8.6836352672177544</v>
      </c>
      <c r="I71" s="40">
        <f t="shared" si="25"/>
        <v>9.5040154969934303</v>
      </c>
      <c r="J71" s="40">
        <f t="shared" si="25"/>
        <v>8.9105153297731103</v>
      </c>
      <c r="K71" s="40">
        <f t="shared" si="25"/>
        <v>9.1718213986656245</v>
      </c>
      <c r="L71" s="40">
        <f t="shared" si="25"/>
        <v>8.8728143213988382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5.2015885636740977</v>
      </c>
      <c r="C72" s="44">
        <f t="shared" si="27"/>
        <v>-8.2505399568035038</v>
      </c>
      <c r="D72" s="40">
        <f t="shared" si="27"/>
        <v>-5.1842802876822525E-2</v>
      </c>
      <c r="E72" s="40">
        <f t="shared" si="27"/>
        <v>1.2321911823972354</v>
      </c>
      <c r="F72" s="44">
        <f t="shared" si="18"/>
        <v>0.80235735439562195</v>
      </c>
      <c r="H72" s="40">
        <f t="shared" ref="H72:L72" si="28">(B29/B$25)*100</f>
        <v>4.748863036759718</v>
      </c>
      <c r="I72" s="40">
        <f t="shared" si="28"/>
        <v>6.2283923214549954</v>
      </c>
      <c r="J72" s="40">
        <f t="shared" si="28"/>
        <v>5.7578139824879999</v>
      </c>
      <c r="K72" s="40">
        <f t="shared" si="28"/>
        <v>5.7224278112422855</v>
      </c>
      <c r="L72" s="40">
        <f t="shared" si="28"/>
        <v>6.2304850124895745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5.7673873681971299</v>
      </c>
      <c r="D73" s="40">
        <f t="shared" si="29"/>
        <v>0.30526515109250418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25.260637367663435</v>
      </c>
      <c r="J73" s="40">
        <f t="shared" si="30"/>
        <v>26.919949036298114</v>
      </c>
      <c r="K73" s="40">
        <f t="shared" si="30"/>
        <v>27.235893141730404</v>
      </c>
      <c r="L73" s="40">
        <f t="shared" si="30"/>
        <v>27.47450041631981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-1.2637733303350385</v>
      </c>
      <c r="D74" s="40">
        <f t="shared" si="31"/>
        <v>0.26280380657206504</v>
      </c>
      <c r="E74" s="40">
        <f t="shared" si="31"/>
        <v>0.24762694353583914</v>
      </c>
      <c r="F74" s="44">
        <f t="shared" si="18"/>
        <v>0.25268564260472193</v>
      </c>
      <c r="H74" s="40">
        <f>(B31/B$25)*100</f>
        <v>24.410161059323084</v>
      </c>
      <c r="I74" s="40">
        <f t="shared" ref="I74:L74" si="32">(C31/C$25)*100</f>
        <v>29.911080619341639</v>
      </c>
      <c r="J74" s="40">
        <f t="shared" si="32"/>
        <v>29.756838081813004</v>
      </c>
      <c r="K74" s="40">
        <f t="shared" si="32"/>
        <v>30.042408362821067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0.36265051347896815</v>
      </c>
      <c r="C75" s="44">
        <f t="shared" si="33"/>
        <v>-5.0736892969317378</v>
      </c>
      <c r="D75" s="40">
        <f t="shared" si="33"/>
        <v>0.83599401903251547</v>
      </c>
      <c r="E75" s="40">
        <f t="shared" si="33"/>
        <v>0.86518465630365249</v>
      </c>
      <c r="F75" s="44">
        <f t="shared" si="18"/>
        <v>0.8554535050797174</v>
      </c>
      <c r="H75" s="40">
        <f t="shared" ref="H75:L75" si="34">(B32/B$25)*100</f>
        <v>10.250257544159378</v>
      </c>
      <c r="I75" s="40">
        <f t="shared" si="34"/>
        <v>11.135773571707228</v>
      </c>
      <c r="J75" s="40">
        <f t="shared" si="34"/>
        <v>10.650871533519464</v>
      </c>
      <c r="K75" s="40">
        <f t="shared" si="34"/>
        <v>11.063990707976554</v>
      </c>
      <c r="L75" s="40">
        <f t="shared" si="34"/>
        <v>11.6166215653622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-5.6790443591772988</v>
      </c>
      <c r="C76" s="44">
        <f t="shared" si="35"/>
        <v>5.5118110236220375</v>
      </c>
      <c r="D76" s="40">
        <f t="shared" si="35"/>
        <v>-3.5464571613070928</v>
      </c>
      <c r="E76" s="40">
        <f t="shared" si="35"/>
        <v>-0.68426205149390018</v>
      </c>
      <c r="F76" s="44">
        <f t="shared" si="18"/>
        <v>-1.6476418219910194</v>
      </c>
      <c r="H76" s="40">
        <f t="shared" ref="H76:L76" si="36">(B33/B$25)*100</f>
        <v>10.482675444106629</v>
      </c>
      <c r="I76" s="40">
        <f t="shared" si="36"/>
        <v>8.8838667150947828</v>
      </c>
      <c r="J76" s="40">
        <f t="shared" si="36"/>
        <v>9.4445498658136664</v>
      </c>
      <c r="K76" s="40">
        <f t="shared" si="36"/>
        <v>7.8563518003295476</v>
      </c>
      <c r="L76" s="40">
        <f t="shared" si="36"/>
        <v>7.0657264779350566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-1.8230307703860693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1.1212078598419994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31.630650917183541</v>
      </c>
      <c r="I78" s="44">
        <f>(C35/C$40)*100</f>
        <v>30.64203303021878</v>
      </c>
      <c r="J78" s="44">
        <f>(D35/D$40)*100</f>
        <v>31.909132299729247</v>
      </c>
      <c r="K78" s="44">
        <f>(E35/E$40)*100</f>
        <v>33.243497589950991</v>
      </c>
      <c r="L78" s="44">
        <f>(F35/F$40)*100</f>
        <v>34.206609402662139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1.5597467858776026</v>
      </c>
      <c r="D79" s="40">
        <f t="shared" si="37"/>
        <v>-0.65233149884456054</v>
      </c>
      <c r="E79" s="40">
        <f t="shared" si="37"/>
        <v>3.4472734064516786E-2</v>
      </c>
      <c r="F79" s="44">
        <f t="shared" si="18"/>
        <v>-0.19498794839963862</v>
      </c>
      <c r="H79" s="40">
        <f>(B36/B$35)*100</f>
        <v>14.479600333055798</v>
      </c>
      <c r="I79" s="40">
        <f t="shared" ref="I79:L81" si="39">(C36/C$35)*100</f>
        <v>17.166127062724744</v>
      </c>
      <c r="J79" s="40">
        <f t="shared" si="39"/>
        <v>16.695275286443803</v>
      </c>
      <c r="K79" s="40">
        <f t="shared" si="39"/>
        <v>15.281667275457586</v>
      </c>
      <c r="L79" s="40">
        <f t="shared" si="39"/>
        <v>14.484794464092305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-2.6703540322654429</v>
      </c>
      <c r="C80" s="44">
        <f t="shared" si="38"/>
        <v>-3.4627077822086738</v>
      </c>
      <c r="D80" s="40">
        <f t="shared" si="40"/>
        <v>1.3782502075835534</v>
      </c>
      <c r="E80" s="40">
        <f t="shared" si="40"/>
        <v>0.37442386663144589</v>
      </c>
      <c r="F80" s="44">
        <f t="shared" si="18"/>
        <v>0.70792334956899516</v>
      </c>
      <c r="H80" s="40">
        <f>(B37/B$35)*100</f>
        <v>29.374479600333082</v>
      </c>
      <c r="I80" s="40">
        <f t="shared" si="39"/>
        <v>28.373458207768053</v>
      </c>
      <c r="J80" s="40">
        <f t="shared" si="39"/>
        <v>26.230528258164163</v>
      </c>
      <c r="K80" s="40">
        <f t="shared" si="39"/>
        <v>26.56560737042896</v>
      </c>
      <c r="L80" s="40">
        <f t="shared" si="39"/>
        <v>26.049244275760287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-2.5682941307069385</v>
      </c>
      <c r="C81" s="44">
        <f t="shared" si="38"/>
        <v>9.4357476395204429</v>
      </c>
      <c r="D81" s="40">
        <f t="shared" si="40"/>
        <v>1.5005281112047575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56.145920066611119</v>
      </c>
      <c r="I81" s="40">
        <f t="shared" si="39"/>
        <v>54.460414729507193</v>
      </c>
      <c r="J81" s="40">
        <f t="shared" si="39"/>
        <v>57.074196455392034</v>
      </c>
      <c r="K81" s="40">
        <f t="shared" si="39"/>
        <v>58.152725354113457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-1.0405530972503296</v>
      </c>
      <c r="C83" s="206">
        <f t="shared" si="38"/>
        <v>0.27736870470878028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-0.12106424808528971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-8.7560807698599863</v>
      </c>
      <c r="C90" s="44">
        <f t="shared" ref="C90:C122" si="43">IF(AND(F$5-D$5 &lt;&gt; 0,D8&lt;&gt;0,F8&lt;&gt;0),(EXP(LN(F8/D8)/(F$5-D$5))-1)*100,0)</f>
        <v>0.38178303405231873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-1.7309987007917638</v>
      </c>
    </row>
    <row r="92" spans="1:12" x14ac:dyDescent="0.2">
      <c r="A92" s="30" t="str">
        <f t="shared" si="41"/>
        <v>Electricity and gas</v>
      </c>
      <c r="B92" s="44">
        <f t="shared" si="42"/>
        <v>17.43607432687384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-0.88647985919304562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-2.647778637349707</v>
      </c>
      <c r="C95" s="44">
        <f t="shared" si="43"/>
        <v>-1.1093262378181756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-5.6869012971081823</v>
      </c>
      <c r="C97" s="44">
        <f t="shared" si="43"/>
        <v>-0.38668611439504064</v>
      </c>
    </row>
    <row r="98" spans="1:3" x14ac:dyDescent="0.2">
      <c r="A98" s="30" t="str">
        <f t="shared" si="41"/>
        <v>Rest of manufacturing</v>
      </c>
      <c r="B98" s="44">
        <f t="shared" si="42"/>
        <v>-3.1493250471644307</v>
      </c>
      <c r="C98" s="44">
        <f t="shared" si="43"/>
        <v>-1.4354573133540272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-0.62905268130165615</v>
      </c>
      <c r="C100" s="44">
        <f t="shared" si="43"/>
        <v>-0.32024826200275358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0.24900896622732649</v>
      </c>
      <c r="C102" s="44">
        <f t="shared" si="43"/>
        <v>0.26140507151595216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-0.93258197725526459</v>
      </c>
      <c r="C103" s="44">
        <f t="shared" si="43"/>
        <v>3.297979301315479E-2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3.790864227863322</v>
      </c>
      <c r="C104" s="44">
        <f t="shared" si="43"/>
        <v>0.15114786518664047</v>
      </c>
    </row>
    <row r="105" spans="1:3" x14ac:dyDescent="0.2">
      <c r="A105" s="30" t="str">
        <f t="shared" si="41"/>
        <v>Accommodation and food</v>
      </c>
      <c r="B105" s="44">
        <f t="shared" si="42"/>
        <v>0.10466499411021513</v>
      </c>
      <c r="C105" s="44">
        <f t="shared" si="43"/>
        <v>0.82426725738455886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-1.5070955597662805</v>
      </c>
      <c r="C107" s="44">
        <f t="shared" si="43"/>
        <v>0.2735537591675774</v>
      </c>
    </row>
    <row r="108" spans="1:3" x14ac:dyDescent="0.2">
      <c r="A108" s="30" t="str">
        <f t="shared" si="41"/>
        <v>Media</v>
      </c>
      <c r="B108" s="44">
        <f t="shared" si="42"/>
        <v>0.27040131533779821</v>
      </c>
      <c r="C108" s="44">
        <f t="shared" si="43"/>
        <v>3.1030659699382568E-2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-5.9974516096091275</v>
      </c>
      <c r="C109" s="44">
        <f t="shared" si="43"/>
        <v>0.8888808804774273</v>
      </c>
    </row>
    <row r="110" spans="1:3" x14ac:dyDescent="0.2">
      <c r="A110" s="30" t="str">
        <f t="shared" si="41"/>
        <v>Finance and insurance</v>
      </c>
      <c r="B110" s="44">
        <f t="shared" si="42"/>
        <v>-0.99772053820418316</v>
      </c>
      <c r="C110" s="44">
        <f t="shared" si="43"/>
        <v>0.24521346839652125</v>
      </c>
    </row>
    <row r="111" spans="1:3" x14ac:dyDescent="0.2">
      <c r="A111" s="30" t="str">
        <f t="shared" si="41"/>
        <v>Real estate</v>
      </c>
      <c r="B111" s="44">
        <f t="shared" si="42"/>
        <v>2.3619478841039321</v>
      </c>
      <c r="C111" s="44">
        <f t="shared" si="43"/>
        <v>0.80235735439562195</v>
      </c>
    </row>
    <row r="112" spans="1:3" x14ac:dyDescent="0.2">
      <c r="A112" s="30" t="str">
        <f t="shared" si="41"/>
        <v>Professional services</v>
      </c>
      <c r="B112" s="44">
        <f t="shared" si="42"/>
        <v>-4.5087467462606723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-0.74897095491315291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-3.5401084482182155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-0.60426113449436603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-2.8293433569909321</v>
      </c>
      <c r="C119" s="44">
        <f t="shared" si="43"/>
        <v>0.70792334956899516</v>
      </c>
    </row>
    <row r="120" spans="1:3" x14ac:dyDescent="0.2">
      <c r="A120" s="30" t="str">
        <f t="shared" si="41"/>
        <v>Health and social work</v>
      </c>
      <c r="B120" s="44">
        <f t="shared" si="42"/>
        <v>-0.27774582370758694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103.92496708577005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22.870053816427991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17.204133228423668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143.99915413062175</v>
      </c>
      <c r="I9" s="299" t="str">
        <f>CONCATENATE("(",ROUND((H9/$H11)*100,1),")")</f>
        <v>(49.3)</v>
      </c>
      <c r="K9" s="249">
        <f>B14-B9</f>
        <v>-0.46007005915767252</v>
      </c>
      <c r="L9" s="249">
        <f>D14-D9</f>
        <v>0.50866548629580066</v>
      </c>
      <c r="M9" s="249">
        <f>F14-F9</f>
        <v>0.17415692990956799</v>
      </c>
      <c r="N9" s="249">
        <f>SUM(K9:M9)</f>
        <v>0.22275235704769614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71.945631001193988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64.41009003187915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11.762124836305258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148.11784586937844</v>
      </c>
      <c r="I10" s="299" t="str">
        <f>CONCATENATE("(",ROUND((H10/$H11)*100,1),")")</f>
        <v>(50.7)</v>
      </c>
      <c r="K10" s="249">
        <f t="shared" ref="K10:K11" si="4">B15-B10</f>
        <v>3.4968821785771951</v>
      </c>
      <c r="L10" s="249">
        <f t="shared" ref="L10:L11" si="5">D15-D10</f>
        <v>0.67702108558934526</v>
      </c>
      <c r="M10" s="249">
        <f t="shared" ref="M10:M11" si="6">F15-F10</f>
        <v>-4.6655621214396703E-2</v>
      </c>
      <c r="N10" s="249">
        <f t="shared" ref="N10:N11" si="7">SUM(K10:M10)</f>
        <v>4.1272476429521436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175.87059808696407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87.280143848307176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28.96625806472893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292.11700000000013</v>
      </c>
      <c r="I11" s="299" t="str">
        <f>CONCATENATE("(",ROUND((H11/$H11)*100,1),")")</f>
        <v>(100)</v>
      </c>
      <c r="K11" s="249">
        <f t="shared" si="4"/>
        <v>3.0368121194194657</v>
      </c>
      <c r="L11" s="249">
        <f t="shared" si="5"/>
        <v>1.1856865718851139</v>
      </c>
      <c r="M11" s="249">
        <f t="shared" si="6"/>
        <v>0.12750130869516241</v>
      </c>
      <c r="N11" s="249">
        <f t="shared" si="7"/>
        <v>4.3499999999997421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103.46489702661238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23.378719302723791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17.378290158333236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144.2219064876694</v>
      </c>
      <c r="I14" s="299" t="str">
        <f>CONCATENATE("(",ROUND((H14/$H16)*100,1),")")</f>
        <v>(48.6)</v>
      </c>
      <c r="K14" s="249">
        <f>B19-B14</f>
        <v>-0.13930791555172561</v>
      </c>
      <c r="L14" s="249">
        <f>D19-D14</f>
        <v>1.2858828466750829</v>
      </c>
      <c r="M14" s="249">
        <f>F19-F14</f>
        <v>0.73409513237137958</v>
      </c>
      <c r="N14" s="249">
        <f>SUM(K14:M14)</f>
        <v>1.8806700634947369</v>
      </c>
    </row>
    <row r="15" spans="1:17" x14ac:dyDescent="0.2">
      <c r="A15" s="282" t="s">
        <v>365</v>
      </c>
      <c r="B15" s="249">
        <f t="shared" si="0"/>
        <v>75.442513179771183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65.087111117468496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11.715469215090861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152.2450935123305</v>
      </c>
      <c r="I15" s="299" t="str">
        <f>CONCATENATE("(",ROUND((H15/$H16)*100,1),")")</f>
        <v>(51.4)</v>
      </c>
      <c r="K15" s="249">
        <f t="shared" ref="K15:K16" si="17">B20-B15</f>
        <v>5.7642441612393469</v>
      </c>
      <c r="L15" s="249">
        <f t="shared" ref="L15:L16" si="18">D20-D15</f>
        <v>0.31472627204581727</v>
      </c>
      <c r="M15" s="249">
        <f t="shared" ref="M15:M16" si="19">F20-F15</f>
        <v>0.59335950322018149</v>
      </c>
      <c r="N15" s="249">
        <f t="shared" ref="N15:N16" si="20">SUM(K15:M15)</f>
        <v>6.6723299365053457</v>
      </c>
    </row>
    <row r="16" spans="1:17" x14ac:dyDescent="0.2">
      <c r="A16" s="282" t="s">
        <v>363</v>
      </c>
      <c r="B16" s="249">
        <f t="shared" si="0"/>
        <v>178.90741020638353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88.46583042019229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29.093759373424092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5.6249362456876781</v>
      </c>
      <c r="L16" s="249">
        <f t="shared" si="18"/>
        <v>1.6006091187208966</v>
      </c>
      <c r="M16" s="249">
        <f t="shared" si="19"/>
        <v>1.3274546355915646</v>
      </c>
      <c r="N16" s="249">
        <f t="shared" si="20"/>
        <v>8.5530000000001394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103.32558911106065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24.664602149398874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18.112385290704616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146.10257655116416</v>
      </c>
      <c r="I19" s="299" t="str">
        <f>CONCATENATE("(",ROUND((H19/$H21)*100,1),")")</f>
        <v>(47.9)</v>
      </c>
      <c r="K19" s="249">
        <f>B19-B9</f>
        <v>-0.59937797470939813</v>
      </c>
      <c r="L19" s="249">
        <f>D19-D9</f>
        <v>1.7945483329708836</v>
      </c>
      <c r="M19" s="249">
        <f>F19-F9</f>
        <v>0.90825206228094757</v>
      </c>
      <c r="N19" s="249">
        <f>SUM(K19:M19)</f>
        <v>2.103422420542433</v>
      </c>
    </row>
    <row r="20" spans="1:14" x14ac:dyDescent="0.2">
      <c r="A20" s="282" t="s">
        <v>365</v>
      </c>
      <c r="B20" s="249">
        <f t="shared" si="0"/>
        <v>81.20675734101053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65.401837389514313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12.308828718311043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158.91742344883588</v>
      </c>
      <c r="I20" s="299" t="str">
        <f>CONCATENATE("(",ROUND((H20/$H21)*100,1),")")</f>
        <v>(52.1)</v>
      </c>
      <c r="K20" s="249">
        <f t="shared" ref="K20:K21" si="30">B20-B10</f>
        <v>9.261126339816542</v>
      </c>
      <c r="L20" s="249">
        <f t="shared" ref="L20:L21" si="31">D20-D10</f>
        <v>0.99174735763516253</v>
      </c>
      <c r="M20" s="249">
        <f t="shared" ref="M20:M21" si="32">F20-F10</f>
        <v>0.54670388200578479</v>
      </c>
      <c r="N20" s="249">
        <f t="shared" ref="N20:N21" si="33">SUM(K20:M20)</f>
        <v>10.799577579457489</v>
      </c>
    </row>
    <row r="21" spans="1:14" x14ac:dyDescent="0.2">
      <c r="A21" s="282" t="s">
        <v>363</v>
      </c>
      <c r="B21" s="249">
        <f t="shared" si="0"/>
        <v>184.53234645207121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90.066439538913187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30.421214009015657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305.02000000000004</v>
      </c>
      <c r="I21" s="299" t="str">
        <f>CONCATENATE("(",ROUND((H21/$H21)*100,1),")")</f>
        <v>(100)</v>
      </c>
      <c r="K21" s="249">
        <f t="shared" si="30"/>
        <v>8.6617483651071439</v>
      </c>
      <c r="L21" s="249">
        <f t="shared" si="31"/>
        <v>2.7862956906060106</v>
      </c>
      <c r="M21" s="249">
        <f t="shared" si="32"/>
        <v>1.454955944286727</v>
      </c>
      <c r="N21" s="249">
        <f t="shared" si="33"/>
        <v>12.902999999999881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0.21955604476660587</v>
      </c>
      <c r="C30" s="299" t="str">
        <f>CONCATENATE("(",ROUND((B30/$H32)*100,1),")")</f>
        <v>(25.8)</v>
      </c>
      <c r="D30" s="302">
        <f>'Ind T6'!M9</f>
        <v>4.8339754174441044E-3</v>
      </c>
      <c r="E30" s="299" t="str">
        <f>CONCATENATE("(",ROUND((D30/$H32)*100,1),")")</f>
        <v>(0.6)</v>
      </c>
      <c r="F30" s="302">
        <f>'Ind T6'!N9</f>
        <v>0.36005320124687468</v>
      </c>
      <c r="G30" s="299" t="str">
        <f>CONCATENATE("(",ROUND((F30/$H32)*100,1),")")</f>
        <v>(42.4)</v>
      </c>
      <c r="H30" s="302">
        <f>SUM(B30,D30,F30)</f>
        <v>0.58444322143092464</v>
      </c>
      <c r="I30" s="299" t="str">
        <f>CONCATENATE("(",ROUND((H30/$H32)*100,1),")")</f>
        <v>(68.8)</v>
      </c>
      <c r="K30" s="302">
        <f>B35-B30</f>
        <v>1.480552914621977E-2</v>
      </c>
      <c r="L30" s="302">
        <f>D35-D30</f>
        <v>3.0143755675993665E-4</v>
      </c>
      <c r="M30" s="302">
        <f>F35-F30</f>
        <v>8.2627410444963134E-4</v>
      </c>
      <c r="N30" s="302">
        <f>SUM(K30:M30)</f>
        <v>1.593324080742934E-2</v>
      </c>
    </row>
    <row r="31" spans="1:14" x14ac:dyDescent="0.2">
      <c r="A31" s="282" t="s">
        <v>365</v>
      </c>
      <c r="B31" s="302">
        <f>'Ind T6'!L8</f>
        <v>1.6373142542724199E-2</v>
      </c>
      <c r="C31" s="299" t="str">
        <f>CONCATENATE("(",ROUND((B31/$H32)*100,1),")")</f>
        <v>(1.9)</v>
      </c>
      <c r="D31" s="302">
        <f>'Ind T6'!M8</f>
        <v>8.7323426896013488E-3</v>
      </c>
      <c r="E31" s="299" t="str">
        <f>CONCATENATE("(",ROUND((D31/$H32)*100,1),")")</f>
        <v>(1)</v>
      </c>
      <c r="F31" s="302">
        <f>'Ind T6'!N8</f>
        <v>0.24045129333674833</v>
      </c>
      <c r="G31" s="299" t="str">
        <f>CONCATENATE("(",ROUND((F31/$H32)*100,1),")")</f>
        <v>(28.3)</v>
      </c>
      <c r="H31" s="302">
        <f t="shared" ref="H31" si="36">SUM(B31,D31,F31)</f>
        <v>0.26555677856907389</v>
      </c>
      <c r="I31" s="299" t="str">
        <f>CONCATENATE("(",ROUND((H31/$H32)*100,1),")")</f>
        <v>(31.2)</v>
      </c>
      <c r="K31" s="302">
        <f t="shared" ref="K31:K32" si="37">B36-B31</f>
        <v>4.3366355535005494E-4</v>
      </c>
      <c r="L31" s="302">
        <f t="shared" ref="L31:L32" si="38">D36-D31</f>
        <v>-1.7702490612517274E-5</v>
      </c>
      <c r="M31" s="302">
        <f t="shared" ref="M31:M32" si="39">F36-F31</f>
        <v>1.1650798127835399E-2</v>
      </c>
      <c r="N31" s="302">
        <f t="shared" ref="N31:N32" si="40">SUM(K31:M31)</f>
        <v>1.2066759192572937E-2</v>
      </c>
    </row>
    <row r="32" spans="1:14" x14ac:dyDescent="0.2">
      <c r="A32" s="282" t="s">
        <v>363</v>
      </c>
      <c r="B32" s="302">
        <f>SUM(B30:B31)</f>
        <v>0.23592918730933007</v>
      </c>
      <c r="C32" s="299" t="str">
        <f>CONCATENATE("(",ROUND((B32/$H32)*100,1),")")</f>
        <v>(27.8)</v>
      </c>
      <c r="D32" s="302">
        <f>SUM(D30:D31)</f>
        <v>1.3566318107045453E-2</v>
      </c>
      <c r="E32" s="299" t="str">
        <f>CONCATENATE("(",ROUND((D32/$H32)*100,1),")")</f>
        <v>(1.6)</v>
      </c>
      <c r="F32" s="302">
        <f>SUM(F30:F31)</f>
        <v>0.60050449458362298</v>
      </c>
      <c r="G32" s="299" t="str">
        <f>CONCATENATE("(",ROUND((F32/$H32)*100,1),")")</f>
        <v>(70.6)</v>
      </c>
      <c r="H32" s="302">
        <f>SUM(H30:H31)</f>
        <v>0.84999999999999853</v>
      </c>
      <c r="I32" s="299" t="str">
        <f>CONCATENATE("(",ROUND((H32/$H32)*100,1),")")</f>
        <v>(100)</v>
      </c>
      <c r="K32" s="302">
        <f t="shared" si="37"/>
        <v>1.5239192701569843E-2</v>
      </c>
      <c r="L32" s="302">
        <f t="shared" si="38"/>
        <v>2.8373506614741938E-4</v>
      </c>
      <c r="M32" s="302">
        <f t="shared" si="39"/>
        <v>1.2477072232285003E-2</v>
      </c>
      <c r="N32" s="302">
        <f t="shared" si="40"/>
        <v>2.8000000000002266E-2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0.23436157391282564</v>
      </c>
      <c r="C35" s="299" t="str">
        <f>CONCATENATE("(",ROUND((B35/$H37)*100,1),")")</f>
        <v>(26.7)</v>
      </c>
      <c r="D35" s="302">
        <f>'Ind T6'!R9</f>
        <v>5.135412974204041E-3</v>
      </c>
      <c r="E35" s="299" t="str">
        <f>CONCATENATE("(",ROUND((D35/$H37)*100,1),")")</f>
        <v>(0.6)</v>
      </c>
      <c r="F35" s="302">
        <f>'Ind T6'!S9</f>
        <v>0.36087947535132431</v>
      </c>
      <c r="G35" s="299" t="str">
        <f>CONCATENATE("(",ROUND((F35/$H37)*100,1),")")</f>
        <v>(41.1)</v>
      </c>
      <c r="H35" s="302">
        <f>SUM(B35,D35,F35)</f>
        <v>0.60037646223835395</v>
      </c>
      <c r="I35" s="299" t="str">
        <f>CONCATENATE("(",ROUND((H35/$H37)*100,1),")")</f>
        <v>(68.4)</v>
      </c>
      <c r="K35" s="302">
        <f>B40-B35</f>
        <v>2.6172908848032472E-2</v>
      </c>
      <c r="L35" s="302">
        <f>D40-D35</f>
        <v>1.4044909483440157E-4</v>
      </c>
      <c r="M35" s="302">
        <f>F40-F35</f>
        <v>-1.8413958116919316E-2</v>
      </c>
      <c r="N35" s="302">
        <f>SUM(K35:M35)</f>
        <v>7.8993998259475583E-3</v>
      </c>
    </row>
    <row r="36" spans="1:14" x14ac:dyDescent="0.2">
      <c r="A36" s="282" t="s">
        <v>365</v>
      </c>
      <c r="B36" s="302">
        <f>'Ind T6'!Q8</f>
        <v>1.6806806098074254E-2</v>
      </c>
      <c r="C36" s="299" t="str">
        <f>CONCATENATE("(",ROUND((B36/$H37)*100,1),")")</f>
        <v>(1.9)</v>
      </c>
      <c r="D36" s="302">
        <f>'Ind T6'!R8</f>
        <v>8.7146401989888315E-3</v>
      </c>
      <c r="E36" s="299" t="str">
        <f>CONCATENATE("(",ROUND((D36/$H37)*100,1),")")</f>
        <v>(1)</v>
      </c>
      <c r="F36" s="302">
        <f>'Ind T6'!S8</f>
        <v>0.25210209146458373</v>
      </c>
      <c r="G36" s="299" t="str">
        <f>CONCATENATE("(",ROUND((F36/$H37)*100,1),")")</f>
        <v>(28.7)</v>
      </c>
      <c r="H36" s="302">
        <f t="shared" ref="H36" si="41">SUM(B36,D36,F36)</f>
        <v>0.27762353776164683</v>
      </c>
      <c r="I36" s="299" t="str">
        <f>CONCATENATE("(",ROUND((H36/$H37)*100,1),")")</f>
        <v>(31.6)</v>
      </c>
      <c r="K36" s="302">
        <f t="shared" ref="K36:K37" si="42">B41-B36</f>
        <v>4.1733183337566704E-4</v>
      </c>
      <c r="L36" s="302">
        <f t="shared" ref="L36:L37" si="43">D41-D36</f>
        <v>-3.3532985405009853E-4</v>
      </c>
      <c r="M36" s="302">
        <f t="shared" ref="M36:M37" si="44">F41-F36</f>
        <v>1.4018598194727394E-2</v>
      </c>
      <c r="N36" s="302">
        <f t="shared" ref="N36:N37" si="45">SUM(K36:M36)</f>
        <v>1.4100600174052963E-2</v>
      </c>
    </row>
    <row r="37" spans="1:14" x14ac:dyDescent="0.2">
      <c r="A37" s="282" t="s">
        <v>363</v>
      </c>
      <c r="B37" s="302">
        <f>SUM(B35:B36)</f>
        <v>0.25116838001089992</v>
      </c>
      <c r="C37" s="299" t="str">
        <f>CONCATENATE("(",ROUND((B37/$H37)*100,1),")")</f>
        <v>(28.6)</v>
      </c>
      <c r="D37" s="302">
        <f>SUM(D35:D36)</f>
        <v>1.3850053173192873E-2</v>
      </c>
      <c r="E37" s="299" t="str">
        <f>CONCATENATE("(",ROUND((D37/$H37)*100,1),")")</f>
        <v>(1.6)</v>
      </c>
      <c r="F37" s="302">
        <f>SUM(F35:F36)</f>
        <v>0.61298156681590799</v>
      </c>
      <c r="G37" s="299" t="str">
        <f>CONCATENATE("(",ROUND((F37/$H37)*100,1),")")</f>
        <v>(69.8)</v>
      </c>
      <c r="H37" s="302">
        <f>SUM(H35:H36)</f>
        <v>0.87800000000000078</v>
      </c>
      <c r="I37" s="299" t="str">
        <f>CONCATENATE("(",ROUND((H37/$H37)*100,1),")")</f>
        <v>(100)</v>
      </c>
      <c r="K37" s="302">
        <f t="shared" si="42"/>
        <v>2.6590240681408139E-2</v>
      </c>
      <c r="L37" s="302">
        <f t="shared" si="43"/>
        <v>-1.9488075921569696E-4</v>
      </c>
      <c r="M37" s="302">
        <f t="shared" si="44"/>
        <v>-4.395359922191866E-3</v>
      </c>
      <c r="N37" s="302">
        <f t="shared" si="45"/>
        <v>2.2000000000000575E-2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0.26053448276085811</v>
      </c>
      <c r="C40" s="299" t="str">
        <f>CONCATENATE("(",ROUND((B40/$H42)*100,1),")")</f>
        <v>(28.9)</v>
      </c>
      <c r="D40" s="302">
        <f>'Ind T6'!W9</f>
        <v>5.2758620690384426E-3</v>
      </c>
      <c r="E40" s="299" t="str">
        <f>CONCATENATE("(",ROUND((D40/$H42)*100,1),")")</f>
        <v>(0.6)</v>
      </c>
      <c r="F40" s="302">
        <f>'Ind T6'!X9</f>
        <v>0.34246551723440499</v>
      </c>
      <c r="G40" s="299" t="str">
        <f>CONCATENATE("(",ROUND((F40/$H42)*100,1),")")</f>
        <v>(38.1)</v>
      </c>
      <c r="H40" s="302">
        <f>SUM(B40,D40,F40)</f>
        <v>0.60827586206430162</v>
      </c>
      <c r="I40" s="299" t="str">
        <f>CONCATENATE("(",ROUND((H40/$H42)*100,1),")")</f>
        <v>(67.6)</v>
      </c>
      <c r="K40" s="302">
        <f>B40-B30</f>
        <v>4.0978437994252243E-2</v>
      </c>
      <c r="L40" s="302">
        <f>D40-D30</f>
        <v>4.4188665159433822E-4</v>
      </c>
      <c r="M40" s="302">
        <f>F40-F30</f>
        <v>-1.7587684012469684E-2</v>
      </c>
      <c r="N40" s="302">
        <f>SUM(K40:M40)</f>
        <v>2.3832640633376895E-2</v>
      </c>
    </row>
    <row r="41" spans="1:14" x14ac:dyDescent="0.2">
      <c r="A41" s="282" t="s">
        <v>365</v>
      </c>
      <c r="B41" s="302">
        <f>'Ind T6'!V8</f>
        <v>1.7224137931449921E-2</v>
      </c>
      <c r="C41" s="299" t="str">
        <f>CONCATENATE("(",ROUND((B41/$H42)*100,1),")")</f>
        <v>(1.9)</v>
      </c>
      <c r="D41" s="302">
        <f>'Ind T6'!W8</f>
        <v>8.379310344938733E-3</v>
      </c>
      <c r="E41" s="299" t="str">
        <f>CONCATENATE("(",ROUND((D41/$H42)*100,1),")")</f>
        <v>(0.9)</v>
      </c>
      <c r="F41" s="302">
        <f>'Ind T6'!X8</f>
        <v>0.26612068965931113</v>
      </c>
      <c r="G41" s="299" t="str">
        <f>CONCATENATE("(",ROUND((F41/$H42)*100,1),")")</f>
        <v>(29.6)</v>
      </c>
      <c r="H41" s="302">
        <f t="shared" ref="H41" si="46">SUM(B41,D41,F41)</f>
        <v>0.29172413793569979</v>
      </c>
      <c r="I41" s="299" t="str">
        <f>CONCATENATE("(",ROUND((H41/$H42)*100,1),")")</f>
        <v>(32.4)</v>
      </c>
      <c r="K41" s="302">
        <f t="shared" ref="K41:K42" si="47">B41-B31</f>
        <v>8.5099538872572197E-4</v>
      </c>
      <c r="L41" s="302">
        <f t="shared" ref="L41:L42" si="48">D41-D31</f>
        <v>-3.5303234466261581E-4</v>
      </c>
      <c r="M41" s="302">
        <f t="shared" ref="M41:M42" si="49">F41-F31</f>
        <v>2.5669396322562793E-2</v>
      </c>
      <c r="N41" s="302">
        <f t="shared" ref="N41:N42" si="50">SUM(K41:M41)</f>
        <v>2.6167359366625897E-2</v>
      </c>
    </row>
    <row r="42" spans="1:14" x14ac:dyDescent="0.2">
      <c r="A42" s="282" t="s">
        <v>363</v>
      </c>
      <c r="B42" s="302">
        <f>SUM(B40:B41)</f>
        <v>0.27775862069230806</v>
      </c>
      <c r="C42" s="299" t="str">
        <f>CONCATENATE("(",ROUND((B42/$H42)*100,1),")")</f>
        <v>(30.9)</v>
      </c>
      <c r="D42" s="302">
        <f>SUM(D40:D41)</f>
        <v>1.3655172413977176E-2</v>
      </c>
      <c r="E42" s="299" t="str">
        <f>CONCATENATE("(",ROUND((D42/$H42)*100,1),")")</f>
        <v>(1.5)</v>
      </c>
      <c r="F42" s="302">
        <f>SUM(F40:F41)</f>
        <v>0.60858620689371612</v>
      </c>
      <c r="G42" s="299" t="str">
        <f>CONCATENATE("(",ROUND((F42/$H42)*100,1),")")</f>
        <v>(67.6)</v>
      </c>
      <c r="H42" s="302">
        <f>SUM(H40:H41)</f>
        <v>0.90000000000000147</v>
      </c>
      <c r="I42" s="299" t="str">
        <f>CONCATENATE("(",ROUND((H42/$H42)*100,1),")")</f>
        <v>(100)</v>
      </c>
      <c r="K42" s="302">
        <f t="shared" si="47"/>
        <v>4.1829433382977982E-2</v>
      </c>
      <c r="L42" s="302">
        <f t="shared" si="48"/>
        <v>8.8854306931722415E-5</v>
      </c>
      <c r="M42" s="302">
        <f t="shared" si="49"/>
        <v>8.0817123100931365E-3</v>
      </c>
      <c r="N42" s="302">
        <f t="shared" si="50"/>
        <v>5.0000000000002841E-2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0.73171010491483257</v>
      </c>
      <c r="C51" s="299" t="str">
        <f>CONCATENATE("(",ROUND((B51/$H53)*100,1),")")</f>
        <v>(80.7)</v>
      </c>
      <c r="D51" s="302">
        <f>'Ind T6'!M18</f>
        <v>3.9565433462192844E-2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0.77127553837702545</v>
      </c>
      <c r="I51" s="299" t="str">
        <f>CONCATENATE("(",ROUND((H51/$H53)*100,1),")")</f>
        <v>(85)</v>
      </c>
      <c r="K51" s="302">
        <f>B56-B51</f>
        <v>-8.771010491534148E-2</v>
      </c>
      <c r="L51" s="302">
        <f>D56-D51</f>
        <v>-3.0654334620218854E-3</v>
      </c>
      <c r="M51" s="302">
        <f>F56-F51</f>
        <v>0</v>
      </c>
      <c r="N51" s="302">
        <f>SUM(K51:M51)</f>
        <v>-9.0775538377363366E-2</v>
      </c>
    </row>
    <row r="52" spans="1:14" x14ac:dyDescent="0.2">
      <c r="A52" s="282" t="s">
        <v>365</v>
      </c>
      <c r="B52" s="302">
        <f>'Ind T6'!L17</f>
        <v>9.9664826062307713E-2</v>
      </c>
      <c r="C52" s="299" t="str">
        <f>CONCATENATE("(",ROUND((B52/$H53)*100,1),")")</f>
        <v>(11)</v>
      </c>
      <c r="D52" s="302">
        <f>'Ind T6'!M17</f>
        <v>3.6059635560666249E-2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0.13572446162297397</v>
      </c>
      <c r="I52" s="299" t="str">
        <f>CONCATENATE("(",ROUND((H52/$H53)*100,1),")")</f>
        <v>(15)</v>
      </c>
      <c r="K52" s="302">
        <f t="shared" ref="K52:K53" si="52">B57-B52</f>
        <v>-1.2164826062952216E-2</v>
      </c>
      <c r="L52" s="302">
        <f t="shared" ref="L52:L53" si="53">D57-D52</f>
        <v>-4.0596355596827297E-3</v>
      </c>
      <c r="M52" s="302">
        <f t="shared" ref="M52:M53" si="54">F57-F52</f>
        <v>0</v>
      </c>
      <c r="N52" s="302">
        <f t="shared" ref="N52:N53" si="55">SUM(K52:M52)</f>
        <v>-1.6224461622634946E-2</v>
      </c>
    </row>
    <row r="53" spans="1:14" x14ac:dyDescent="0.2">
      <c r="A53" s="282" t="s">
        <v>363</v>
      </c>
      <c r="B53" s="302">
        <f>SUM(B51:B52)</f>
        <v>0.83137493097714033</v>
      </c>
      <c r="C53" s="299" t="str">
        <f>CONCATENATE("(",ROUND((B53/$H53)*100,1),")")</f>
        <v>(91.7)</v>
      </c>
      <c r="D53" s="302">
        <f>SUM(D51:D52)</f>
        <v>7.5625069022859093E-2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0.90699999999999936</v>
      </c>
      <c r="I53" s="299" t="str">
        <f>CONCATENATE("(",ROUND((H53/$H53)*100,1),")")</f>
        <v>(100)</v>
      </c>
      <c r="K53" s="302">
        <f t="shared" si="52"/>
        <v>-9.9874930978293697E-2</v>
      </c>
      <c r="L53" s="302">
        <f t="shared" si="53"/>
        <v>-7.125069021704622E-3</v>
      </c>
      <c r="M53" s="302">
        <f t="shared" si="54"/>
        <v>0</v>
      </c>
      <c r="N53" s="302">
        <f t="shared" si="55"/>
        <v>-0.10699999999999832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0.64399999999949109</v>
      </c>
      <c r="C56" s="299" t="str">
        <f>CONCATENATE("(",ROUND((B56/$H58)*100,1),")")</f>
        <v>(80.5)</v>
      </c>
      <c r="D56" s="302">
        <f>'Ind T6'!R18</f>
        <v>3.6500000000170958E-2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0.68049999999966204</v>
      </c>
      <c r="I56" s="299" t="str">
        <f>CONCATENATE("(",ROUND((H56/$H58)*100,1),")")</f>
        <v>(85.1)</v>
      </c>
      <c r="K56" s="302">
        <f>B61-B56</f>
        <v>-8.2304721031053019E-2</v>
      </c>
      <c r="L56" s="302">
        <f>D61-D56</f>
        <v>-2.5486409156402143E-3</v>
      </c>
      <c r="M56" s="302">
        <f>F61-F56</f>
        <v>0</v>
      </c>
      <c r="N56" s="302">
        <f>SUM(K56:M56)</f>
        <v>-8.485336194669324E-2</v>
      </c>
    </row>
    <row r="57" spans="1:14" x14ac:dyDescent="0.2">
      <c r="A57" s="282" t="s">
        <v>365</v>
      </c>
      <c r="B57" s="302">
        <f>'Ind T6'!Q17</f>
        <v>8.7499999999355496E-2</v>
      </c>
      <c r="C57" s="299" t="str">
        <f>CONCATENATE("(",ROUND((B57/$H58)*100,1),")")</f>
        <v>(10.9)</v>
      </c>
      <c r="D57" s="302">
        <f>'Ind T6'!R17</f>
        <v>3.2000000000983519E-2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0.11950000000033902</v>
      </c>
      <c r="I57" s="299" t="str">
        <f>CONCATENATE("(",ROUND((H57/$H58)*100,1),")")</f>
        <v>(14.9)</v>
      </c>
      <c r="K57" s="302">
        <f t="shared" ref="K57:K58" si="57">B62-B57</f>
        <v>-1.4105150213033893E-2</v>
      </c>
      <c r="L57" s="302">
        <f t="shared" ref="L57:L58" si="58">D62-D57</f>
        <v>-3.0414878402734956E-3</v>
      </c>
      <c r="M57" s="302">
        <f t="shared" ref="M57:M58" si="59">F62-F57</f>
        <v>0</v>
      </c>
      <c r="N57" s="302">
        <f t="shared" ref="N57:N58" si="60">SUM(K57:M57)</f>
        <v>-1.7146638053307389E-2</v>
      </c>
    </row>
    <row r="58" spans="1:14" x14ac:dyDescent="0.2">
      <c r="A58" s="282" t="s">
        <v>363</v>
      </c>
      <c r="B58" s="302">
        <f>SUM(B56:B57)</f>
        <v>0.73149999999884663</v>
      </c>
      <c r="C58" s="299" t="str">
        <f>CONCATENATE("(",ROUND((B58/$H58)*100,1),")")</f>
        <v>(91.4)</v>
      </c>
      <c r="D58" s="302">
        <f>SUM(D56:D57)</f>
        <v>6.8500000001154471E-2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0.80000000000000104</v>
      </c>
      <c r="I58" s="299" t="str">
        <f>CONCATENATE("(",ROUND((H58/$H58)*100,1),")")</f>
        <v>(100)</v>
      </c>
      <c r="K58" s="302">
        <f t="shared" si="57"/>
        <v>-9.6409871244086953E-2</v>
      </c>
      <c r="L58" s="302">
        <f t="shared" si="58"/>
        <v>-5.5901287559137064E-3</v>
      </c>
      <c r="M58" s="302">
        <f t="shared" si="59"/>
        <v>0</v>
      </c>
      <c r="N58" s="302">
        <f t="shared" si="60"/>
        <v>-0.10200000000000066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0.56169527896843807</v>
      </c>
      <c r="C61" s="299" t="str">
        <f>CONCATENATE("(",ROUND((B61/$H63)*100,1),")")</f>
        <v>(80.5)</v>
      </c>
      <c r="D61" s="302">
        <f>'Ind T6'!W18</f>
        <v>3.3951359084530744E-2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0.5956466380529688</v>
      </c>
      <c r="I61" s="299" t="str">
        <f>CONCATENATE("(",ROUND((H61/$H63)*100,1),")")</f>
        <v>(85.3)</v>
      </c>
      <c r="K61" s="302">
        <f>B61-B51</f>
        <v>-0.1700148259463945</v>
      </c>
      <c r="L61" s="302">
        <f>D61-D51</f>
        <v>-5.6140743776620997E-3</v>
      </c>
      <c r="M61" s="302">
        <f>F61-F51</f>
        <v>0</v>
      </c>
      <c r="N61" s="302">
        <f>SUM(K61:M61)</f>
        <v>-0.17562890032405659</v>
      </c>
    </row>
    <row r="62" spans="1:14" x14ac:dyDescent="0.2">
      <c r="A62" s="282" t="s">
        <v>365</v>
      </c>
      <c r="B62" s="302">
        <f>'Ind T6'!V17</f>
        <v>7.3394849786321603E-2</v>
      </c>
      <c r="C62" s="299" t="str">
        <f>CONCATENATE("(",ROUND((B62/$H63)*100,1),")")</f>
        <v>(10.5)</v>
      </c>
      <c r="D62" s="302">
        <f>'Ind T6'!W17</f>
        <v>2.8958512160710024E-2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0.10235336194703162</v>
      </c>
      <c r="I62" s="299" t="str">
        <f>CONCATENATE("(",ROUND((H62/$H63)*100,1),")")</f>
        <v>(14.7)</v>
      </c>
      <c r="K62" s="302">
        <f t="shared" ref="K62:K63" si="62">B62-B52</f>
        <v>-2.6269976275986109E-2</v>
      </c>
      <c r="L62" s="302">
        <f t="shared" ref="L62:L63" si="63">D62-D52</f>
        <v>-7.1011233999562252E-3</v>
      </c>
      <c r="M62" s="302">
        <f t="shared" ref="M62:M63" si="64">F62-F52</f>
        <v>0</v>
      </c>
      <c r="N62" s="302">
        <f t="shared" ref="N62:N63" si="65">SUM(K62:M62)</f>
        <v>-3.3371099675942331E-2</v>
      </c>
    </row>
    <row r="63" spans="1:14" x14ac:dyDescent="0.2">
      <c r="A63" s="282" t="s">
        <v>363</v>
      </c>
      <c r="B63" s="302">
        <f>SUM(B61:B62)</f>
        <v>0.63509012875475968</v>
      </c>
      <c r="C63" s="299" t="str">
        <f>CONCATENATE("(",ROUND((B63/$H63)*100,1),")")</f>
        <v>(91)</v>
      </c>
      <c r="D63" s="302">
        <f>SUM(D61:D62)</f>
        <v>6.2909871245240764E-2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0.6980000000000004</v>
      </c>
      <c r="I63" s="299" t="str">
        <f>CONCATENATE("(",ROUND((H63/$H63)*100,1),")")</f>
        <v>(100)</v>
      </c>
      <c r="K63" s="302">
        <f t="shared" si="62"/>
        <v>-0.19628480222238065</v>
      </c>
      <c r="L63" s="302">
        <f t="shared" si="63"/>
        <v>-1.2715197777618328E-2</v>
      </c>
      <c r="M63" s="302">
        <f t="shared" si="64"/>
        <v>0</v>
      </c>
      <c r="N63" s="302">
        <f t="shared" si="65"/>
        <v>-0.20899999999999896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2.1446811150753735</v>
      </c>
      <c r="C72" s="299" t="str">
        <f>CONCATENATE("(",ROUND((B72/$H74)*100,1),")")</f>
        <v>(56.3)</v>
      </c>
      <c r="D72" s="302">
        <f>'Ind T6'!M27</f>
        <v>0.11913144180625829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2.2638125568816316</v>
      </c>
      <c r="I72" s="299" t="str">
        <f>CONCATENATE("(",ROUND((H72/$H74)*100,1),")")</f>
        <v>(59.4)</v>
      </c>
      <c r="K72" s="302">
        <f>B77-B72</f>
        <v>-1.3418505445190743E-2</v>
      </c>
      <c r="L72" s="302">
        <f>D77-D72</f>
        <v>4.4643074187553089E-4</v>
      </c>
      <c r="M72" s="302">
        <f>F77-F72</f>
        <v>0</v>
      </c>
      <c r="N72" s="302">
        <f>SUM(K72:M72)</f>
        <v>-1.2972074703315212E-2</v>
      </c>
    </row>
    <row r="73" spans="1:14" x14ac:dyDescent="0.2">
      <c r="A73" s="282" t="s">
        <v>365</v>
      </c>
      <c r="B73" s="302">
        <f>'Ind T6'!L26</f>
        <v>1.1304880469662602</v>
      </c>
      <c r="C73" s="299" t="str">
        <f>CONCATENATE("(",ROUND((B73/$H74)*100,1),")")</f>
        <v>(29.7)</v>
      </c>
      <c r="D73" s="302">
        <f>'Ind T6'!M26</f>
        <v>0.38229216643986663</v>
      </c>
      <c r="E73" s="299" t="str">
        <f>CONCATENATE("(",ROUND((D73/$H74)*100,1),")")</f>
        <v>(10)</v>
      </c>
      <c r="F73" s="302">
        <f>'Ind T6'!N26</f>
        <v>3.3407229712241672E-2</v>
      </c>
      <c r="G73" s="299" t="str">
        <f>CONCATENATE("(",ROUND((F73/$H74)*100,1),")")</f>
        <v>(0.9)</v>
      </c>
      <c r="H73" s="302">
        <f t="shared" ref="H73" si="66">SUM(B73,D73,F73)</f>
        <v>1.5461874431183684</v>
      </c>
      <c r="I73" s="299" t="str">
        <f>CONCATENATE("(",ROUND((H73/$H74)*100,1),")")</f>
        <v>(40.6)</v>
      </c>
      <c r="K73" s="302">
        <f t="shared" ref="K73:K74" si="67">B78-B73</f>
        <v>4.7622180256617686E-2</v>
      </c>
      <c r="L73" s="302">
        <f t="shared" ref="L73:L74" si="68">D78-D73</f>
        <v>1.0511453187039277E-3</v>
      </c>
      <c r="M73" s="302">
        <f t="shared" ref="M73:M74" si="69">F78-F73</f>
        <v>1.2987491280000152E-3</v>
      </c>
      <c r="N73" s="302">
        <f t="shared" ref="N73:N74" si="70">SUM(K73:M73)</f>
        <v>4.9972074703321628E-2</v>
      </c>
    </row>
    <row r="74" spans="1:14" x14ac:dyDescent="0.2">
      <c r="A74" s="282" t="s">
        <v>363</v>
      </c>
      <c r="B74" s="302">
        <f>SUM(B72:B73)</f>
        <v>3.2751691620416334</v>
      </c>
      <c r="C74" s="299" t="str">
        <f>CONCATENATE("(",ROUND((B74/$H74)*100,1),")")</f>
        <v>(86)</v>
      </c>
      <c r="D74" s="302">
        <f>SUM(D72:D73)</f>
        <v>0.50142360824612497</v>
      </c>
      <c r="E74" s="299" t="str">
        <f>CONCATENATE("(",ROUND((D74/$H74)*100,1),")")</f>
        <v>(13.2)</v>
      </c>
      <c r="F74" s="302">
        <f>SUM(F72:F73)</f>
        <v>3.3407229712241672E-2</v>
      </c>
      <c r="G74" s="299" t="str">
        <f>CONCATENATE("(",ROUND((F74/$H74)*100,1),")")</f>
        <v>(0.9)</v>
      </c>
      <c r="H74" s="302">
        <f>SUM(H72:H73)</f>
        <v>3.81</v>
      </c>
      <c r="I74" s="299" t="str">
        <f>CONCATENATE("(",ROUND((H74/$H74)*100,1),")")</f>
        <v>(100)</v>
      </c>
      <c r="K74" s="302">
        <f t="shared" si="67"/>
        <v>3.4203674811426943E-2</v>
      </c>
      <c r="L74" s="302">
        <f t="shared" si="68"/>
        <v>1.4975760605794308E-3</v>
      </c>
      <c r="M74" s="302">
        <f t="shared" si="69"/>
        <v>1.2987491280000152E-3</v>
      </c>
      <c r="N74" s="302">
        <f t="shared" si="70"/>
        <v>3.7000000000006389E-2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2.1312626096301828</v>
      </c>
      <c r="C77" s="299" t="str">
        <f>CONCATENATE("(",ROUND((B77/$H79)*100,1),")")</f>
        <v>(55.4)</v>
      </c>
      <c r="D77" s="302">
        <f>'Ind T6'!R27</f>
        <v>0.11957787254813382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2.2508404821783166</v>
      </c>
      <c r="I77" s="299" t="str">
        <f>CONCATENATE("(",ROUND((H77/$H79)*100,1),")")</f>
        <v>(58.5)</v>
      </c>
      <c r="K77" s="302">
        <f>B82-B77</f>
        <v>-0.13896050606423138</v>
      </c>
      <c r="L77" s="302">
        <f>D82-D77</f>
        <v>-5.2397801243121295E-3</v>
      </c>
      <c r="M77" s="302">
        <f>F82-F77</f>
        <v>0</v>
      </c>
      <c r="N77" s="302">
        <f>SUM(K77:M77)</f>
        <v>-0.14420028618854352</v>
      </c>
    </row>
    <row r="78" spans="1:14" x14ac:dyDescent="0.2">
      <c r="A78" s="282" t="s">
        <v>365</v>
      </c>
      <c r="B78" s="302">
        <f>'Ind T6'!Q26</f>
        <v>1.1781102272228778</v>
      </c>
      <c r="C78" s="299" t="str">
        <f>CONCATENATE("(",ROUND((B78/$H79)*100,1),")")</f>
        <v>(30.6)</v>
      </c>
      <c r="D78" s="302">
        <f>'Ind T6'!R26</f>
        <v>0.38334331175857056</v>
      </c>
      <c r="E78" s="299" t="str">
        <f>CONCATENATE("(",ROUND((D78/$H79)*100,1),")")</f>
        <v>(10)</v>
      </c>
      <c r="F78" s="302">
        <f>'Ind T6'!S26</f>
        <v>3.4705978840241687E-2</v>
      </c>
      <c r="G78" s="299" t="str">
        <f>CONCATENATE("(",ROUND((F78/$H79)*100,1),")")</f>
        <v>(0.9)</v>
      </c>
      <c r="H78" s="302">
        <f t="shared" ref="H78" si="71">SUM(B78,D78,F78)</f>
        <v>1.5961595178216901</v>
      </c>
      <c r="I78" s="299" t="str">
        <f>CONCATENATE("(",ROUND((H78/$H79)*100,1),")")</f>
        <v>(41.5)</v>
      </c>
      <c r="K78" s="302">
        <f t="shared" ref="K78:K79" si="72">B83-B78</f>
        <v>2.4475901024005875E-2</v>
      </c>
      <c r="L78" s="302">
        <f t="shared" ref="L78:L79" si="73">D83-D78</f>
        <v>-1.9340946293671613E-2</v>
      </c>
      <c r="M78" s="302">
        <f t="shared" ref="M78:M79" si="74">F83-F78</f>
        <v>6.5331458205995785E-5</v>
      </c>
      <c r="N78" s="302">
        <f t="shared" ref="N78:N79" si="75">SUM(K78:M78)</f>
        <v>5.2002861885402582E-3</v>
      </c>
    </row>
    <row r="79" spans="1:14" x14ac:dyDescent="0.2">
      <c r="A79" s="282" t="s">
        <v>363</v>
      </c>
      <c r="B79" s="302">
        <f>SUM(B77:B78)</f>
        <v>3.3093728368530604</v>
      </c>
      <c r="C79" s="299" t="str">
        <f>CONCATENATE("(",ROUND((B79/$H79)*100,1),")")</f>
        <v>(86)</v>
      </c>
      <c r="D79" s="302">
        <f>SUM(D77:D78)</f>
        <v>0.50292118430670441</v>
      </c>
      <c r="E79" s="299" t="str">
        <f>CONCATENATE("(",ROUND((D79/$H79)*100,1),")")</f>
        <v>(13.1)</v>
      </c>
      <c r="F79" s="302">
        <f>SUM(F77:F78)</f>
        <v>3.4705978840241687E-2</v>
      </c>
      <c r="G79" s="299" t="str">
        <f>CONCATENATE("(",ROUND((F79/$H79)*100,1),")")</f>
        <v>(0.9)</v>
      </c>
      <c r="H79" s="302">
        <f>SUM(H77:H78)</f>
        <v>3.8470000000000066</v>
      </c>
      <c r="I79" s="299" t="str">
        <f>CONCATENATE("(",ROUND((H79/$H79)*100,1),")")</f>
        <v>(100)</v>
      </c>
      <c r="K79" s="302">
        <f t="shared" si="72"/>
        <v>-0.11448460504022506</v>
      </c>
      <c r="L79" s="302">
        <f t="shared" si="73"/>
        <v>-2.4580726417983756E-2</v>
      </c>
      <c r="M79" s="302">
        <f t="shared" si="74"/>
        <v>6.5331458205995785E-5</v>
      </c>
      <c r="N79" s="302">
        <f t="shared" si="75"/>
        <v>-0.13900000000000282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1.9923021035659514</v>
      </c>
      <c r="C82" s="299" t="str">
        <f>CONCATENATE("(",ROUND((B82/$H84)*100,1),")")</f>
        <v>(53.7)</v>
      </c>
      <c r="D82" s="302">
        <f>'Ind T6'!W27</f>
        <v>0.11433809242382169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2.1066401959897729</v>
      </c>
      <c r="I82" s="299" t="str">
        <f>CONCATENATE("(",ROUND((H82/$H84)*100,1),")")</f>
        <v>(56.8)</v>
      </c>
      <c r="K82" s="302">
        <f>B82-B72</f>
        <v>-0.15237901150942212</v>
      </c>
      <c r="L82" s="302">
        <f>D82-D72</f>
        <v>-4.7933493824365986E-3</v>
      </c>
      <c r="M82" s="302">
        <f>F82-F72</f>
        <v>0</v>
      </c>
      <c r="N82" s="302">
        <f>SUM(K82:M82)</f>
        <v>-0.15717236089185871</v>
      </c>
    </row>
    <row r="83" spans="1:14" x14ac:dyDescent="0.2">
      <c r="A83" s="282" t="s">
        <v>365</v>
      </c>
      <c r="B83" s="302">
        <f>'Ind T6'!V26</f>
        <v>1.2025861282468837</v>
      </c>
      <c r="C83" s="299" t="str">
        <f>CONCATENATE("(",ROUND((B83/$H84)*100,1),")")</f>
        <v>(32.4)</v>
      </c>
      <c r="D83" s="302">
        <f>'Ind T6'!W26</f>
        <v>0.36400236546489895</v>
      </c>
      <c r="E83" s="299" t="str">
        <f>CONCATENATE("(",ROUND((D83/$H84)*100,1),")")</f>
        <v>(9.8)</v>
      </c>
      <c r="F83" s="302">
        <f>'Ind T6'!X26</f>
        <v>3.4771310298447683E-2</v>
      </c>
      <c r="G83" s="299" t="str">
        <f>CONCATENATE("(",ROUND((F83/$H84)*100,1),")")</f>
        <v>(0.9)</v>
      </c>
      <c r="H83" s="302">
        <f t="shared" ref="H83" si="76">SUM(B83,D83,F83)</f>
        <v>1.6013598040102304</v>
      </c>
      <c r="I83" s="299" t="str">
        <f>CONCATENATE("(",ROUND((H83/$H84)*100,1),")")</f>
        <v>(43.2)</v>
      </c>
      <c r="K83" s="302">
        <f t="shared" ref="K83:K84" si="77">B83-B73</f>
        <v>7.209808128062356E-2</v>
      </c>
      <c r="L83" s="302">
        <f t="shared" ref="L83:L84" si="78">D83-D73</f>
        <v>-1.8289800974967685E-2</v>
      </c>
      <c r="M83" s="302">
        <f t="shared" ref="M83:M84" si="79">F83-F73</f>
        <v>1.364080586206011E-3</v>
      </c>
      <c r="N83" s="302">
        <f t="shared" ref="N83:N84" si="80">SUM(K83:M83)</f>
        <v>5.5172360891861887E-2</v>
      </c>
    </row>
    <row r="84" spans="1:14" x14ac:dyDescent="0.2">
      <c r="A84" s="282" t="s">
        <v>363</v>
      </c>
      <c r="B84" s="302">
        <f>SUM(B82:B83)</f>
        <v>3.1948882318128353</v>
      </c>
      <c r="C84" s="299" t="str">
        <f>CONCATENATE("(",ROUND((B84/$H84)*100,1),")")</f>
        <v>(86.2)</v>
      </c>
      <c r="D84" s="302">
        <f>SUM(D82:D83)</f>
        <v>0.47834045788872065</v>
      </c>
      <c r="E84" s="299" t="str">
        <f>CONCATENATE("(",ROUND((D84/$H84)*100,1),")")</f>
        <v>(12.9)</v>
      </c>
      <c r="F84" s="302">
        <f>SUM(F82:F83)</f>
        <v>3.4771310298447683E-2</v>
      </c>
      <c r="G84" s="299" t="str">
        <f>CONCATENATE("(",ROUND((F84/$H84)*100,1),")")</f>
        <v>(0.9)</v>
      </c>
      <c r="H84" s="302">
        <f>SUM(H82:H83)</f>
        <v>3.7080000000000033</v>
      </c>
      <c r="I84" s="299" t="str">
        <f>CONCATENATE("(",ROUND((H84/$H84)*100,1),")")</f>
        <v>(100)</v>
      </c>
      <c r="K84" s="302">
        <f t="shared" si="77"/>
        <v>-8.028093022879812E-2</v>
      </c>
      <c r="L84" s="302">
        <f t="shared" si="78"/>
        <v>-2.3083150357404325E-2</v>
      </c>
      <c r="M84" s="302">
        <f t="shared" si="79"/>
        <v>1.364080586206011E-3</v>
      </c>
      <c r="N84" s="302">
        <f t="shared" si="80"/>
        <v>-0.10199999999999643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1.6436428057591455</v>
      </c>
      <c r="C93" s="299" t="str">
        <f>CONCATENATE("(",ROUND((B93/$H95)*100,1),")")</f>
        <v>(74.2)</v>
      </c>
      <c r="D93" s="302">
        <f>'Ind T6'!M36</f>
        <v>2.9201438849087744E-2</v>
      </c>
      <c r="E93" s="299" t="str">
        <f>CONCATENATE("(",ROUND((D93/$H95)*100,1),")")</f>
        <v>(1.3)</v>
      </c>
      <c r="F93" s="302">
        <f>'Ind T6'!N36</f>
        <v>3.9820143884878288E-4</v>
      </c>
      <c r="G93" s="299" t="str">
        <f>CONCATENATE("(",ROUND((F93/$H95)*100,1),")")</f>
        <v>(0)</v>
      </c>
      <c r="H93" s="302">
        <f>SUM(B93,D93,F93)</f>
        <v>1.6732424460470821</v>
      </c>
      <c r="I93" s="299" t="str">
        <f>CONCATENATE("(",ROUND((H93/$H95)*100,1),")")</f>
        <v>(75.6)</v>
      </c>
      <c r="K93" s="302">
        <f>B98-B93</f>
        <v>2.4984270542575127E-2</v>
      </c>
      <c r="L93" s="302">
        <f>D98-D93</f>
        <v>4.0365678878466239E-3</v>
      </c>
      <c r="M93" s="302">
        <f>F98-F93</f>
        <v>-2.5108824642935349E-6</v>
      </c>
      <c r="N93" s="302">
        <f>SUM(K93:M93)</f>
        <v>2.9018327547957457E-2</v>
      </c>
    </row>
    <row r="94" spans="1:14" x14ac:dyDescent="0.2">
      <c r="A94" s="282" t="s">
        <v>365</v>
      </c>
      <c r="B94" s="302">
        <f>'Ind T6'!L35</f>
        <v>0.46735575539186364</v>
      </c>
      <c r="C94" s="299" t="str">
        <f>CONCATENATE("(",ROUND((B94/$H95)*100,1),")")</f>
        <v>(21.1)</v>
      </c>
      <c r="D94" s="302">
        <f>'Ind T6'!M35</f>
        <v>4.9775179856280459E-2</v>
      </c>
      <c r="E94" s="299" t="str">
        <f>CONCATENATE("(",ROUND((D94/$H95)*100,1),")")</f>
        <v>(2.2)</v>
      </c>
      <c r="F94" s="302">
        <f>'Ind T6'!N35</f>
        <v>2.3626618704773259E-2</v>
      </c>
      <c r="G94" s="299" t="str">
        <f>CONCATENATE("(",ROUND((F94/$H95)*100,1),")")</f>
        <v>(1.1)</v>
      </c>
      <c r="H94" s="302">
        <f t="shared" ref="H94" si="81">SUM(B94,D94,F94)</f>
        <v>0.54075755395291736</v>
      </c>
      <c r="I94" s="299" t="str">
        <f>CONCATENATE("(",ROUND((H94/$H95)*100,1),")")</f>
        <v>(24.4)</v>
      </c>
      <c r="K94" s="302">
        <f t="shared" ref="K94:K95" si="82">B99-B94</f>
        <v>2.23772565841448E-2</v>
      </c>
      <c r="L94" s="302">
        <f t="shared" ref="L94:L95" si="83">D99-D94</f>
        <v>4.8301169283238368E-3</v>
      </c>
      <c r="M94" s="302">
        <f t="shared" ref="M94:M95" si="84">F99-F94</f>
        <v>7.742989395758855E-4</v>
      </c>
      <c r="N94" s="302">
        <f t="shared" ref="N94:N95" si="85">SUM(K94:M94)</f>
        <v>2.7981672452044522E-2</v>
      </c>
    </row>
    <row r="95" spans="1:14" x14ac:dyDescent="0.2">
      <c r="A95" s="282" t="s">
        <v>363</v>
      </c>
      <c r="B95" s="302">
        <f>SUM(B93:B94)</f>
        <v>2.1109985611510091</v>
      </c>
      <c r="C95" s="299" t="str">
        <f>CONCATENATE("(",ROUND((B95/$H95)*100,1),")")</f>
        <v>(95.3)</v>
      </c>
      <c r="D95" s="302">
        <f>SUM(D93:D94)</f>
        <v>7.8976618705368207E-2</v>
      </c>
      <c r="E95" s="299" t="str">
        <f>CONCATENATE("(",ROUND((D95/$H95)*100,1),")")</f>
        <v>(3.6)</v>
      </c>
      <c r="F95" s="302">
        <f>SUM(F93:F94)</f>
        <v>2.4024820143622044E-2</v>
      </c>
      <c r="G95" s="299" t="str">
        <f>CONCATENATE("(",ROUND((F95/$H95)*100,1),")")</f>
        <v>(1.1)</v>
      </c>
      <c r="H95" s="302">
        <f>SUM(H93:H94)</f>
        <v>2.2139999999999995</v>
      </c>
      <c r="I95" s="299" t="str">
        <f>CONCATENATE("(",ROUND((H95/$H95)*100,1),")")</f>
        <v>(100)</v>
      </c>
      <c r="K95" s="302">
        <f t="shared" si="82"/>
        <v>4.7361527126720038E-2</v>
      </c>
      <c r="L95" s="302">
        <f t="shared" si="83"/>
        <v>8.8666848161704503E-3</v>
      </c>
      <c r="M95" s="302">
        <f t="shared" si="84"/>
        <v>7.7178805711158871E-4</v>
      </c>
      <c r="N95" s="302">
        <f t="shared" si="85"/>
        <v>5.7000000000002077E-2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1.6686270763017206</v>
      </c>
      <c r="C98" s="299" t="str">
        <f>CONCATENATE("(",ROUND((B98/$H100)*100,1),")")</f>
        <v>(73.5)</v>
      </c>
      <c r="D98" s="302">
        <f>'Ind T6'!R36</f>
        <v>3.3238006736934368E-2</v>
      </c>
      <c r="E98" s="299" t="str">
        <f>CONCATENATE("(",ROUND((D98/$H100)*100,1),")")</f>
        <v>(1.5)</v>
      </c>
      <c r="F98" s="302">
        <f>'Ind T6'!S36</f>
        <v>3.9569055638448934E-4</v>
      </c>
      <c r="G98" s="299" t="str">
        <f>CONCATENATE("(",ROUND((F98/$H100)*100,1),")")</f>
        <v>(0)</v>
      </c>
      <c r="H98" s="302">
        <f>SUM(B98,D98,F98)</f>
        <v>1.7022607735950395</v>
      </c>
      <c r="I98" s="299" t="str">
        <f>CONCATENATE("(",ROUND((H98/$H100)*100,1),")")</f>
        <v>(75)</v>
      </c>
      <c r="K98" s="302">
        <f>B103-B98</f>
        <v>-0.14452452676410688</v>
      </c>
      <c r="L98" s="302">
        <f>D103-D98</f>
        <v>2.092802300209716E-3</v>
      </c>
      <c r="M98" s="302">
        <f>F103-F98</f>
        <v>-1.9642537823615774E-7</v>
      </c>
      <c r="N98" s="302">
        <f>SUM(K98:M98)</f>
        <v>-0.14243192088927539</v>
      </c>
    </row>
    <row r="99" spans="1:14" x14ac:dyDescent="0.2">
      <c r="A99" s="282" t="s">
        <v>365</v>
      </c>
      <c r="B99" s="302">
        <f>'Ind T6'!Q35</f>
        <v>0.48973301197600844</v>
      </c>
      <c r="C99" s="299" t="str">
        <f>CONCATENATE("(",ROUND((B99/$H100)*100,1),")")</f>
        <v>(21.6)</v>
      </c>
      <c r="D99" s="302">
        <f>'Ind T6'!R35</f>
        <v>5.4605296784604296E-2</v>
      </c>
      <c r="E99" s="299" t="str">
        <f>CONCATENATE("(",ROUND((D99/$H100)*100,1),")")</f>
        <v>(2.4)</v>
      </c>
      <c r="F99" s="302">
        <f>'Ind T6'!S35</f>
        <v>2.4400917644349145E-2</v>
      </c>
      <c r="G99" s="299" t="str">
        <f>CONCATENATE("(",ROUND((F99/$H100)*100,1),")")</f>
        <v>(1.1)</v>
      </c>
      <c r="H99" s="302">
        <f t="shared" ref="H99" si="86">SUM(B99,D99,F99)</f>
        <v>0.56873922640496188</v>
      </c>
      <c r="I99" s="299" t="str">
        <f>CONCATENATE("(",ROUND((H99/$H100)*100,1),")")</f>
        <v>(25)</v>
      </c>
      <c r="K99" s="302">
        <f t="shared" ref="K99:K100" si="87">B104-B99</f>
        <v>-3.7287726098019003E-2</v>
      </c>
      <c r="L99" s="302">
        <f t="shared" ref="L99:L100" si="88">D104-D99</f>
        <v>-1.3454204750499577E-3</v>
      </c>
      <c r="M99" s="302">
        <f t="shared" ref="M99:M100" si="89">F104-F99</f>
        <v>-9.3493253766004786E-4</v>
      </c>
      <c r="N99" s="302">
        <f t="shared" ref="N99:N100" si="90">SUM(K99:M99)</f>
        <v>-3.9568079110729008E-2</v>
      </c>
    </row>
    <row r="100" spans="1:14" x14ac:dyDescent="0.2">
      <c r="A100" s="282" t="s">
        <v>363</v>
      </c>
      <c r="B100" s="302">
        <f>SUM(B98:B99)</f>
        <v>2.1583600882777292</v>
      </c>
      <c r="C100" s="299" t="str">
        <f>CONCATENATE("(",ROUND((B100/$H100)*100,1),")")</f>
        <v>(95)</v>
      </c>
      <c r="D100" s="302">
        <f>SUM(D98:D99)</f>
        <v>8.7843303521538657E-2</v>
      </c>
      <c r="E100" s="299" t="str">
        <f>CONCATENATE("(",ROUND((D100/$H100)*100,1),")")</f>
        <v>(3.9)</v>
      </c>
      <c r="F100" s="302">
        <f>SUM(F98:F99)</f>
        <v>2.4796608200733632E-2</v>
      </c>
      <c r="G100" s="299" t="str">
        <f>CONCATENATE("(",ROUND((F100/$H100)*100,1),")")</f>
        <v>(1.1)</v>
      </c>
      <c r="H100" s="302">
        <f>SUM(H98:H99)</f>
        <v>2.2710000000000012</v>
      </c>
      <c r="I100" s="299" t="str">
        <f>CONCATENATE("(",ROUND((H100/$H100)*100,1),")")</f>
        <v>(100)</v>
      </c>
      <c r="K100" s="302">
        <f t="shared" si="87"/>
        <v>-0.18181225286212599</v>
      </c>
      <c r="L100" s="302">
        <f t="shared" si="88"/>
        <v>7.4738182515976526E-4</v>
      </c>
      <c r="M100" s="302">
        <f t="shared" si="89"/>
        <v>-9.3512896303828141E-4</v>
      </c>
      <c r="N100" s="302">
        <f t="shared" si="90"/>
        <v>-0.18200000000000449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1.5241025495376137</v>
      </c>
      <c r="C103" s="299" t="str">
        <f>CONCATENATE("(",ROUND((B103/$H105)*100,1),")")</f>
        <v>(73)</v>
      </c>
      <c r="D103" s="302">
        <f>'Ind T6'!W36</f>
        <v>3.5330809037144084E-2</v>
      </c>
      <c r="E103" s="299" t="str">
        <f>CONCATENATE("(",ROUND((D103/$H105)*100,1),")")</f>
        <v>(1.7)</v>
      </c>
      <c r="F103" s="302">
        <f>'Ind T6'!X36</f>
        <v>3.9549413100625319E-4</v>
      </c>
      <c r="G103" s="299" t="str">
        <f>CONCATENATE("(",ROUND((F103/$H105)*100,1),")")</f>
        <v>(0)</v>
      </c>
      <c r="H103" s="302">
        <f>SUM(B103,D103,F103)</f>
        <v>1.559828852705764</v>
      </c>
      <c r="I103" s="299" t="str">
        <f>CONCATENATE("(",ROUND((H103/$H105)*100,1),")")</f>
        <v>(74.7)</v>
      </c>
      <c r="K103" s="302">
        <f>B103-B93</f>
        <v>-0.11954025622153175</v>
      </c>
      <c r="L103" s="302">
        <f>D103-D93</f>
        <v>6.1293701880563399E-3</v>
      </c>
      <c r="M103" s="302">
        <f>F103-F93</f>
        <v>-2.7073078425296927E-6</v>
      </c>
      <c r="N103" s="302">
        <f>SUM(K103:M103)</f>
        <v>-0.11341359334131794</v>
      </c>
    </row>
    <row r="104" spans="1:14" x14ac:dyDescent="0.2">
      <c r="A104" s="282" t="s">
        <v>365</v>
      </c>
      <c r="B104" s="302">
        <f>'Ind T6'!V35</f>
        <v>0.45244528587798943</v>
      </c>
      <c r="C104" s="299" t="str">
        <f>CONCATENATE("(",ROUND((B104/$H105)*100,1),")")</f>
        <v>(21.7)</v>
      </c>
      <c r="D104" s="302">
        <f>'Ind T6'!W35</f>
        <v>5.3259876309554338E-2</v>
      </c>
      <c r="E104" s="299" t="str">
        <f>CONCATENATE("(",ROUND((D104/$H105)*100,1),")")</f>
        <v>(2.5)</v>
      </c>
      <c r="F104" s="302">
        <f>'Ind T6'!X35</f>
        <v>2.3465985106689097E-2</v>
      </c>
      <c r="G104" s="299" t="str">
        <f>CONCATENATE("(",ROUND((F104/$H105)*100,1),")")</f>
        <v>(1.1)</v>
      </c>
      <c r="H104" s="302">
        <f t="shared" ref="H104" si="91">SUM(B104,D104,F104)</f>
        <v>0.52917114729423287</v>
      </c>
      <c r="I104" s="299" t="str">
        <f>CONCATENATE("(",ROUND((H104/$H105)*100,1),")")</f>
        <v>(25.3)</v>
      </c>
      <c r="K104" s="302">
        <f t="shared" ref="K104:K105" si="92">B104-B94</f>
        <v>-1.4910469513874203E-2</v>
      </c>
      <c r="L104" s="302">
        <f t="shared" ref="L104:L105" si="93">D104-D94</f>
        <v>3.4846964532738792E-3</v>
      </c>
      <c r="M104" s="302">
        <f t="shared" ref="M104:M105" si="94">F104-F94</f>
        <v>-1.6063359808416236E-4</v>
      </c>
      <c r="N104" s="302">
        <f t="shared" ref="N104:N105" si="95">SUM(K104:M104)</f>
        <v>-1.1586406658684486E-2</v>
      </c>
    </row>
    <row r="105" spans="1:14" x14ac:dyDescent="0.2">
      <c r="A105" s="282" t="s">
        <v>363</v>
      </c>
      <c r="B105" s="302">
        <f>SUM(B103:B104)</f>
        <v>1.9765478354156032</v>
      </c>
      <c r="C105" s="299" t="str">
        <f>CONCATENATE("(",ROUND((B105/$H105)*100,1),")")</f>
        <v>(94.6)</v>
      </c>
      <c r="D105" s="302">
        <f>SUM(D103:D104)</f>
        <v>8.8590685346698422E-2</v>
      </c>
      <c r="E105" s="299" t="str">
        <f>CONCATENATE("(",ROUND((D105/$H105)*100,1),")")</f>
        <v>(4.2)</v>
      </c>
      <c r="F105" s="302">
        <f>SUM(F103:F104)</f>
        <v>2.3861479237695351E-2</v>
      </c>
      <c r="G105" s="299" t="str">
        <f>CONCATENATE("(",ROUND((F105/$H105)*100,1),")")</f>
        <v>(1.1)</v>
      </c>
      <c r="H105" s="302">
        <f>SUM(H103:H104)</f>
        <v>2.0889999999999969</v>
      </c>
      <c r="I105" s="299" t="str">
        <f>CONCATENATE("(",ROUND((H105/$H105)*100,1),")")</f>
        <v>(100)</v>
      </c>
      <c r="K105" s="302">
        <f t="shared" si="92"/>
        <v>-0.13445072573540595</v>
      </c>
      <c r="L105" s="302">
        <f t="shared" si="93"/>
        <v>9.6140666413302156E-3</v>
      </c>
      <c r="M105" s="302">
        <f t="shared" si="94"/>
        <v>-1.633409059266927E-4</v>
      </c>
      <c r="N105" s="302">
        <f t="shared" si="95"/>
        <v>-0.12500000000000244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13.640916997985423</v>
      </c>
      <c r="C114" s="299" t="str">
        <f>CONCATENATE("(",ROUND((B114/$H116)*100,1),")")</f>
        <v>(79.6)</v>
      </c>
      <c r="D114" s="302">
        <f>'Ind T6'!M45</f>
        <v>0.33481872700689752</v>
      </c>
      <c r="E114" s="299" t="str">
        <f>CONCATENATE("(",ROUND((D114/$H116)*100,1),")")</f>
        <v>(2)</v>
      </c>
      <c r="F114" s="302">
        <f>'Ind T6'!N45</f>
        <v>9.2427529884780426E-4</v>
      </c>
      <c r="G114" s="299" t="str">
        <f>CONCATENATE("(",ROUND((F114/$H116)*100,1),")")</f>
        <v>(0)</v>
      </c>
      <c r="H114" s="302">
        <f>SUM(B114,D114,F114)</f>
        <v>13.976660000291169</v>
      </c>
      <c r="I114" s="299" t="str">
        <f>CONCATENATE("(",ROUND((H114/$H116)*100,1),")")</f>
        <v>(81.5)</v>
      </c>
      <c r="K114" s="302">
        <f>B119-B114</f>
        <v>-1.0115148454123641</v>
      </c>
      <c r="L114" s="302">
        <f>D119-D114</f>
        <v>-2.600516387172136E-2</v>
      </c>
      <c r="M114" s="302">
        <f>F119-F114</f>
        <v>-3.0458907711755504E-5</v>
      </c>
      <c r="N114" s="302">
        <f>SUM(K114:M114)</f>
        <v>-1.0375504681917973</v>
      </c>
    </row>
    <row r="115" spans="1:14" x14ac:dyDescent="0.2">
      <c r="A115" s="282" t="s">
        <v>365</v>
      </c>
      <c r="B115" s="302">
        <f>'Ind T6'!L44</f>
        <v>2.4534887807552783</v>
      </c>
      <c r="C115" s="299" t="str">
        <f>CONCATENATE("(",ROUND((B115/$H116)*100,1),")")</f>
        <v>(14.3)</v>
      </c>
      <c r="D115" s="302">
        <f>'Ind T6'!M44</f>
        <v>0.5349243292072754</v>
      </c>
      <c r="E115" s="299" t="str">
        <f>CONCATENATE("(",ROUND((D115/$H116)*100,1),")")</f>
        <v>(3.1)</v>
      </c>
      <c r="F115" s="302">
        <f>'Ind T6'!N44</f>
        <v>0.18092688974627794</v>
      </c>
      <c r="G115" s="299" t="str">
        <f>CONCATENATE("(",ROUND((F115/$H116)*100,1),")")</f>
        <v>(1.1)</v>
      </c>
      <c r="H115" s="302">
        <f t="shared" ref="H115" si="96">SUM(B115,D115,F115)</f>
        <v>3.1693399997088316</v>
      </c>
      <c r="I115" s="299" t="str">
        <f>CONCATENATE("(",ROUND((H115/$H116)*100,1),")")</f>
        <v>(18.5)</v>
      </c>
      <c r="K115" s="302">
        <f t="shared" ref="K115:K116" si="97">B120-B115</f>
        <v>-0.16286082431058313</v>
      </c>
      <c r="L115" s="302">
        <f t="shared" ref="L115:L116" si="98">D120-D115</f>
        <v>-3.8409323908001891E-2</v>
      </c>
      <c r="M115" s="302">
        <f t="shared" ref="M115:M116" si="99">F120-F115</f>
        <v>-2.5179383589646137E-2</v>
      </c>
      <c r="N115" s="302">
        <f t="shared" ref="N115:N116" si="100">SUM(K115:M115)</f>
        <v>-0.22644953180823116</v>
      </c>
    </row>
    <row r="116" spans="1:14" x14ac:dyDescent="0.2">
      <c r="A116" s="282" t="s">
        <v>363</v>
      </c>
      <c r="B116" s="302">
        <f>SUM(B114:B115)</f>
        <v>16.0944057787407</v>
      </c>
      <c r="C116" s="299" t="str">
        <f>CONCATENATE("(",ROUND((B116/$H116)*100,1),")")</f>
        <v>(93.9)</v>
      </c>
      <c r="D116" s="302">
        <f>SUM(D114:D115)</f>
        <v>0.86974305621417292</v>
      </c>
      <c r="E116" s="299" t="str">
        <f>CONCATENATE("(",ROUND((D116/$H116)*100,1),")")</f>
        <v>(5.1)</v>
      </c>
      <c r="F116" s="302">
        <f>SUM(F114:F115)</f>
        <v>0.18185116504512575</v>
      </c>
      <c r="G116" s="299" t="str">
        <f>CONCATENATE("(",ROUND((F116/$H116)*100,1),")")</f>
        <v>(1.1)</v>
      </c>
      <c r="H116" s="302">
        <f>SUM(H114:H115)</f>
        <v>17.146000000000001</v>
      </c>
      <c r="I116" s="299" t="str">
        <f>CONCATENATE("(",ROUND((H116/$H116)*100,1),")")</f>
        <v>(100)</v>
      </c>
      <c r="K116" s="302">
        <f t="shared" si="97"/>
        <v>-1.1743756697229468</v>
      </c>
      <c r="L116" s="302">
        <f t="shared" si="98"/>
        <v>-6.4414487779723251E-2</v>
      </c>
      <c r="M116" s="302">
        <f t="shared" si="99"/>
        <v>-2.5209842497357887E-2</v>
      </c>
      <c r="N116" s="302">
        <f t="shared" si="100"/>
        <v>-1.264000000000028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12.629402152573059</v>
      </c>
      <c r="C119" s="299" t="str">
        <f>CONCATENATE("(",ROUND((B119/$H121)*100,1),")")</f>
        <v>(79.5)</v>
      </c>
      <c r="D119" s="302">
        <f>'Ind T6'!R45</f>
        <v>0.30881356313517616</v>
      </c>
      <c r="E119" s="299" t="str">
        <f>CONCATENATE("(",ROUND((D119/$H121)*100,1),")")</f>
        <v>(1.9)</v>
      </c>
      <c r="F119" s="302">
        <f>'Ind T6'!S45</f>
        <v>8.9381639113604876E-4</v>
      </c>
      <c r="G119" s="299" t="str">
        <f>CONCATENATE("(",ROUND((F119/$H121)*100,1),")")</f>
        <v>(0)</v>
      </c>
      <c r="H119" s="302">
        <f>SUM(B119,D119,F119)</f>
        <v>12.939109532099371</v>
      </c>
      <c r="I119" s="299" t="str">
        <f>CONCATENATE("(",ROUND((H119/$H121)*100,1),")")</f>
        <v>(81.5)</v>
      </c>
      <c r="K119" s="302">
        <f>B124-B119</f>
        <v>-1.7101503108156795</v>
      </c>
      <c r="L119" s="302">
        <f>D124-D119</f>
        <v>-3.8293503071830659E-2</v>
      </c>
      <c r="M119" s="302">
        <f>F124-F119</f>
        <v>-3.0224818698784792E-5</v>
      </c>
      <c r="N119" s="302">
        <f>SUM(K119:M119)</f>
        <v>-1.748474038706209</v>
      </c>
    </row>
    <row r="120" spans="1:14" x14ac:dyDescent="0.2">
      <c r="A120" s="282" t="s">
        <v>365</v>
      </c>
      <c r="B120" s="302">
        <f>'Ind T6'!Q44</f>
        <v>2.2906279564446952</v>
      </c>
      <c r="C120" s="299" t="str">
        <f>CONCATENATE("(",ROUND((B120/$H121)*100,1),")")</f>
        <v>(14.4)</v>
      </c>
      <c r="D120" s="302">
        <f>'Ind T6'!R44</f>
        <v>0.4965150052992735</v>
      </c>
      <c r="E120" s="299" t="str">
        <f>CONCATENATE("(",ROUND((D120/$H121)*100,1),")")</f>
        <v>(3.1)</v>
      </c>
      <c r="F120" s="302">
        <f>'Ind T6'!S44</f>
        <v>0.1557475061566318</v>
      </c>
      <c r="G120" s="299" t="str">
        <f>CONCATENATE("(",ROUND((F120/$H121)*100,1),")")</f>
        <v>(1)</v>
      </c>
      <c r="H120" s="302">
        <f t="shared" ref="H120" si="101">SUM(B120,D120,F120)</f>
        <v>2.9428904679006003</v>
      </c>
      <c r="I120" s="299" t="str">
        <f>CONCATENATE("(",ROUND((H120/$H121)*100,1),")")</f>
        <v>(18.5)</v>
      </c>
      <c r="K120" s="302">
        <f t="shared" ref="K120:K121" si="102">B125-B120</f>
        <v>-0.24909747921697178</v>
      </c>
      <c r="L120" s="302">
        <f t="shared" ref="L120:L121" si="103">D125-D120</f>
        <v>-5.8026384396553443E-2</v>
      </c>
      <c r="M120" s="302">
        <f t="shared" ref="M120:M121" si="104">F125-F120</f>
        <v>-2.3402097680233991E-2</v>
      </c>
      <c r="N120" s="302">
        <f t="shared" ref="N120:N121" si="105">SUM(K120:M120)</f>
        <v>-0.33052596129375922</v>
      </c>
    </row>
    <row r="121" spans="1:14" x14ac:dyDescent="0.2">
      <c r="A121" s="282" t="s">
        <v>363</v>
      </c>
      <c r="B121" s="302">
        <f>SUM(B119:B120)</f>
        <v>14.920030109017754</v>
      </c>
      <c r="C121" s="299" t="str">
        <f>CONCATENATE("(",ROUND((B121/$H121)*100,1),")")</f>
        <v>(93.9)</v>
      </c>
      <c r="D121" s="302">
        <f>SUM(D119:D120)</f>
        <v>0.80532856843444967</v>
      </c>
      <c r="E121" s="299" t="str">
        <f>CONCATENATE("(",ROUND((D121/$H121)*100,1),")")</f>
        <v>(5.1)</v>
      </c>
      <c r="F121" s="302">
        <f>SUM(F119:F120)</f>
        <v>0.15664132254776786</v>
      </c>
      <c r="G121" s="299" t="str">
        <f>CONCATENATE("(",ROUND((F121/$H121)*100,1),")")</f>
        <v>(1)</v>
      </c>
      <c r="H121" s="302">
        <f>SUM(H119:H120)</f>
        <v>15.881999999999971</v>
      </c>
      <c r="I121" s="299" t="str">
        <f>CONCATENATE("(",ROUND((H121/$H121)*100,1),")")</f>
        <v>(100)</v>
      </c>
      <c r="K121" s="302">
        <f t="shared" si="102"/>
        <v>-1.9592477900326504</v>
      </c>
      <c r="L121" s="302">
        <f t="shared" si="103"/>
        <v>-9.6319887468384047E-2</v>
      </c>
      <c r="M121" s="302">
        <f t="shared" si="104"/>
        <v>-2.3432322498932789E-2</v>
      </c>
      <c r="N121" s="302">
        <f t="shared" si="105"/>
        <v>-2.0789999999999669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10.919251841757379</v>
      </c>
      <c r="C124" s="299" t="str">
        <f>CONCATENATE("(",ROUND((B124/$H126)*100,1),")")</f>
        <v>(79.1)</v>
      </c>
      <c r="D124" s="302">
        <f>'Ind T6'!W45</f>
        <v>0.2705200600633455</v>
      </c>
      <c r="E124" s="299" t="str">
        <f>CONCATENATE("(",ROUND((D124/$H126)*100,1),")")</f>
        <v>(2)</v>
      </c>
      <c r="F124" s="302">
        <f>'Ind T6'!X45</f>
        <v>8.6359157243726396E-4</v>
      </c>
      <c r="G124" s="299" t="str">
        <f>CONCATENATE("(",ROUND((F124/$H126)*100,1),")")</f>
        <v>(0)</v>
      </c>
      <c r="H124" s="302">
        <f>SUM(B124,D124,F124)</f>
        <v>11.190635493393163</v>
      </c>
      <c r="I124" s="299" t="str">
        <f>CONCATENATE("(",ROUND((H124/$H126)*100,1),")")</f>
        <v>(81.1)</v>
      </c>
      <c r="K124" s="302">
        <f>B124-B114</f>
        <v>-2.7216651562280436</v>
      </c>
      <c r="L124" s="302">
        <f>D124-D114</f>
        <v>-6.4298666943552019E-2</v>
      </c>
      <c r="M124" s="302">
        <f>F124-F114</f>
        <v>-6.0683726410540296E-5</v>
      </c>
      <c r="N124" s="302">
        <f>SUM(K124:M124)</f>
        <v>-2.7860245068980061</v>
      </c>
    </row>
    <row r="125" spans="1:14" x14ac:dyDescent="0.2">
      <c r="A125" s="282" t="s">
        <v>365</v>
      </c>
      <c r="B125" s="302">
        <f>'Ind T6'!V44</f>
        <v>2.0415304772277234</v>
      </c>
      <c r="C125" s="299" t="str">
        <f>CONCATENATE("(",ROUND((B125/$H126)*100,1),")")</f>
        <v>(14.8)</v>
      </c>
      <c r="D125" s="302">
        <f>'Ind T6'!W44</f>
        <v>0.43848862090272006</v>
      </c>
      <c r="E125" s="299" t="str">
        <f>CONCATENATE("(",ROUND((D125/$H126)*100,1),")")</f>
        <v>(3.2)</v>
      </c>
      <c r="F125" s="302">
        <f>'Ind T6'!X44</f>
        <v>0.13234540847639781</v>
      </c>
      <c r="G125" s="299" t="str">
        <f>CONCATENATE("(",ROUND((F125/$H126)*100,1),")")</f>
        <v>(1)</v>
      </c>
      <c r="H125" s="302">
        <f t="shared" ref="H125" si="106">SUM(B125,D125,F125)</f>
        <v>2.6123645066068413</v>
      </c>
      <c r="I125" s="299" t="str">
        <f>CONCATENATE("(",ROUND((H125/$H126)*100,1),")")</f>
        <v>(18.9)</v>
      </c>
      <c r="K125" s="302">
        <f t="shared" ref="K125:K126" si="107">B125-B115</f>
        <v>-0.41195830352755491</v>
      </c>
      <c r="L125" s="302">
        <f t="shared" ref="L125:L126" si="108">D125-D115</f>
        <v>-9.6435708304555334E-2</v>
      </c>
      <c r="M125" s="302">
        <f t="shared" ref="M125:M126" si="109">F125-F115</f>
        <v>-4.8581481269880128E-2</v>
      </c>
      <c r="N125" s="302">
        <f t="shared" ref="N125:N126" si="110">SUM(K125:M125)</f>
        <v>-0.55697549310199035</v>
      </c>
    </row>
    <row r="126" spans="1:14" x14ac:dyDescent="0.2">
      <c r="A126" s="282" t="s">
        <v>363</v>
      </c>
      <c r="B126" s="302">
        <f>SUM(B124:B125)</f>
        <v>12.960782318985103</v>
      </c>
      <c r="C126" s="299" t="str">
        <f>CONCATENATE("(",ROUND((B126/$H126)*100,1),")")</f>
        <v>(93.9)</v>
      </c>
      <c r="D126" s="302">
        <f>SUM(D124:D125)</f>
        <v>0.70900868096606562</v>
      </c>
      <c r="E126" s="299" t="str">
        <f>CONCATENATE("(",ROUND((D126/$H126)*100,1),")")</f>
        <v>(5.1)</v>
      </c>
      <c r="F126" s="302">
        <f>SUM(F124:F125)</f>
        <v>0.13320900004883507</v>
      </c>
      <c r="G126" s="299" t="str">
        <f>CONCATENATE("(",ROUND((F126/$H126)*100,1),")")</f>
        <v>(1)</v>
      </c>
      <c r="H126" s="302">
        <f>SUM(H124:H125)</f>
        <v>13.803000000000004</v>
      </c>
      <c r="I126" s="299" t="str">
        <f>CONCATENATE("(",ROUND((H126/$H126)*100,1),")")</f>
        <v>(100)</v>
      </c>
      <c r="K126" s="302">
        <f t="shared" si="107"/>
        <v>-3.1336234597555972</v>
      </c>
      <c r="L126" s="302">
        <f t="shared" si="108"/>
        <v>-0.1607343752481073</v>
      </c>
      <c r="M126" s="302">
        <f t="shared" si="109"/>
        <v>-4.8642164996290677E-2</v>
      </c>
      <c r="N126" s="302">
        <f t="shared" si="110"/>
        <v>-3.3429999999999951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1.1751179286758096</v>
      </c>
      <c r="C135" s="299" t="str">
        <f>CONCATENATE("(",ROUND((B135/$H137)*100,1),")")</f>
        <v>(62.7)</v>
      </c>
      <c r="D135" s="302">
        <f>'Ind T6'!M54</f>
        <v>1.5929457743132258E-2</v>
      </c>
      <c r="E135" s="299" t="str">
        <f>CONCATENATE("(",ROUND((D135/$H137)*100,1),")")</f>
        <v>(0.9)</v>
      </c>
      <c r="F135" s="302">
        <f>'Ind T6'!N54</f>
        <v>0.1310976062528722</v>
      </c>
      <c r="G135" s="299" t="str">
        <f>CONCATENATE("(",ROUND((F135/$H137)*100,1),")")</f>
        <v>(7)</v>
      </c>
      <c r="H135" s="302">
        <f>SUM(B135,D135,F135)</f>
        <v>1.3221449926718141</v>
      </c>
      <c r="I135" s="299" t="str">
        <f>CONCATENATE("(",ROUND((H135/$H137)*100,1),")")</f>
        <v>(70.6)</v>
      </c>
      <c r="K135" s="302">
        <f>B140-B135</f>
        <v>-2.0058626011586256E-2</v>
      </c>
      <c r="L135" s="302">
        <f>D140-D135</f>
        <v>6.7065550545690467E-5</v>
      </c>
      <c r="M135" s="302">
        <f>F140-F135</f>
        <v>-9.1900289394369894E-4</v>
      </c>
      <c r="N135" s="302">
        <f>SUM(K135:M135)</f>
        <v>-2.0910563354984264E-2</v>
      </c>
    </row>
    <row r="136" spans="1:14" x14ac:dyDescent="0.2">
      <c r="A136" s="282" t="s">
        <v>365</v>
      </c>
      <c r="B136" s="302">
        <f>'Ind T6'!L53</f>
        <v>0.43851783097138064</v>
      </c>
      <c r="C136" s="299" t="str">
        <f>CONCATENATE("(",ROUND((B136/$H137)*100,1),")")</f>
        <v>(23.4)</v>
      </c>
      <c r="D136" s="302">
        <f>'Ind T6'!M53</f>
        <v>0.1133371763568042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0.55185500732818482</v>
      </c>
      <c r="I136" s="299" t="str">
        <f>CONCATENATE("(",ROUND((H136/$H137)*100,1),")")</f>
        <v>(29.4)</v>
      </c>
      <c r="K136" s="302">
        <f t="shared" ref="K136:K137" si="112">B141-B136</f>
        <v>-7.2792334847332496E-4</v>
      </c>
      <c r="L136" s="302">
        <f t="shared" ref="L136:L137" si="113">D141-D136</f>
        <v>-1.3615132965437426E-3</v>
      </c>
      <c r="M136" s="302">
        <f t="shared" ref="M136:M137" si="114">F141-F136</f>
        <v>0</v>
      </c>
      <c r="N136" s="302">
        <f t="shared" ref="N136:N137" si="115">SUM(K136:M136)</f>
        <v>-2.0894366450170676E-3</v>
      </c>
    </row>
    <row r="137" spans="1:14" x14ac:dyDescent="0.2">
      <c r="A137" s="282" t="s">
        <v>363</v>
      </c>
      <c r="B137" s="302">
        <f>SUM(B135:B136)</f>
        <v>1.6136357596471902</v>
      </c>
      <c r="C137" s="299" t="str">
        <f>CONCATENATE("(",ROUND((B137/$H137)*100,1),")")</f>
        <v>(86.1)</v>
      </c>
      <c r="D137" s="302">
        <f>SUM(D135:D136)</f>
        <v>0.12926663409993644</v>
      </c>
      <c r="E137" s="299" t="str">
        <f>CONCATENATE("(",ROUND((D137/$H137)*100,1),")")</f>
        <v>(6.9)</v>
      </c>
      <c r="F137" s="302">
        <f>SUM(F135:F136)</f>
        <v>0.1310976062528722</v>
      </c>
      <c r="G137" s="299" t="str">
        <f>CONCATENATE("(",ROUND((F137/$H137)*100,1),")")</f>
        <v>(7)</v>
      </c>
      <c r="H137" s="302">
        <f>SUM(H135:H136)</f>
        <v>1.8739999999999988</v>
      </c>
      <c r="I137" s="299" t="str">
        <f>CONCATENATE("(",ROUND((H137/$H137)*100,1),")")</f>
        <v>(100)</v>
      </c>
      <c r="K137" s="302">
        <f t="shared" si="112"/>
        <v>-2.0786549360059636E-2</v>
      </c>
      <c r="L137" s="302">
        <f t="shared" si="113"/>
        <v>-1.2944477459980452E-3</v>
      </c>
      <c r="M137" s="302">
        <f t="shared" si="114"/>
        <v>-9.1900289394369894E-4</v>
      </c>
      <c r="N137" s="302">
        <f t="shared" si="115"/>
        <v>-2.300000000000138E-2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1.1550593026642233</v>
      </c>
      <c r="C140" s="299" t="str">
        <f>CONCATENATE("(",ROUND((B140/$H142)*100,1),")")</f>
        <v>(62.4)</v>
      </c>
      <c r="D140" s="302">
        <f>'Ind T6'!R54</f>
        <v>1.5996523293677949E-2</v>
      </c>
      <c r="E140" s="299" t="str">
        <f>CONCATENATE("(",ROUND((D140/$H142)*100,1),")")</f>
        <v>(0.9)</v>
      </c>
      <c r="F140" s="302">
        <f>'Ind T6'!S54</f>
        <v>0.1301786033589285</v>
      </c>
      <c r="G140" s="299" t="str">
        <f>CONCATENATE("(",ROUND((F140/$H142)*100,1),")")</f>
        <v>(7)</v>
      </c>
      <c r="H140" s="302">
        <f>SUM(B140,D140,F140)</f>
        <v>1.3012344293168296</v>
      </c>
      <c r="I140" s="299" t="str">
        <f>CONCATENATE("(",ROUND((H140/$H142)*100,1),")")</f>
        <v>(70.3)</v>
      </c>
      <c r="K140" s="302">
        <f>B145-B140</f>
        <v>1.0218848844280259E-2</v>
      </c>
      <c r="L140" s="302">
        <f>D145-D140</f>
        <v>9.2889349478822089E-4</v>
      </c>
      <c r="M140" s="302">
        <f>F145-F140</f>
        <v>4.304871344278649E-3</v>
      </c>
      <c r="N140" s="302">
        <f>SUM(K140:M140)</f>
        <v>1.5452613683347129E-2</v>
      </c>
    </row>
    <row r="141" spans="1:14" x14ac:dyDescent="0.2">
      <c r="A141" s="282" t="s">
        <v>365</v>
      </c>
      <c r="B141" s="302">
        <f>'Ind T6'!Q53</f>
        <v>0.43778990762290731</v>
      </c>
      <c r="C141" s="299" t="str">
        <f>CONCATENATE("(",ROUND((B141/$H142)*100,1),")")</f>
        <v>(23.7)</v>
      </c>
      <c r="D141" s="302">
        <f>'Ind T6'!R53</f>
        <v>0.11197566306026045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0.54976557068316778</v>
      </c>
      <c r="I141" s="299" t="str">
        <f>CONCATENATE("(",ROUND((H141/$H142)*100,1),")")</f>
        <v>(29.7)</v>
      </c>
      <c r="K141" s="302">
        <f t="shared" ref="K141:K142" si="117">B146-B141</f>
        <v>1.8092514134140258E-2</v>
      </c>
      <c r="L141" s="302">
        <f t="shared" ref="L141:L142" si="118">D146-D141</f>
        <v>2.4548721825164155E-3</v>
      </c>
      <c r="M141" s="302">
        <f t="shared" ref="M141:M142" si="119">F146-F141</f>
        <v>0</v>
      </c>
      <c r="N141" s="302">
        <f t="shared" ref="N141:N142" si="120">SUM(K141:M141)</f>
        <v>2.0547386316656674E-2</v>
      </c>
    </row>
    <row r="142" spans="1:14" x14ac:dyDescent="0.2">
      <c r="A142" s="282" t="s">
        <v>363</v>
      </c>
      <c r="B142" s="302">
        <f>SUM(B140:B141)</f>
        <v>1.5928492102871306</v>
      </c>
      <c r="C142" s="299" t="str">
        <f>CONCATENATE("(",ROUND((B142/$H142)*100,1),")")</f>
        <v>(86.1)</v>
      </c>
      <c r="D142" s="302">
        <f>SUM(D140:D141)</f>
        <v>0.12797218635393839</v>
      </c>
      <c r="E142" s="299" t="str">
        <f>CONCATENATE("(",ROUND((D142/$H142)*100,1),")")</f>
        <v>(6.9)</v>
      </c>
      <c r="F142" s="302">
        <f>SUM(F140:F141)</f>
        <v>0.1301786033589285</v>
      </c>
      <c r="G142" s="299" t="str">
        <f>CONCATENATE("(",ROUND((F142/$H142)*100,1),")")</f>
        <v>(7)</v>
      </c>
      <c r="H142" s="302">
        <f>SUM(H140:H141)</f>
        <v>1.8509999999999973</v>
      </c>
      <c r="I142" s="299" t="str">
        <f>CONCATENATE("(",ROUND((H142/$H142)*100,1),")")</f>
        <v>(100)</v>
      </c>
      <c r="K142" s="302">
        <f t="shared" si="117"/>
        <v>2.8311362978420629E-2</v>
      </c>
      <c r="L142" s="302">
        <f t="shared" si="118"/>
        <v>3.3837656773046398E-3</v>
      </c>
      <c r="M142" s="302">
        <f t="shared" si="119"/>
        <v>4.304871344278649E-3</v>
      </c>
      <c r="N142" s="302">
        <f t="shared" si="120"/>
        <v>3.6000000000003918E-2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1.1652781515085036</v>
      </c>
      <c r="C145" s="299" t="str">
        <f>CONCATENATE("(",ROUND((B145/$H147)*100,1),")")</f>
        <v>(61.8)</v>
      </c>
      <c r="D145" s="302">
        <f>'Ind T6'!W54</f>
        <v>1.692541678846617E-2</v>
      </c>
      <c r="E145" s="299" t="str">
        <f>CONCATENATE("(",ROUND((D145/$H147)*100,1),")")</f>
        <v>(0.9)</v>
      </c>
      <c r="F145" s="302">
        <f>'Ind T6'!X54</f>
        <v>0.13448347470320715</v>
      </c>
      <c r="G145" s="299" t="str">
        <f>CONCATENATE("(",ROUND((F145/$H147)*100,1),")")</f>
        <v>(7.1)</v>
      </c>
      <c r="H145" s="302">
        <f>SUM(B145,D145,F145)</f>
        <v>1.3166870430001769</v>
      </c>
      <c r="I145" s="299" t="str">
        <f>CONCATENATE("(",ROUND((H145/$H147)*100,1),")")</f>
        <v>(69.8)</v>
      </c>
      <c r="K145" s="302">
        <f>B145-B135</f>
        <v>-9.8397771673059964E-3</v>
      </c>
      <c r="L145" s="302">
        <f>D145-D135</f>
        <v>9.9595904533391136E-4</v>
      </c>
      <c r="M145" s="302">
        <f>F145-F135</f>
        <v>3.3858684503349501E-3</v>
      </c>
      <c r="N145" s="302">
        <f>SUM(K145:M145)</f>
        <v>-5.4579496716371349E-3</v>
      </c>
    </row>
    <row r="146" spans="1:14" x14ac:dyDescent="0.2">
      <c r="A146" s="282" t="s">
        <v>365</v>
      </c>
      <c r="B146" s="302">
        <f>'Ind T6'!V53</f>
        <v>0.45588242175704757</v>
      </c>
      <c r="C146" s="299" t="str">
        <f>CONCATENATE("(",ROUND((B146/$H147)*100,1),")")</f>
        <v>(24.2)</v>
      </c>
      <c r="D146" s="302">
        <f>'Ind T6'!W53</f>
        <v>0.11443053524277687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0.57031295699982443</v>
      </c>
      <c r="I146" s="299" t="str">
        <f>CONCATENATE("(",ROUND((H146/$H147)*100,1),")")</f>
        <v>(30.2)</v>
      </c>
      <c r="K146" s="302">
        <f t="shared" ref="K146:K147" si="122">B146-B136</f>
        <v>1.7364590785666933E-2</v>
      </c>
      <c r="L146" s="302">
        <f t="shared" ref="L146:L147" si="123">D146-D136</f>
        <v>1.0933588859726728E-3</v>
      </c>
      <c r="M146" s="302">
        <f t="shared" ref="M146:M147" si="124">F146-F136</f>
        <v>0</v>
      </c>
      <c r="N146" s="302">
        <f t="shared" ref="N146:N147" si="125">SUM(K146:M146)</f>
        <v>1.8457949671639606E-2</v>
      </c>
    </row>
    <row r="147" spans="1:14" x14ac:dyDescent="0.2">
      <c r="A147" s="282" t="s">
        <v>363</v>
      </c>
      <c r="B147" s="302">
        <f>SUM(B145:B146)</f>
        <v>1.6211605732655512</v>
      </c>
      <c r="C147" s="299" t="str">
        <f>CONCATENATE("(",ROUND((B147/$H147)*100,1),")")</f>
        <v>(85.9)</v>
      </c>
      <c r="D147" s="302">
        <f>SUM(D145:D146)</f>
        <v>0.13135595203124303</v>
      </c>
      <c r="E147" s="299" t="str">
        <f>CONCATENATE("(",ROUND((D147/$H147)*100,1),")")</f>
        <v>(7)</v>
      </c>
      <c r="F147" s="302">
        <f>SUM(F145:F146)</f>
        <v>0.13448347470320715</v>
      </c>
      <c r="G147" s="299" t="str">
        <f>CONCATENATE("(",ROUND((F147/$H147)*100,1),")")</f>
        <v>(7.1)</v>
      </c>
      <c r="H147" s="302">
        <f>SUM(H145:H146)</f>
        <v>1.8870000000000013</v>
      </c>
      <c r="I147" s="299" t="str">
        <f>CONCATENATE("(",ROUND((H147/$H147)*100,1),")")</f>
        <v>(100)</v>
      </c>
      <c r="K147" s="302">
        <f t="shared" si="122"/>
        <v>7.5248136183609926E-3</v>
      </c>
      <c r="L147" s="302">
        <f t="shared" si="123"/>
        <v>2.0893179313065946E-3</v>
      </c>
      <c r="M147" s="302">
        <f t="shared" si="124"/>
        <v>3.3858684503349501E-3</v>
      </c>
      <c r="N147" s="302">
        <f t="shared" si="125"/>
        <v>1.3000000000002537E-2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1.1338873945168226</v>
      </c>
      <c r="C156" s="299" t="str">
        <f>CONCATENATE("(",ROUND((B156/$H158)*100,1),")")</f>
        <v>(60.7)</v>
      </c>
      <c r="D156" s="302">
        <f>'Ind T6'!M63</f>
        <v>2.535614451479138E-2</v>
      </c>
      <c r="E156" s="299" t="str">
        <f>CONCATENATE("(",ROUND((D156/$H158)*100,1),")")</f>
        <v>(1.4)</v>
      </c>
      <c r="F156" s="302">
        <f>'Ind T6'!N63</f>
        <v>0.20334150843683946</v>
      </c>
      <c r="G156" s="299" t="str">
        <f>CONCATENATE("(",ROUND((F156/$H158)*100,1),")")</f>
        <v>(10.9)</v>
      </c>
      <c r="H156" s="302">
        <f>SUM(B156,D156,F156)</f>
        <v>1.3625850474684535</v>
      </c>
      <c r="I156" s="299" t="str">
        <f>CONCATENATE("(",ROUND((H156/$H158)*100,1),")")</f>
        <v>(73)</v>
      </c>
      <c r="K156" s="302">
        <f>B161-B156</f>
        <v>9.1530798271681757E-3</v>
      </c>
      <c r="L156" s="302">
        <f>D161-D156</f>
        <v>7.663097259416711E-4</v>
      </c>
      <c r="M156" s="302">
        <f>F161-F156</f>
        <v>-4.37141305493563E-3</v>
      </c>
      <c r="N156" s="302">
        <f>SUM(K156:M156)</f>
        <v>5.5479764981742168E-3</v>
      </c>
    </row>
    <row r="157" spans="1:14" x14ac:dyDescent="0.2">
      <c r="A157" s="282" t="s">
        <v>365</v>
      </c>
      <c r="B157" s="302">
        <f>'Ind T6'!L62</f>
        <v>0.29762697784708741</v>
      </c>
      <c r="C157" s="299" t="str">
        <f>CONCATENATE("(",ROUND((B157/$H158)*100,1),")")</f>
        <v>(15.9)</v>
      </c>
      <c r="D157" s="302">
        <f>'Ind T6'!M62</f>
        <v>0.18709388185750209</v>
      </c>
      <c r="E157" s="299" t="str">
        <f>CONCATENATE("(",ROUND((D157/$H158)*100,1),")")</f>
        <v>(10)</v>
      </c>
      <c r="F157" s="302">
        <f>'Ind T6'!N62</f>
        <v>1.9694092826959296E-2</v>
      </c>
      <c r="G157" s="299" t="str">
        <f>CONCATENATE("(",ROUND((F157/$H158)*100,1),")")</f>
        <v>(1.1)</v>
      </c>
      <c r="H157" s="302">
        <f t="shared" ref="H157" si="126">SUM(B157,D157,F157)</f>
        <v>0.50441495253154878</v>
      </c>
      <c r="I157" s="299" t="str">
        <f>CONCATENATE("(",ROUND((H157/$H158)*100,1),")")</f>
        <v>(27)</v>
      </c>
      <c r="K157" s="302">
        <f t="shared" ref="K157:K158" si="127">B162-B157</f>
        <v>1.6330743220774879E-2</v>
      </c>
      <c r="L157" s="302">
        <f t="shared" ref="L157:L158" si="128">D162-D157</f>
        <v>5.0404311126948653E-3</v>
      </c>
      <c r="M157" s="302">
        <f t="shared" ref="M157:M158" si="129">F162-F157</f>
        <v>8.0849168353581968E-5</v>
      </c>
      <c r="N157" s="302">
        <f t="shared" ref="N157:N158" si="130">SUM(K157:M157)</f>
        <v>2.1452023501823327E-2</v>
      </c>
    </row>
    <row r="158" spans="1:14" x14ac:dyDescent="0.2">
      <c r="A158" s="282" t="s">
        <v>363</v>
      </c>
      <c r="B158" s="302">
        <f>SUM(B156:B157)</f>
        <v>1.4315143723639101</v>
      </c>
      <c r="C158" s="299" t="str">
        <f>CONCATENATE("(",ROUND((B158/$H158)*100,1),")")</f>
        <v>(76.7)</v>
      </c>
      <c r="D158" s="302">
        <f>SUM(D156:D157)</f>
        <v>0.21245002637229346</v>
      </c>
      <c r="E158" s="299" t="str">
        <f>CONCATENATE("(",ROUND((D158/$H158)*100,1),")")</f>
        <v>(11.4)</v>
      </c>
      <c r="F158" s="302">
        <f>SUM(F156:F157)</f>
        <v>0.22303560126379876</v>
      </c>
      <c r="G158" s="299" t="str">
        <f>CONCATENATE("(",ROUND((F158/$H158)*100,1),")")</f>
        <v>(11.9)</v>
      </c>
      <c r="H158" s="302">
        <f>SUM(H156:H157)</f>
        <v>1.8670000000000022</v>
      </c>
      <c r="I158" s="299" t="str">
        <f>CONCATENATE("(",ROUND((H158/$H158)*100,1),")")</f>
        <v>(100)</v>
      </c>
      <c r="K158" s="302">
        <f t="shared" si="127"/>
        <v>2.5483823047943055E-2</v>
      </c>
      <c r="L158" s="302">
        <f t="shared" si="128"/>
        <v>5.8067408386365538E-3</v>
      </c>
      <c r="M158" s="302">
        <f t="shared" si="129"/>
        <v>-4.290563886582055E-3</v>
      </c>
      <c r="N158" s="302">
        <f t="shared" si="130"/>
        <v>2.6999999999997554E-2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1.1430404743439908</v>
      </c>
      <c r="C161" s="299" t="str">
        <f>CONCATENATE("(",ROUND((B161/$H163)*100,1),")")</f>
        <v>(60.4)</v>
      </c>
      <c r="D161" s="302">
        <f>'Ind T6'!R63</f>
        <v>2.6122454240733051E-2</v>
      </c>
      <c r="E161" s="299" t="str">
        <f>CONCATENATE("(",ROUND((D161/$H163)*100,1),")")</f>
        <v>(1.4)</v>
      </c>
      <c r="F161" s="302">
        <f>'Ind T6'!S63</f>
        <v>0.19897009538190383</v>
      </c>
      <c r="G161" s="299" t="str">
        <f>CONCATENATE("(",ROUND((F161/$H163)*100,1),")")</f>
        <v>(10.5)</v>
      </c>
      <c r="H161" s="302">
        <f>SUM(B161,D161,F161)</f>
        <v>1.3681330239666276</v>
      </c>
      <c r="I161" s="299" t="str">
        <f>CONCATENATE("(",ROUND((H161/$H163)*100,1),")")</f>
        <v>(72.2)</v>
      </c>
      <c r="K161" s="302">
        <f>B166-B161</f>
        <v>-2.3301165326499174E-3</v>
      </c>
      <c r="L161" s="302">
        <f>D166-D161</f>
        <v>7.0389450393171238E-5</v>
      </c>
      <c r="M161" s="302">
        <f>F166-F161</f>
        <v>-1.2496272406950198E-2</v>
      </c>
      <c r="N161" s="302">
        <f>SUM(K161:M161)</f>
        <v>-1.4755999489206945E-2</v>
      </c>
    </row>
    <row r="162" spans="1:14" x14ac:dyDescent="0.2">
      <c r="A162" s="282" t="s">
        <v>365</v>
      </c>
      <c r="B162" s="302">
        <f>'Ind T6'!Q62</f>
        <v>0.31395772106786229</v>
      </c>
      <c r="C162" s="299" t="str">
        <f>CONCATENATE("(",ROUND((B162/$H163)*100,1),")")</f>
        <v>(16.6)</v>
      </c>
      <c r="D162" s="302">
        <f>'Ind T6'!R62</f>
        <v>0.19213431297019695</v>
      </c>
      <c r="E162" s="299" t="str">
        <f>CONCATENATE("(",ROUND((D162/$H163)*100,1),")")</f>
        <v>(10.1)</v>
      </c>
      <c r="F162" s="302">
        <f>'Ind T6'!S62</f>
        <v>1.9774941995312878E-2</v>
      </c>
      <c r="G162" s="299" t="str">
        <f>CONCATENATE("(",ROUND((F162/$H163)*100,1),")")</f>
        <v>(1)</v>
      </c>
      <c r="H162" s="302">
        <f t="shared" ref="H162" si="131">SUM(B162,D162,F162)</f>
        <v>0.52586697603337207</v>
      </c>
      <c r="I162" s="299" t="str">
        <f>CONCATENATE("(",ROUND((H162/$H163)*100,1),")")</f>
        <v>(27.8)</v>
      </c>
      <c r="K162" s="302">
        <f t="shared" ref="K162:K163" si="132">B167-B162</f>
        <v>2.7991054829477502E-2</v>
      </c>
      <c r="L162" s="302">
        <f t="shared" ref="L162:L163" si="133">D167-D162</f>
        <v>6.8351785566741208E-3</v>
      </c>
      <c r="M162" s="302">
        <f t="shared" ref="M162:M163" si="134">F167-F162</f>
        <v>-7.0233896945028074E-5</v>
      </c>
      <c r="N162" s="302">
        <f t="shared" ref="N162:N163" si="135">SUM(K162:M162)</f>
        <v>3.4755999489206595E-2</v>
      </c>
    </row>
    <row r="163" spans="1:14" x14ac:dyDescent="0.2">
      <c r="A163" s="282" t="s">
        <v>363</v>
      </c>
      <c r="B163" s="302">
        <f>SUM(B161:B162)</f>
        <v>1.4569981954118532</v>
      </c>
      <c r="C163" s="299" t="str">
        <f>CONCATENATE("(",ROUND((B163/$H163)*100,1),")")</f>
        <v>(76.9)</v>
      </c>
      <c r="D163" s="302">
        <f>SUM(D161:D162)</f>
        <v>0.21825676721093001</v>
      </c>
      <c r="E163" s="299" t="str">
        <f>CONCATENATE("(",ROUND((D163/$H163)*100,1),")")</f>
        <v>(11.5)</v>
      </c>
      <c r="F163" s="302">
        <f>SUM(F161:F162)</f>
        <v>0.21874503737721671</v>
      </c>
      <c r="G163" s="299" t="str">
        <f>CONCATENATE("(",ROUND((F163/$H163)*100,1),")")</f>
        <v>(11.5)</v>
      </c>
      <c r="H163" s="302">
        <f>SUM(H161:H162)</f>
        <v>1.8939999999999997</v>
      </c>
      <c r="I163" s="299" t="str">
        <f>CONCATENATE("(",ROUND((H163/$H163)*100,1),")")</f>
        <v>(100)</v>
      </c>
      <c r="K163" s="302">
        <f t="shared" si="132"/>
        <v>2.5660938296827585E-2</v>
      </c>
      <c r="L163" s="302">
        <f t="shared" si="133"/>
        <v>6.905568007067292E-3</v>
      </c>
      <c r="M163" s="302">
        <f t="shared" si="134"/>
        <v>-1.256650630389522E-2</v>
      </c>
      <c r="N163" s="302">
        <f t="shared" si="135"/>
        <v>1.9999999999999657E-2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1.1407103578113409</v>
      </c>
      <c r="C166" s="299" t="str">
        <f>CONCATENATE("(",ROUND((B166/$H168)*100,1),")")</f>
        <v>(59.6)</v>
      </c>
      <c r="D166" s="302">
        <f>'Ind T6'!W63</f>
        <v>2.6192843691126223E-2</v>
      </c>
      <c r="E166" s="299" t="str">
        <f>CONCATENATE("(",ROUND((D166/$H168)*100,1),")")</f>
        <v>(1.4)</v>
      </c>
      <c r="F166" s="302">
        <f>'Ind T6'!X63</f>
        <v>0.18647382297495363</v>
      </c>
      <c r="G166" s="299" t="str">
        <f>CONCATENATE("(",ROUND((F166/$H168)*100,1),")")</f>
        <v>(9.7)</v>
      </c>
      <c r="H166" s="302">
        <f>SUM(B166,D166,F166)</f>
        <v>1.3533770244774208</v>
      </c>
      <c r="I166" s="299" t="str">
        <f>CONCATENATE("(",ROUND((H166/$H168)*100,1),")")</f>
        <v>(70.7)</v>
      </c>
      <c r="K166" s="302">
        <f>B166-B156</f>
        <v>6.8229632945182583E-3</v>
      </c>
      <c r="L166" s="302">
        <f>D166-D156</f>
        <v>8.3669917633484234E-4</v>
      </c>
      <c r="M166" s="302">
        <f>F166-F156</f>
        <v>-1.6867685461885829E-2</v>
      </c>
      <c r="N166" s="302">
        <f>SUM(K166:M166)</f>
        <v>-9.2080229910327278E-3</v>
      </c>
    </row>
    <row r="167" spans="1:14" x14ac:dyDescent="0.2">
      <c r="A167" s="282" t="s">
        <v>365</v>
      </c>
      <c r="B167" s="302">
        <f>'Ind T6'!V62</f>
        <v>0.3419487758973398</v>
      </c>
      <c r="C167" s="299" t="str">
        <f>CONCATENATE("(",ROUND((B167/$H168)*100,1),")")</f>
        <v>(17.9)</v>
      </c>
      <c r="D167" s="302">
        <f>'Ind T6'!W62</f>
        <v>0.19896949152687107</v>
      </c>
      <c r="E167" s="299" t="str">
        <f>CONCATENATE("(",ROUND((D167/$H168)*100,1),")")</f>
        <v>(10.4)</v>
      </c>
      <c r="F167" s="302">
        <f>'Ind T6'!X62</f>
        <v>1.970470809836785E-2</v>
      </c>
      <c r="G167" s="299" t="str">
        <f>CONCATENATE("(",ROUND((F167/$H168)*100,1),")")</f>
        <v>(1)</v>
      </c>
      <c r="H167" s="302">
        <f t="shared" ref="H167" si="136">SUM(B167,D167,F167)</f>
        <v>0.56062297552257878</v>
      </c>
      <c r="I167" s="299" t="str">
        <f>CONCATENATE("(",ROUND((H167/$H168)*100,1),")")</f>
        <v>(29.3)</v>
      </c>
      <c r="K167" s="302">
        <f t="shared" ref="K167:K168" si="137">B167-B157</f>
        <v>4.4321798050252381E-2</v>
      </c>
      <c r="L167" s="302">
        <f t="shared" ref="L167:L168" si="138">D167-D157</f>
        <v>1.1875609669368986E-2</v>
      </c>
      <c r="M167" s="302">
        <f t="shared" ref="M167:M168" si="139">F167-F157</f>
        <v>1.0615271408553895E-5</v>
      </c>
      <c r="N167" s="302">
        <f t="shared" ref="N167:N168" si="140">SUM(K167:M167)</f>
        <v>5.6208022991029921E-2</v>
      </c>
    </row>
    <row r="168" spans="1:14" x14ac:dyDescent="0.2">
      <c r="A168" s="282" t="s">
        <v>363</v>
      </c>
      <c r="B168" s="302">
        <f>SUM(B166:B167)</f>
        <v>1.4826591337086807</v>
      </c>
      <c r="C168" s="299" t="str">
        <f>CONCATENATE("(",ROUND((B168/$H168)*100,1),")")</f>
        <v>(77.5)</v>
      </c>
      <c r="D168" s="302">
        <f>SUM(D166:D167)</f>
        <v>0.22516233521799731</v>
      </c>
      <c r="E168" s="299" t="str">
        <f>CONCATENATE("(",ROUND((D168/$H168)*100,1),")")</f>
        <v>(11.8)</v>
      </c>
      <c r="F168" s="302">
        <f>SUM(F166:F167)</f>
        <v>0.20617853107332149</v>
      </c>
      <c r="G168" s="299" t="str">
        <f>CONCATENATE("(",ROUND((F168/$H168)*100,1),")")</f>
        <v>(10.8)</v>
      </c>
      <c r="H168" s="302">
        <f>SUM(H166:H167)</f>
        <v>1.9139999999999997</v>
      </c>
      <c r="I168" s="299" t="str">
        <f>CONCATENATE("(",ROUND((H168/$H168)*100,1),")")</f>
        <v>(100)</v>
      </c>
      <c r="K168" s="302">
        <f t="shared" si="137"/>
        <v>5.114476134477064E-2</v>
      </c>
      <c r="L168" s="302">
        <f t="shared" si="138"/>
        <v>1.2712308845703846E-2</v>
      </c>
      <c r="M168" s="302">
        <f t="shared" si="139"/>
        <v>-1.6857070190477275E-2</v>
      </c>
      <c r="N168" s="302">
        <f t="shared" si="140"/>
        <v>4.6999999999997211E-2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9.4725734776443549</v>
      </c>
      <c r="C177" s="299" t="str">
        <f>CONCATENATE("(",ROUND((B177/$H179)*100,1),")")</f>
        <v>(55.2)</v>
      </c>
      <c r="D177" s="302">
        <f>'Ind T6'!M72</f>
        <v>0.45472520386837939</v>
      </c>
      <c r="E177" s="299" t="str">
        <f>CONCATENATE("(",ROUND((D177/$H179)*100,1),")")</f>
        <v>(2.7)</v>
      </c>
      <c r="F177" s="302">
        <f>'Ind T6'!N72</f>
        <v>4.9831233877598917</v>
      </c>
      <c r="G177" s="299" t="str">
        <f>CONCATENATE("(",ROUND((F177/$H179)*100,1),")")</f>
        <v>(29)</v>
      </c>
      <c r="H177" s="302">
        <f>SUM(B177,D177,F177)</f>
        <v>14.910422069272627</v>
      </c>
      <c r="I177" s="299" t="str">
        <f>CONCATENATE("(",ROUND((H177/$H179)*100,1),")")</f>
        <v>(86.9)</v>
      </c>
      <c r="K177" s="302">
        <f>B182-B177</f>
        <v>-0.45285802548771592</v>
      </c>
      <c r="L177" s="302">
        <f>D182-D177</f>
        <v>-7.6378748550994802E-3</v>
      </c>
      <c r="M177" s="302">
        <f>F182-F177</f>
        <v>-0.12980784657082456</v>
      </c>
      <c r="N177" s="302">
        <f>SUM(K177:M177)</f>
        <v>-0.59030374691363996</v>
      </c>
    </row>
    <row r="178" spans="1:14" x14ac:dyDescent="0.2">
      <c r="A178" s="282" t="s">
        <v>365</v>
      </c>
      <c r="B178" s="302">
        <f>'Ind T6'!L71</f>
        <v>1.2686659533919684</v>
      </c>
      <c r="C178" s="299" t="str">
        <f>CONCATENATE("(",ROUND((B178/$H179)*100,1),")")</f>
        <v>(7.4)</v>
      </c>
      <c r="D178" s="302">
        <f>'Ind T6'!M71</f>
        <v>0.74447917992987767</v>
      </c>
      <c r="E178" s="299" t="str">
        <f>CONCATENATE("(",ROUND((D178/$H179)*100,1),")")</f>
        <v>(4.3)</v>
      </c>
      <c r="F178" s="302">
        <f>'Ind T6'!N71</f>
        <v>0.23443279740553644</v>
      </c>
      <c r="G178" s="299" t="str">
        <f>CONCATENATE("(",ROUND((F178/$H179)*100,1),")")</f>
        <v>(1.4)</v>
      </c>
      <c r="H178" s="302">
        <f t="shared" ref="H178" si="141">SUM(B178,D178,F178)</f>
        <v>2.2475779307273824</v>
      </c>
      <c r="I178" s="299" t="str">
        <f>CONCATENATE("(",ROUND((H178/$H179)*100,1),")")</f>
        <v>(13.1)</v>
      </c>
      <c r="K178" s="302">
        <f t="shared" ref="K178:K179" si="142">B183-B178</f>
        <v>-3.9916009390659646E-2</v>
      </c>
      <c r="L178" s="302">
        <f t="shared" ref="L178:L179" si="143">D183-D178</f>
        <v>-1.8579112597213787E-2</v>
      </c>
      <c r="M178" s="302">
        <f t="shared" ref="M178:M179" si="144">F183-F178</f>
        <v>-6.2011310984820267E-3</v>
      </c>
      <c r="N178" s="302">
        <f t="shared" ref="N178:N179" si="145">SUM(K178:M178)</f>
        <v>-6.469625308635546E-2</v>
      </c>
    </row>
    <row r="179" spans="1:14" x14ac:dyDescent="0.2">
      <c r="A179" s="282" t="s">
        <v>363</v>
      </c>
      <c r="B179" s="302">
        <f>SUM(B177:B178)</f>
        <v>10.741239431036323</v>
      </c>
      <c r="C179" s="299" t="str">
        <f>CONCATENATE("(",ROUND((B179/$H179)*100,1),")")</f>
        <v>(62.6)</v>
      </c>
      <c r="D179" s="302">
        <f>SUM(D177:D178)</f>
        <v>1.1992043837982571</v>
      </c>
      <c r="E179" s="299" t="str">
        <f>CONCATENATE("(",ROUND((D179/$H179)*100,1),")")</f>
        <v>(7)</v>
      </c>
      <c r="F179" s="302">
        <f>SUM(F177:F178)</f>
        <v>5.217556185165428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-0.49277403487837645</v>
      </c>
      <c r="L179" s="302">
        <f t="shared" si="143"/>
        <v>-2.6216987452313267E-2</v>
      </c>
      <c r="M179" s="302">
        <f t="shared" si="144"/>
        <v>-0.13600897766930675</v>
      </c>
      <c r="N179" s="302">
        <f t="shared" si="145"/>
        <v>-0.65499999999999647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9.0197154521566389</v>
      </c>
      <c r="C182" s="299" t="str">
        <f>CONCATENATE("(",ROUND((B182/$H184)*100,1),")")</f>
        <v>(54.7)</v>
      </c>
      <c r="D182" s="302">
        <f>'Ind T6'!R72</f>
        <v>0.44708732901327991</v>
      </c>
      <c r="E182" s="299" t="str">
        <f>CONCATENATE("(",ROUND((D182/$H184)*100,1),")")</f>
        <v>(2.7)</v>
      </c>
      <c r="F182" s="302">
        <f>'Ind T6'!S72</f>
        <v>4.8533155411890672</v>
      </c>
      <c r="G182" s="299" t="str">
        <f>CONCATENATE("(",ROUND((F182/$H184)*100,1),")")</f>
        <v>(29.4)</v>
      </c>
      <c r="H182" s="302">
        <f>SUM(B182,D182,F182)</f>
        <v>14.320118322358987</v>
      </c>
      <c r="I182" s="299" t="str">
        <f>CONCATENATE("(",ROUND((H182/$H184)*100,1),")")</f>
        <v>(86.8)</v>
      </c>
      <c r="K182" s="302">
        <f>B187-B182</f>
        <v>-0.30292027450817649</v>
      </c>
      <c r="L182" s="302">
        <f>D187-D182</f>
        <v>1.4972802114776251E-2</v>
      </c>
      <c r="M182" s="302">
        <f>F187-F182</f>
        <v>9.7258311283047405E-2</v>
      </c>
      <c r="N182" s="302">
        <f>SUM(K182:M182)</f>
        <v>-0.19068916111035283</v>
      </c>
    </row>
    <row r="183" spans="1:14" x14ac:dyDescent="0.2">
      <c r="A183" s="282" t="s">
        <v>365</v>
      </c>
      <c r="B183" s="302">
        <f>'Ind T6'!Q71</f>
        <v>1.2287499440013088</v>
      </c>
      <c r="C183" s="299" t="str">
        <f>CONCATENATE("(",ROUND((B183/$H184)*100,1),")")</f>
        <v>(7.4)</v>
      </c>
      <c r="D183" s="302">
        <f>'Ind T6'!R71</f>
        <v>0.72590006733266388</v>
      </c>
      <c r="E183" s="299" t="str">
        <f>CONCATENATE("(",ROUND((D183/$H184)*100,1),")")</f>
        <v>(4.4)</v>
      </c>
      <c r="F183" s="302">
        <f>'Ind T6'!S71</f>
        <v>0.22823166630705441</v>
      </c>
      <c r="G183" s="299" t="str">
        <f>CONCATENATE("(",ROUND((F183/$H184)*100,1),")")</f>
        <v>(1.4)</v>
      </c>
      <c r="H183" s="302">
        <f t="shared" ref="H183" si="146">SUM(B183,D183,F183)</f>
        <v>2.1828816776410269</v>
      </c>
      <c r="I183" s="299" t="str">
        <f>CONCATENATE("(",ROUND((H183/$H184)*100,1),")")</f>
        <v>(13.2)</v>
      </c>
      <c r="K183" s="302">
        <f t="shared" ref="K183:K184" si="147">B188-B183</f>
        <v>1.4253416757616044E-2</v>
      </c>
      <c r="L183" s="302">
        <f t="shared" ref="L183:L184" si="148">D188-D183</f>
        <v>1.6353327312930821E-2</v>
      </c>
      <c r="M183" s="302">
        <f t="shared" ref="M183:M184" si="149">F188-F183</f>
        <v>9.0824170398056125E-3</v>
      </c>
      <c r="N183" s="302">
        <f t="shared" ref="N183:N184" si="150">SUM(K183:M183)</f>
        <v>3.9689161110352478E-2</v>
      </c>
    </row>
    <row r="184" spans="1:14" x14ac:dyDescent="0.2">
      <c r="A184" s="282" t="s">
        <v>363</v>
      </c>
      <c r="B184" s="302">
        <f>SUM(B182:B183)</f>
        <v>10.248465396157947</v>
      </c>
      <c r="C184" s="299" t="str">
        <f>CONCATENATE("(",ROUND((B184/$H184)*100,1),")")</f>
        <v>(62.1)</v>
      </c>
      <c r="D184" s="302">
        <f>SUM(D182:D183)</f>
        <v>1.1729873963459438</v>
      </c>
      <c r="E184" s="299" t="str">
        <f>CONCATENATE("(",ROUND((D184/$H184)*100,1),")")</f>
        <v>(7.1)</v>
      </c>
      <c r="F184" s="302">
        <f>SUM(F182:F183)</f>
        <v>5.0815472074961212</v>
      </c>
      <c r="G184" s="299" t="str">
        <f>CONCATENATE("(",ROUND((F184/$H184)*100,1),")")</f>
        <v>(30.8)</v>
      </c>
      <c r="H184" s="302">
        <f>SUM(H182:H183)</f>
        <v>16.503000000000014</v>
      </c>
      <c r="I184" s="299" t="str">
        <f>CONCATENATE("(",ROUND((H184/$H184)*100,1),")")</f>
        <v>(100)</v>
      </c>
      <c r="K184" s="302">
        <f t="shared" si="147"/>
        <v>-0.28866685775055956</v>
      </c>
      <c r="L184" s="302">
        <f t="shared" si="148"/>
        <v>3.1326129427706961E-2</v>
      </c>
      <c r="M184" s="302">
        <f t="shared" si="149"/>
        <v>0.10634072832285302</v>
      </c>
      <c r="N184" s="302">
        <f t="shared" si="150"/>
        <v>-0.15099999999999958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8.7167951776484625</v>
      </c>
      <c r="C187" s="299" t="str">
        <f>CONCATENATE("(",ROUND((B187/$H189)*100,1),")")</f>
        <v>(53.3)</v>
      </c>
      <c r="D187" s="302">
        <f>'Ind T6'!W72</f>
        <v>0.46206013112805616</v>
      </c>
      <c r="E187" s="299" t="str">
        <f>CONCATENATE("(",ROUND((D187/$H189)*100,1),")")</f>
        <v>(2.8)</v>
      </c>
      <c r="F187" s="302">
        <f>'Ind T6'!X72</f>
        <v>4.9505738524721146</v>
      </c>
      <c r="G187" s="299" t="str">
        <f>CONCATENATE("(",ROUND((F187/$H189)*100,1),")")</f>
        <v>(30.3)</v>
      </c>
      <c r="H187" s="302">
        <f>SUM(B187,D187,F187)</f>
        <v>14.129429161248634</v>
      </c>
      <c r="I187" s="299" t="str">
        <f>CONCATENATE("(",ROUND((H187/$H189)*100,1),")")</f>
        <v>(86.4)</v>
      </c>
      <c r="K187" s="302">
        <f>B187-B177</f>
        <v>-0.75577829999589241</v>
      </c>
      <c r="L187" s="302">
        <f>D187-D177</f>
        <v>7.3349272596767712E-3</v>
      </c>
      <c r="M187" s="302">
        <f>F187-F177</f>
        <v>-3.2549535287777154E-2</v>
      </c>
      <c r="N187" s="302">
        <f>SUM(K187:M187)</f>
        <v>-0.78099290802399279</v>
      </c>
    </row>
    <row r="188" spans="1:14" x14ac:dyDescent="0.2">
      <c r="A188" s="282" t="s">
        <v>365</v>
      </c>
      <c r="B188" s="302">
        <f>'Ind T6'!V71</f>
        <v>1.2430033607589248</v>
      </c>
      <c r="C188" s="299" t="str">
        <f>CONCATENATE("(",ROUND((B188/$H189)*100,1),")")</f>
        <v>(7.6)</v>
      </c>
      <c r="D188" s="302">
        <f>'Ind T6'!W71</f>
        <v>0.7422533946455947</v>
      </c>
      <c r="E188" s="299" t="str">
        <f>CONCATENATE("(",ROUND((D188/$H189)*100,1),")")</f>
        <v>(4.5)</v>
      </c>
      <c r="F188" s="302">
        <f>'Ind T6'!X71</f>
        <v>0.23731408334686002</v>
      </c>
      <c r="G188" s="299" t="str">
        <f>CONCATENATE("(",ROUND((F188/$H189)*100,1),")")</f>
        <v>(1.5)</v>
      </c>
      <c r="H188" s="302">
        <f t="shared" ref="H188" si="151">SUM(B188,D188,F188)</f>
        <v>2.2225708387513796</v>
      </c>
      <c r="I188" s="299" t="str">
        <f>CONCATENATE("(",ROUND((H188/$H189)*100,1),")")</f>
        <v>(13.6)</v>
      </c>
      <c r="K188" s="302">
        <f t="shared" ref="K188:K189" si="152">B188-B178</f>
        <v>-2.5662592633043602E-2</v>
      </c>
      <c r="L188" s="302">
        <f t="shared" ref="L188:L189" si="153">D188-D178</f>
        <v>-2.2257852842829662E-3</v>
      </c>
      <c r="M188" s="302">
        <f t="shared" ref="M188:M189" si="154">F188-F178</f>
        <v>2.8812859413235858E-3</v>
      </c>
      <c r="N188" s="302">
        <f t="shared" ref="N188:N189" si="155">SUM(K188:M188)</f>
        <v>-2.5007091976002982E-2</v>
      </c>
    </row>
    <row r="189" spans="1:14" x14ac:dyDescent="0.2">
      <c r="A189" s="282" t="s">
        <v>363</v>
      </c>
      <c r="B189" s="302">
        <f>SUM(B187:B188)</f>
        <v>9.9597985384073873</v>
      </c>
      <c r="C189" s="299" t="str">
        <f>CONCATENATE("(",ROUND((B189/$H189)*100,1),")")</f>
        <v>(60.9)</v>
      </c>
      <c r="D189" s="302">
        <f>SUM(D187:D188)</f>
        <v>1.2043135257736508</v>
      </c>
      <c r="E189" s="299" t="str">
        <f>CONCATENATE("(",ROUND((D189/$H189)*100,1),")")</f>
        <v>(7.4)</v>
      </c>
      <c r="F189" s="302">
        <f>SUM(F187:F188)</f>
        <v>5.1878879358189742</v>
      </c>
      <c r="G189" s="299" t="str">
        <f>CONCATENATE("(",ROUND((F189/$H189)*100,1),")")</f>
        <v>(31.7)</v>
      </c>
      <c r="H189" s="302">
        <f>SUM(H187:H188)</f>
        <v>16.352000000000015</v>
      </c>
      <c r="I189" s="299" t="str">
        <f>CONCATENATE("(",ROUND((H189/$H189)*100,1),")")</f>
        <v>(100)</v>
      </c>
      <c r="K189" s="302">
        <f t="shared" si="152"/>
        <v>-0.78144089262893601</v>
      </c>
      <c r="L189" s="302">
        <f t="shared" si="153"/>
        <v>5.109141975393694E-3</v>
      </c>
      <c r="M189" s="302">
        <f t="shared" si="154"/>
        <v>-2.9668249346453734E-2</v>
      </c>
      <c r="N189" s="302">
        <f t="shared" si="155"/>
        <v>-0.80599999999999605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14.379542535278267</v>
      </c>
      <c r="C198" s="299" t="str">
        <f>CONCATENATE("(",ROUND((B198/$H200)*100,1),")")</f>
        <v>(33.8)</v>
      </c>
      <c r="D198" s="302">
        <f>'Ind T6'!M81</f>
        <v>5.3954487944615215</v>
      </c>
      <c r="E198" s="299" t="str">
        <f>CONCATENATE("(",ROUND((D198/$H200)*100,1),")")</f>
        <v>(12.7)</v>
      </c>
      <c r="F198" s="302">
        <f>'Ind T6'!N81</f>
        <v>1.8854365108275342</v>
      </c>
      <c r="G198" s="299" t="str">
        <f>CONCATENATE("(",ROUND((F198/$H200)*100,1),")")</f>
        <v>(4.4)</v>
      </c>
      <c r="H198" s="302">
        <f>SUM(B198,D198,F198)</f>
        <v>21.660427840567323</v>
      </c>
      <c r="I198" s="299" t="str">
        <f>CONCATENATE("(",ROUND((H198/$H200)*100,1),")")</f>
        <v>(50.9)</v>
      </c>
      <c r="K198" s="302">
        <f>B203-B198</f>
        <v>0.18654658491512421</v>
      </c>
      <c r="L198" s="302">
        <f>D203-D198</f>
        <v>-3.9768486770804579E-2</v>
      </c>
      <c r="M198" s="302">
        <f>F203-F198</f>
        <v>1.7654262957542688E-2</v>
      </c>
      <c r="N198" s="302">
        <f>SUM(K198:M198)</f>
        <v>0.16443236110186232</v>
      </c>
    </row>
    <row r="199" spans="1:14" x14ac:dyDescent="0.2">
      <c r="A199" s="282" t="s">
        <v>365</v>
      </c>
      <c r="B199" s="302">
        <f>'Ind T6'!L80</f>
        <v>7.7192311959043645</v>
      </c>
      <c r="C199" s="299" t="str">
        <f>CONCATENATE("(",ROUND((B199/$H200)*100,1),")")</f>
        <v>(18.1)</v>
      </c>
      <c r="D199" s="302">
        <f>'Ind T6'!M80</f>
        <v>12.221263166870587</v>
      </c>
      <c r="E199" s="299" t="str">
        <f>CONCATENATE("(",ROUND((D199/$H200)*100,1),")")</f>
        <v>(28.7)</v>
      </c>
      <c r="F199" s="302">
        <f>'Ind T6'!N80</f>
        <v>0.95307779665770087</v>
      </c>
      <c r="G199" s="299" t="str">
        <f>CONCATENATE("(",ROUND((F199/$H200)*100,1),")")</f>
        <v>(2.2)</v>
      </c>
      <c r="H199" s="302">
        <f t="shared" ref="H199" si="156">SUM(B199,D199,F199)</f>
        <v>20.893572159432654</v>
      </c>
      <c r="I199" s="299" t="str">
        <f>CONCATENATE("(",ROUND((H199/$H200)*100,1),")")</f>
        <v>(49.1)</v>
      </c>
      <c r="K199" s="302">
        <f t="shared" ref="K199:K200" si="157">B204-B199</f>
        <v>0.19917792411313684</v>
      </c>
      <c r="L199" s="302">
        <f t="shared" ref="L199:L200" si="158">D204-D199</f>
        <v>-0.55472865354288814</v>
      </c>
      <c r="M199" s="302">
        <f t="shared" ref="M199:M200" si="159">F204-F199</f>
        <v>2.5118368327903706E-2</v>
      </c>
      <c r="N199" s="302">
        <f t="shared" ref="N199:N200" si="160">SUM(K199:M199)</f>
        <v>-0.33043236110184759</v>
      </c>
    </row>
    <row r="200" spans="1:14" x14ac:dyDescent="0.2">
      <c r="A200" s="282" t="s">
        <v>363</v>
      </c>
      <c r="B200" s="302">
        <f>SUM(B198:B199)</f>
        <v>22.098773731182632</v>
      </c>
      <c r="C200" s="299" t="str">
        <f>CONCATENATE("(",ROUND((B200/$H200)*100,1),")")</f>
        <v>(51.9)</v>
      </c>
      <c r="D200" s="302">
        <f>SUM(D198:D199)</f>
        <v>17.616711961332108</v>
      </c>
      <c r="E200" s="299" t="str">
        <f>CONCATENATE("(",ROUND((D200/$H200)*100,1),")")</f>
        <v>(41.4)</v>
      </c>
      <c r="F200" s="302">
        <f>SUM(F198:F199)</f>
        <v>2.838514307485235</v>
      </c>
      <c r="G200" s="299" t="str">
        <f>CONCATENATE("(",ROUND((F200/$H200)*100,1),")")</f>
        <v>(6.7)</v>
      </c>
      <c r="H200" s="302">
        <f>SUM(H198:H199)</f>
        <v>42.553999999999974</v>
      </c>
      <c r="I200" s="299" t="str">
        <f>CONCATENATE("(",ROUND((H200/$H200)*100,1),")")</f>
        <v>(100)</v>
      </c>
      <c r="K200" s="302">
        <f t="shared" si="157"/>
        <v>0.38572450902826105</v>
      </c>
      <c r="L200" s="302">
        <f t="shared" si="158"/>
        <v>-0.59449714031369183</v>
      </c>
      <c r="M200" s="302">
        <f t="shared" si="159"/>
        <v>4.2772631285446394E-2</v>
      </c>
      <c r="N200" s="302">
        <f t="shared" si="160"/>
        <v>-0.16599999999998438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14.566089120193391</v>
      </c>
      <c r="C203" s="299" t="str">
        <f>CONCATENATE("(",ROUND((B203/$H205)*100,1),")")</f>
        <v>(34.4)</v>
      </c>
      <c r="D203" s="302">
        <f>'Ind T6'!R81</f>
        <v>5.3556803076907169</v>
      </c>
      <c r="E203" s="299" t="str">
        <f>CONCATENATE("(",ROUND((D203/$H205)*100,1),")")</f>
        <v>(12.6)</v>
      </c>
      <c r="F203" s="302">
        <f>'Ind T6'!S81</f>
        <v>1.9030907737850769</v>
      </c>
      <c r="G203" s="299" t="str">
        <f>CONCATENATE("(",ROUND((F203/$H205)*100,1),")")</f>
        <v>(4.5)</v>
      </c>
      <c r="H203" s="302">
        <f>SUM(B203,D203,F203)</f>
        <v>21.824860201669185</v>
      </c>
      <c r="I203" s="299" t="str">
        <f>CONCATENATE("(",ROUND((H203/$H205)*100,1),")")</f>
        <v>(51.5)</v>
      </c>
      <c r="K203" s="302">
        <f>B208-B203</f>
        <v>0.50078438727058661</v>
      </c>
      <c r="L203" s="302">
        <f>D208-D203</f>
        <v>3.3446877136532827E-2</v>
      </c>
      <c r="M203" s="302">
        <f>F208-F203</f>
        <v>5.2280683135145889E-2</v>
      </c>
      <c r="N203" s="302">
        <f>SUM(K203:M203)</f>
        <v>0.58651194754226532</v>
      </c>
    </row>
    <row r="204" spans="1:14" x14ac:dyDescent="0.2">
      <c r="A204" s="282" t="s">
        <v>365</v>
      </c>
      <c r="B204" s="302">
        <f>'Ind T6'!Q80</f>
        <v>7.9184091200175013</v>
      </c>
      <c r="C204" s="299" t="str">
        <f>CONCATENATE("(",ROUND((B204/$H205)*100,1),")")</f>
        <v>(18.7)</v>
      </c>
      <c r="D204" s="302">
        <f>'Ind T6'!R80</f>
        <v>11.666534513327699</v>
      </c>
      <c r="E204" s="299" t="str">
        <f>CONCATENATE("(",ROUND((D204/$H205)*100,1),")")</f>
        <v>(27.5)</v>
      </c>
      <c r="F204" s="302">
        <f>'Ind T6'!S80</f>
        <v>0.97819616498560458</v>
      </c>
      <c r="G204" s="299" t="str">
        <f>CONCATENATE("(",ROUND((F204/$H205)*100,1),")")</f>
        <v>(2.3)</v>
      </c>
      <c r="H204" s="302">
        <f t="shared" ref="H204" si="161">SUM(B204,D204,F204)</f>
        <v>20.563139798330806</v>
      </c>
      <c r="I204" s="299" t="str">
        <f>CONCATENATE("(",ROUND((H204/$H205)*100,1),")")</f>
        <v>(48.5)</v>
      </c>
      <c r="K204" s="302">
        <f t="shared" ref="K204:K205" si="162">B209-B204</f>
        <v>0.54917981311919473</v>
      </c>
      <c r="L204" s="302">
        <f t="shared" ref="L204:L205" si="163">D209-D204</f>
        <v>-0.83056996341776745</v>
      </c>
      <c r="M204" s="302">
        <f t="shared" ref="M204:M205" si="164">F209-F204</f>
        <v>7.1878202756351151E-2</v>
      </c>
      <c r="N204" s="302">
        <f t="shared" ref="N204:N205" si="165">SUM(K204:M204)</f>
        <v>-0.20951194754222158</v>
      </c>
    </row>
    <row r="205" spans="1:14" x14ac:dyDescent="0.2">
      <c r="A205" s="282" t="s">
        <v>363</v>
      </c>
      <c r="B205" s="302">
        <f>SUM(B203:B204)</f>
        <v>22.484498240210893</v>
      </c>
      <c r="C205" s="299" t="str">
        <f>CONCATENATE("(",ROUND((B205/$H205)*100,1),")")</f>
        <v>(53)</v>
      </c>
      <c r="D205" s="302">
        <f>SUM(D203:D204)</f>
        <v>17.022214821018416</v>
      </c>
      <c r="E205" s="299" t="str">
        <f>CONCATENATE("(",ROUND((D205/$H205)*100,1),")")</f>
        <v>(40.2)</v>
      </c>
      <c r="F205" s="302">
        <f>SUM(F203:F204)</f>
        <v>2.8812869387706814</v>
      </c>
      <c r="G205" s="299" t="str">
        <f>CONCATENATE("(",ROUND((F205/$H205)*100,1),")")</f>
        <v>(6.8)</v>
      </c>
      <c r="H205" s="302">
        <f>SUM(H203:H204)</f>
        <v>42.387999999999991</v>
      </c>
      <c r="I205" s="299" t="str">
        <f>CONCATENATE("(",ROUND((H205/$H205)*100,1),")")</f>
        <v>(100)</v>
      </c>
      <c r="K205" s="302">
        <f t="shared" si="162"/>
        <v>1.0499642003897804</v>
      </c>
      <c r="L205" s="302">
        <f t="shared" si="163"/>
        <v>-0.79712308628123552</v>
      </c>
      <c r="M205" s="302">
        <f t="shared" si="164"/>
        <v>0.12415888589149704</v>
      </c>
      <c r="N205" s="302">
        <f t="shared" si="165"/>
        <v>0.37700000000004197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15.066873507463978</v>
      </c>
      <c r="C208" s="299" t="str">
        <f>CONCATENATE("(",ROUND((B208/$H210)*100,1),")")</f>
        <v>(35.2)</v>
      </c>
      <c r="D208" s="302">
        <f>'Ind T6'!W81</f>
        <v>5.3891271848272497</v>
      </c>
      <c r="E208" s="299" t="str">
        <f>CONCATENATE("(",ROUND((D208/$H210)*100,1),")")</f>
        <v>(12.6)</v>
      </c>
      <c r="F208" s="302">
        <f>'Ind T6'!X81</f>
        <v>1.9553714569202227</v>
      </c>
      <c r="G208" s="299" t="str">
        <f>CONCATENATE("(",ROUND((F208/$H210)*100,1),")")</f>
        <v>(4.6)</v>
      </c>
      <c r="H208" s="302">
        <f>SUM(B208,D208,F208)</f>
        <v>22.411372149211449</v>
      </c>
      <c r="I208" s="299" t="str">
        <f>CONCATENATE("(",ROUND((H208/$H210)*100,1),")")</f>
        <v>(52.4)</v>
      </c>
      <c r="K208" s="302">
        <f>B208-B198</f>
        <v>0.68733097218571082</v>
      </c>
      <c r="L208" s="302">
        <f>D208-D198</f>
        <v>-6.321609634271752E-3</v>
      </c>
      <c r="M208" s="302">
        <f>F208-F198</f>
        <v>6.9934946092688577E-2</v>
      </c>
      <c r="N208" s="302">
        <f>SUM(K208:M208)</f>
        <v>0.75094430864412764</v>
      </c>
    </row>
    <row r="209" spans="1:14" x14ac:dyDescent="0.2">
      <c r="A209" s="282" t="s">
        <v>365</v>
      </c>
      <c r="B209" s="302">
        <f>'Ind T6'!V80</f>
        <v>8.467588933136696</v>
      </c>
      <c r="C209" s="299" t="str">
        <f>CONCATENATE("(",ROUND((B209/$H210)*100,1),")")</f>
        <v>(19.8)</v>
      </c>
      <c r="D209" s="302">
        <f>'Ind T6'!W80</f>
        <v>10.835964549909932</v>
      </c>
      <c r="E209" s="299" t="str">
        <f>CONCATENATE("(",ROUND((D209/$H210)*100,1),")")</f>
        <v>(25.3)</v>
      </c>
      <c r="F209" s="302">
        <f>'Ind T6'!X80</f>
        <v>1.0500743677419557</v>
      </c>
      <c r="G209" s="299" t="str">
        <f>CONCATENATE("(",ROUND((F209/$H210)*100,1),")")</f>
        <v>(2.5)</v>
      </c>
      <c r="H209" s="302">
        <f t="shared" ref="H209" si="166">SUM(B209,D209,F209)</f>
        <v>20.353627850788584</v>
      </c>
      <c r="I209" s="299" t="str">
        <f>CONCATENATE("(",ROUND((H209/$H210)*100,1),")")</f>
        <v>(47.6)</v>
      </c>
      <c r="K209" s="302">
        <f t="shared" ref="K209:K210" si="167">B209-B199</f>
        <v>0.74835773723233157</v>
      </c>
      <c r="L209" s="302">
        <f t="shared" ref="L209:L210" si="168">D209-D199</f>
        <v>-1.3852986169606556</v>
      </c>
      <c r="M209" s="302">
        <f t="shared" ref="M209:M210" si="169">F209-F199</f>
        <v>9.6996571084254857E-2</v>
      </c>
      <c r="N209" s="302">
        <f t="shared" ref="N209:N210" si="170">SUM(K209:M209)</f>
        <v>-0.53994430864406917</v>
      </c>
    </row>
    <row r="210" spans="1:14" x14ac:dyDescent="0.2">
      <c r="A210" s="282" t="s">
        <v>363</v>
      </c>
      <c r="B210" s="302">
        <f>SUM(B208:B209)</f>
        <v>23.534462440600674</v>
      </c>
      <c r="C210" s="299" t="str">
        <f>CONCATENATE("(",ROUND((B210/$H210)*100,1),")")</f>
        <v>(55)</v>
      </c>
      <c r="D210" s="302">
        <f>SUM(D208:D209)</f>
        <v>16.22509173473718</v>
      </c>
      <c r="E210" s="299" t="str">
        <f>CONCATENATE("(",ROUND((D210/$H210)*100,1),")")</f>
        <v>(37.9)</v>
      </c>
      <c r="F210" s="302">
        <f>SUM(F208:F209)</f>
        <v>3.0054458246621785</v>
      </c>
      <c r="G210" s="299" t="str">
        <f>CONCATENATE("(",ROUND((F210/$H210)*100,1),")")</f>
        <v>(7)</v>
      </c>
      <c r="H210" s="302">
        <f>SUM(H208:H209)</f>
        <v>42.765000000000029</v>
      </c>
      <c r="I210" s="299" t="str">
        <f>CONCATENATE("(",ROUND((H210/$H210)*100,1),")")</f>
        <v>(100)</v>
      </c>
      <c r="K210" s="302">
        <f t="shared" si="167"/>
        <v>1.4356887094180415</v>
      </c>
      <c r="L210" s="302">
        <f t="shared" si="168"/>
        <v>-1.3916202265949273</v>
      </c>
      <c r="M210" s="302">
        <f t="shared" si="169"/>
        <v>0.16693151717694343</v>
      </c>
      <c r="N210" s="302">
        <f t="shared" si="170"/>
        <v>0.21100000000005759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9.2368276234577689</v>
      </c>
      <c r="C219" s="299" t="str">
        <f>CONCATENATE("(",ROUND((B219/$H221)*100,1),")")</f>
        <v>(53.7)</v>
      </c>
      <c r="D219" s="302">
        <f>'Ind T6'!M90</f>
        <v>1.311304159232717</v>
      </c>
      <c r="E219" s="299" t="str">
        <f>CONCATENATE("(",ROUND((D219/$H221)*100,1),")")</f>
        <v>(7.6)</v>
      </c>
      <c r="F219" s="302">
        <f>'Ind T6'!N90</f>
        <v>2.2803576515020141</v>
      </c>
      <c r="G219" s="299" t="str">
        <f>CONCATENATE("(",ROUND((F219/$H221)*100,1),")")</f>
        <v>(13.3)</v>
      </c>
      <c r="H219" s="302">
        <f>SUM(B219,D219,F219)</f>
        <v>12.8284894341925</v>
      </c>
      <c r="I219" s="299" t="str">
        <f>CONCATENATE("(",ROUND((H219/$H221)*100,1),")")</f>
        <v>(74.6)</v>
      </c>
      <c r="K219" s="302">
        <f>B224-B219</f>
        <v>4.3925394650635496E-2</v>
      </c>
      <c r="L219" s="302">
        <f>D224-D219</f>
        <v>1.6970215793933097E-2</v>
      </c>
      <c r="M219" s="302">
        <f>F224-F219</f>
        <v>8.6003159382761485E-2</v>
      </c>
      <c r="N219" s="302">
        <f>SUM(K219:M219)</f>
        <v>0.14689876982733008</v>
      </c>
    </row>
    <row r="220" spans="1:14" x14ac:dyDescent="0.2">
      <c r="A220" s="282" t="s">
        <v>365</v>
      </c>
      <c r="B220" s="302">
        <f>'Ind T6'!L89</f>
        <v>2.0540669143458672</v>
      </c>
      <c r="C220" s="299" t="str">
        <f>CONCATENATE("(",ROUND((B220/$H221)*100,1),")")</f>
        <v>(11.9)</v>
      </c>
      <c r="D220" s="302">
        <f>'Ind T6'!M89</f>
        <v>1.3918006154543132</v>
      </c>
      <c r="E220" s="299" t="str">
        <f>CONCATENATE("(",ROUND((D220/$H221)*100,1),")")</f>
        <v>(8.1)</v>
      </c>
      <c r="F220" s="302">
        <f>'Ind T6'!N89</f>
        <v>0.92064303600730502</v>
      </c>
      <c r="G220" s="299" t="str">
        <f>CONCATENATE("(",ROUND((F220/$H221)*100,1),")")</f>
        <v>(5.4)</v>
      </c>
      <c r="H220" s="302">
        <f t="shared" ref="H220" si="171">SUM(B220,D220,F220)</f>
        <v>4.3665105658074852</v>
      </c>
      <c r="I220" s="299" t="str">
        <f>CONCATENATE("(",ROUND((H220/$H221)*100,1),")")</f>
        <v>(25.4)</v>
      </c>
      <c r="K220" s="302">
        <f t="shared" ref="K220:K221" si="172">B225-B220</f>
        <v>0.11652779616885933</v>
      </c>
      <c r="L220" s="302">
        <f t="shared" ref="L220:L221" si="173">D225-D220</f>
        <v>9.5412573772201803E-2</v>
      </c>
      <c r="M220" s="302">
        <f t="shared" ref="M220:M221" si="174">F225-F220</f>
        <v>1.4160860231650418E-2</v>
      </c>
      <c r="N220" s="302">
        <f t="shared" ref="N220:N221" si="175">SUM(K220:M220)</f>
        <v>0.22610123017271155</v>
      </c>
    </row>
    <row r="221" spans="1:14" x14ac:dyDescent="0.2">
      <c r="A221" s="282" t="s">
        <v>363</v>
      </c>
      <c r="B221" s="302">
        <f>SUM(B219:B220)</f>
        <v>11.290894537803636</v>
      </c>
      <c r="C221" s="299" t="str">
        <f>CONCATENATE("(",ROUND((B221/$H221)*100,1),")")</f>
        <v>(65.7)</v>
      </c>
      <c r="D221" s="302">
        <f>SUM(D219:D220)</f>
        <v>2.7031047746870303</v>
      </c>
      <c r="E221" s="299" t="str">
        <f>CONCATENATE("(",ROUND((D221/$H221)*100,1),")")</f>
        <v>(15.7)</v>
      </c>
      <c r="F221" s="302">
        <f>SUM(F219:F220)</f>
        <v>3.2010006875093193</v>
      </c>
      <c r="G221" s="299" t="str">
        <f>CONCATENATE("(",ROUND((F221/$H221)*100,1),")")</f>
        <v>(18.6)</v>
      </c>
      <c r="H221" s="302">
        <f>SUM(H219:H220)</f>
        <v>17.194999999999986</v>
      </c>
      <c r="I221" s="299" t="str">
        <f>CONCATENATE("(",ROUND((H221/$H221)*100,1),")")</f>
        <v>(100)</v>
      </c>
      <c r="K221" s="302">
        <f t="shared" si="172"/>
        <v>0.16045319081949394</v>
      </c>
      <c r="L221" s="302">
        <f t="shared" si="173"/>
        <v>0.1123827895661349</v>
      </c>
      <c r="M221" s="302">
        <f t="shared" si="174"/>
        <v>0.10016401961441179</v>
      </c>
      <c r="N221" s="302">
        <f t="shared" si="175"/>
        <v>0.37300000000004063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9.2807530181084044</v>
      </c>
      <c r="C224" s="299" t="str">
        <f>CONCATENATE("(",ROUND((B224/$H226)*100,1),")")</f>
        <v>(52.8)</v>
      </c>
      <c r="D224" s="302">
        <f>'Ind T6'!R90</f>
        <v>1.3282743750266501</v>
      </c>
      <c r="E224" s="299" t="str">
        <f>CONCATENATE("(",ROUND((D224/$H226)*100,1),")")</f>
        <v>(7.6)</v>
      </c>
      <c r="F224" s="302">
        <f>'Ind T6'!S90</f>
        <v>2.3663608108847756</v>
      </c>
      <c r="G224" s="299" t="str">
        <f>CONCATENATE("(",ROUND((F224/$H226)*100,1),")")</f>
        <v>(13.5)</v>
      </c>
      <c r="H224" s="302">
        <f>SUM(B224,D224,F224)</f>
        <v>12.975388204019829</v>
      </c>
      <c r="I224" s="299" t="str">
        <f>CONCATENATE("(",ROUND((H224/$H226)*100,1),")")</f>
        <v>(73.9)</v>
      </c>
      <c r="K224" s="302">
        <f>B229-B224</f>
        <v>-0.32219866372946093</v>
      </c>
      <c r="L224" s="302">
        <f>D229-D224</f>
        <v>3.1900415903710622E-2</v>
      </c>
      <c r="M224" s="302">
        <f>F229-F224</f>
        <v>0.11556494896811831</v>
      </c>
      <c r="N224" s="302">
        <f>SUM(K224:M224)</f>
        <v>-0.174733298857632</v>
      </c>
    </row>
    <row r="225" spans="1:14" x14ac:dyDescent="0.2">
      <c r="A225" s="282" t="s">
        <v>365</v>
      </c>
      <c r="B225" s="302">
        <f>'Ind T6'!Q89</f>
        <v>2.1705947105147265</v>
      </c>
      <c r="C225" s="299" t="str">
        <f>CONCATENATE("(",ROUND((B225/$H226)*100,1),")")</f>
        <v>(12.4)</v>
      </c>
      <c r="D225" s="302">
        <f>'Ind T6'!R89</f>
        <v>1.487213189226515</v>
      </c>
      <c r="E225" s="299" t="str">
        <f>CONCATENATE("(",ROUND((D225/$H226)*100,1),")")</f>
        <v>(8.5)</v>
      </c>
      <c r="F225" s="302">
        <f>'Ind T6'!S89</f>
        <v>0.93480389623895543</v>
      </c>
      <c r="G225" s="299" t="str">
        <f>CONCATENATE("(",ROUND((F225/$H226)*100,1),")")</f>
        <v>(5.3)</v>
      </c>
      <c r="H225" s="302">
        <f t="shared" ref="H225" si="176">SUM(B225,D225,F225)</f>
        <v>4.5926117959801971</v>
      </c>
      <c r="I225" s="299" t="str">
        <f>CONCATENATE("(",ROUND((H225/$H226)*100,1),")")</f>
        <v>(26.1)</v>
      </c>
      <c r="K225" s="302">
        <f t="shared" ref="K225:K226" si="177">B230-B225</f>
        <v>8.6428948461833688E-2</v>
      </c>
      <c r="L225" s="302">
        <f t="shared" ref="L225:L226" si="178">D230-D225</f>
        <v>0.113869005339305</v>
      </c>
      <c r="M225" s="302">
        <f t="shared" ref="M225:M226" si="179">F230-F225</f>
        <v>-4.5646549435373052E-3</v>
      </c>
      <c r="N225" s="302">
        <f t="shared" ref="N225:N226" si="180">SUM(K225:M225)</f>
        <v>0.19573329885760138</v>
      </c>
    </row>
    <row r="226" spans="1:14" x14ac:dyDescent="0.2">
      <c r="A226" s="282" t="s">
        <v>363</v>
      </c>
      <c r="B226" s="302">
        <f>SUM(B224:B225)</f>
        <v>11.45134772862313</v>
      </c>
      <c r="C226" s="299" t="str">
        <f>CONCATENATE("(",ROUND((B226/$H226)*100,1),")")</f>
        <v>(65.2)</v>
      </c>
      <c r="D226" s="302">
        <f>SUM(D224:D225)</f>
        <v>2.8154875642531652</v>
      </c>
      <c r="E226" s="299" t="str">
        <f>CONCATENATE("(",ROUND((D226/$H226)*100,1),")")</f>
        <v>(16)</v>
      </c>
      <c r="F226" s="302">
        <f>SUM(F224:F225)</f>
        <v>3.3011647071237311</v>
      </c>
      <c r="G226" s="299" t="str">
        <f>CONCATENATE("(",ROUND((F226/$H226)*100,1),")")</f>
        <v>(18.8)</v>
      </c>
      <c r="H226" s="302">
        <f>SUM(H224:H225)</f>
        <v>17.568000000000026</v>
      </c>
      <c r="I226" s="299" t="str">
        <f>CONCATENATE("(",ROUND((H226/$H226)*100,1),")")</f>
        <v>(100)</v>
      </c>
      <c r="K226" s="302">
        <f t="shared" si="177"/>
        <v>-0.23576971526762591</v>
      </c>
      <c r="L226" s="302">
        <f t="shared" si="178"/>
        <v>0.14576942124301562</v>
      </c>
      <c r="M226" s="302">
        <f t="shared" si="179"/>
        <v>0.11100029402458089</v>
      </c>
      <c r="N226" s="302">
        <f t="shared" si="180"/>
        <v>2.0999999999970598E-2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8.9585543543789434</v>
      </c>
      <c r="C229" s="299" t="str">
        <f>CONCATENATE("(",ROUND((B229/$H231)*100,1),")")</f>
        <v>(50.9)</v>
      </c>
      <c r="D229" s="302">
        <f>'Ind T6'!W90</f>
        <v>1.3601747909303608</v>
      </c>
      <c r="E229" s="299" t="str">
        <f>CONCATENATE("(",ROUND((D229/$H231)*100,1),")")</f>
        <v>(7.7)</v>
      </c>
      <c r="F229" s="302">
        <f>'Ind T6'!X90</f>
        <v>2.4819257598528939</v>
      </c>
      <c r="G229" s="299" t="str">
        <f>CONCATENATE("(",ROUND((F229/$H231)*100,1),")")</f>
        <v>(14.1)</v>
      </c>
      <c r="H229" s="302">
        <f>SUM(B229,D229,F229)</f>
        <v>12.800654905162197</v>
      </c>
      <c r="I229" s="299" t="str">
        <f>CONCATENATE("(",ROUND((H229/$H231)*100,1),")")</f>
        <v>(72.8)</v>
      </c>
      <c r="K229" s="302">
        <f>B229-B219</f>
        <v>-0.27827326907882544</v>
      </c>
      <c r="L229" s="302">
        <f>D229-D219</f>
        <v>4.8870631697643718E-2</v>
      </c>
      <c r="M229" s="302">
        <f>F229-F219</f>
        <v>0.20156810835087979</v>
      </c>
      <c r="N229" s="302">
        <f>SUM(K229:M229)</f>
        <v>-2.7834529030301924E-2</v>
      </c>
    </row>
    <row r="230" spans="1:14" x14ac:dyDescent="0.2">
      <c r="A230" s="282" t="s">
        <v>365</v>
      </c>
      <c r="B230" s="302">
        <f>'Ind T6'!V89</f>
        <v>2.2570236589765602</v>
      </c>
      <c r="C230" s="299" t="str">
        <f>CONCATENATE("(",ROUND((B230/$H231)*100,1),")")</f>
        <v>(12.8)</v>
      </c>
      <c r="D230" s="302">
        <f>'Ind T6'!W89</f>
        <v>1.60108219456582</v>
      </c>
      <c r="E230" s="299" t="str">
        <f>CONCATENATE("(",ROUND((D230/$H231)*100,1),")")</f>
        <v>(9.1)</v>
      </c>
      <c r="F230" s="302">
        <f>'Ind T6'!X89</f>
        <v>0.93023924129541813</v>
      </c>
      <c r="G230" s="299" t="str">
        <f>CONCATENATE("(",ROUND((F230/$H231)*100,1),")")</f>
        <v>(5.3)</v>
      </c>
      <c r="H230" s="302">
        <f t="shared" ref="H230" si="181">SUM(B230,D230,F230)</f>
        <v>4.7883450948377977</v>
      </c>
      <c r="I230" s="299" t="str">
        <f>CONCATENATE("(",ROUND((H230/$H231)*100,1),")")</f>
        <v>(27.2)</v>
      </c>
      <c r="K230" s="302">
        <f t="shared" ref="K230:K231" si="182">B230-B220</f>
        <v>0.20295674463069302</v>
      </c>
      <c r="L230" s="302">
        <f t="shared" ref="L230:L231" si="183">D230-D220</f>
        <v>0.2092815791115068</v>
      </c>
      <c r="M230" s="302">
        <f t="shared" ref="M230:M231" si="184">F230-F220</f>
        <v>9.5962052881131132E-3</v>
      </c>
      <c r="N230" s="302">
        <f t="shared" ref="N230:N231" si="185">SUM(K230:M230)</f>
        <v>0.42183452903031293</v>
      </c>
    </row>
    <row r="231" spans="1:14" x14ac:dyDescent="0.2">
      <c r="A231" s="282" t="s">
        <v>363</v>
      </c>
      <c r="B231" s="302">
        <f>SUM(B229:B230)</f>
        <v>11.215578013355504</v>
      </c>
      <c r="C231" s="299" t="str">
        <f>CONCATENATE("(",ROUND((B231/$H231)*100,1),")")</f>
        <v>(63.8)</v>
      </c>
      <c r="D231" s="302">
        <f>SUM(D229:D230)</f>
        <v>2.9612569854961808</v>
      </c>
      <c r="E231" s="299" t="str">
        <f>CONCATENATE("(",ROUND((D231/$H231)*100,1),")")</f>
        <v>(16.8)</v>
      </c>
      <c r="F231" s="302">
        <f>SUM(F229:F230)</f>
        <v>3.412165001148312</v>
      </c>
      <c r="G231" s="299" t="str">
        <f>CONCATENATE("(",ROUND((F231/$H231)*100,1),")")</f>
        <v>(19.4)</v>
      </c>
      <c r="H231" s="302">
        <f>SUM(H229:H230)</f>
        <v>17.588999999999995</v>
      </c>
      <c r="I231" s="299" t="str">
        <f>CONCATENATE("(",ROUND((H231/$H231)*100,1),")")</f>
        <v>(100)</v>
      </c>
      <c r="K231" s="302">
        <f t="shared" si="182"/>
        <v>-7.5316524448131972E-2</v>
      </c>
      <c r="L231" s="302">
        <f t="shared" si="183"/>
        <v>0.25815221080915052</v>
      </c>
      <c r="M231" s="302">
        <f t="shared" si="184"/>
        <v>0.21116431363899268</v>
      </c>
      <c r="N231" s="302">
        <f t="shared" si="185"/>
        <v>0.39400000000001123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4.0269222753236553</v>
      </c>
      <c r="C240" s="299" t="str">
        <f>CONCATENATE("(",ROUND((B240/$H242)*100,1),")")</f>
        <v>(20.6)</v>
      </c>
      <c r="D240" s="302">
        <f>'Ind T6'!M99</f>
        <v>3.8579060414160296</v>
      </c>
      <c r="E240" s="299" t="str">
        <f>CONCATENATE("(",ROUND((D240/$H242)*100,1),")")</f>
        <v>(19.7)</v>
      </c>
      <c r="F240" s="302">
        <f>'Ind T6'!N99</f>
        <v>0.47421366748963767</v>
      </c>
      <c r="G240" s="299" t="str">
        <f>CONCATENATE("(",ROUND((F240/$H242)*100,1),")")</f>
        <v>(2.4)</v>
      </c>
      <c r="H240" s="302">
        <f>SUM(B240,D240,F240)</f>
        <v>8.3590419842293233</v>
      </c>
      <c r="I240" s="299" t="str">
        <f>CONCATENATE("(",ROUND((H240/$H242)*100,1),")")</f>
        <v>(42.8)</v>
      </c>
      <c r="K240" s="302">
        <f>B245-B240</f>
        <v>0.11243067126652395</v>
      </c>
      <c r="L240" s="302">
        <f>D245-D240</f>
        <v>8.0210927042867919E-2</v>
      </c>
      <c r="M240" s="302">
        <f>F245-F240</f>
        <v>1.0677182036702315E-2</v>
      </c>
      <c r="N240" s="302">
        <f>SUM(K240:M240)</f>
        <v>0.20331878034609419</v>
      </c>
    </row>
    <row r="241" spans="1:14" x14ac:dyDescent="0.2">
      <c r="A241" s="282" t="s">
        <v>365</v>
      </c>
      <c r="B241" s="302">
        <f>'Ind T6'!L98</f>
        <v>3.9982968608153171</v>
      </c>
      <c r="C241" s="299" t="str">
        <f>CONCATENATE("(",ROUND((B241/$H242)*100,1),")")</f>
        <v>(20.4)</v>
      </c>
      <c r="D241" s="302">
        <f>'Ind T6'!M98</f>
        <v>6.3161135082512763</v>
      </c>
      <c r="E241" s="299" t="str">
        <f>CONCATENATE("(",ROUND((D241/$H242)*100,1),")")</f>
        <v>(32.3)</v>
      </c>
      <c r="F241" s="302">
        <f>'Ind T6'!N98</f>
        <v>0.878547646704114</v>
      </c>
      <c r="G241" s="299" t="str">
        <f>CONCATENATE("(",ROUND((F241/$H242)*100,1),")")</f>
        <v>(4.5)</v>
      </c>
      <c r="H241" s="302">
        <f t="shared" ref="H241" si="186">SUM(B241,D241,F241)</f>
        <v>11.192958015770706</v>
      </c>
      <c r="I241" s="299" t="str">
        <f>CONCATENATE("(",ROUND((H241/$H242)*100,1),")")</f>
        <v>(57.2)</v>
      </c>
      <c r="K241" s="302">
        <f t="shared" ref="K241:K242" si="187">B246-B241</f>
        <v>8.959657386399078E-2</v>
      </c>
      <c r="L241" s="302">
        <f t="shared" ref="L241:L242" si="188">D246-D241</f>
        <v>0.12301942135653032</v>
      </c>
      <c r="M241" s="302">
        <f t="shared" ref="M241:M242" si="189">F246-F241</f>
        <v>1.9065224433343575E-2</v>
      </c>
      <c r="N241" s="302">
        <f t="shared" ref="N241:N242" si="190">SUM(K241:M241)</f>
        <v>0.23168121965386468</v>
      </c>
    </row>
    <row r="242" spans="1:14" x14ac:dyDescent="0.2">
      <c r="A242" s="282" t="s">
        <v>363</v>
      </c>
      <c r="B242" s="302">
        <f>SUM(B240:B241)</f>
        <v>8.025219136138972</v>
      </c>
      <c r="C242" s="299" t="str">
        <f>CONCATENATE("(",ROUND((B242/$H242)*100,1),")")</f>
        <v>(41)</v>
      </c>
      <c r="D242" s="302">
        <f>SUM(D240:D241)</f>
        <v>10.174019549667307</v>
      </c>
      <c r="E242" s="299" t="str">
        <f>CONCATENATE("(",ROUND((D242/$H242)*100,1),")")</f>
        <v>(52)</v>
      </c>
      <c r="F242" s="302">
        <f>SUM(F240:F241)</f>
        <v>1.3527613141937516</v>
      </c>
      <c r="G242" s="299" t="str">
        <f>CONCATENATE("(",ROUND((F242/$H242)*100,1),")")</f>
        <v>(6.9)</v>
      </c>
      <c r="H242" s="302">
        <f>SUM(H240:H241)</f>
        <v>19.552000000000028</v>
      </c>
      <c r="I242" s="299" t="str">
        <f>CONCATENATE("(",ROUND((H242/$H242)*100,1),")")</f>
        <v>(100)</v>
      </c>
      <c r="K242" s="302">
        <f t="shared" si="187"/>
        <v>0.20202724513051606</v>
      </c>
      <c r="L242" s="302">
        <f t="shared" si="188"/>
        <v>0.2032303483993978</v>
      </c>
      <c r="M242" s="302">
        <f t="shared" si="189"/>
        <v>2.9742406470046001E-2</v>
      </c>
      <c r="N242" s="302">
        <f t="shared" si="190"/>
        <v>0.43499999999995986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4.1393529465901793</v>
      </c>
      <c r="C245" s="299" t="str">
        <f>CONCATENATE("(",ROUND((B245/$H247)*100,1),")")</f>
        <v>(20.7)</v>
      </c>
      <c r="D245" s="302">
        <f>'Ind T6'!R99</f>
        <v>3.9381169684588975</v>
      </c>
      <c r="E245" s="299" t="str">
        <f>CONCATENATE("(",ROUND((D245/$H247)*100,1),")")</f>
        <v>(19.7)</v>
      </c>
      <c r="F245" s="302">
        <f>'Ind T6'!S99</f>
        <v>0.48489084952633998</v>
      </c>
      <c r="G245" s="299" t="str">
        <f>CONCATENATE("(",ROUND((F245/$H247)*100,1),")")</f>
        <v>(2.4)</v>
      </c>
      <c r="H245" s="302">
        <f>SUM(B245,D245,F245)</f>
        <v>8.5623607645754163</v>
      </c>
      <c r="I245" s="299" t="str">
        <f>CONCATENATE("(",ROUND((H245/$H247)*100,1),")")</f>
        <v>(42.8)</v>
      </c>
      <c r="K245" s="302">
        <f>B250-B245</f>
        <v>0.50958696183642882</v>
      </c>
      <c r="L245" s="302">
        <f>D250-D245</f>
        <v>0.37975061231893692</v>
      </c>
      <c r="M245" s="302">
        <f>F250-F245</f>
        <v>5.688195587256728E-2</v>
      </c>
      <c r="N245" s="302">
        <f>SUM(K245:M245)</f>
        <v>0.94621953002793302</v>
      </c>
    </row>
    <row r="246" spans="1:14" x14ac:dyDescent="0.2">
      <c r="A246" s="282" t="s">
        <v>365</v>
      </c>
      <c r="B246" s="302">
        <f>'Ind T6'!Q98</f>
        <v>4.0878934346793079</v>
      </c>
      <c r="C246" s="299" t="str">
        <f>CONCATENATE("(",ROUND((B246/$H247)*100,1),")")</f>
        <v>(20.5)</v>
      </c>
      <c r="D246" s="302">
        <f>'Ind T6'!R98</f>
        <v>6.4391329296078066</v>
      </c>
      <c r="E246" s="299" t="str">
        <f>CONCATENATE("(",ROUND((D246/$H247)*100,1),")")</f>
        <v>(32.2)</v>
      </c>
      <c r="F246" s="302">
        <f>'Ind T6'!S98</f>
        <v>0.89761287113745758</v>
      </c>
      <c r="G246" s="299" t="str">
        <f>CONCATENATE("(",ROUND((F246/$H247)*100,1),")")</f>
        <v>(4.5)</v>
      </c>
      <c r="H246" s="302">
        <f t="shared" ref="H246" si="191">SUM(B246,D246,F246)</f>
        <v>11.424639235424571</v>
      </c>
      <c r="I246" s="299" t="str">
        <f>CONCATENATE("(",ROUND((H246/$H247)*100,1),")")</f>
        <v>(57.2)</v>
      </c>
      <c r="K246" s="302">
        <f t="shared" ref="K246:K247" si="192">B251-B246</f>
        <v>0.45977495042290428</v>
      </c>
      <c r="L246" s="302">
        <f t="shared" ref="L246:L247" si="193">D251-D246</f>
        <v>0.61406058885772374</v>
      </c>
      <c r="M246" s="302">
        <f t="shared" ref="M246:M247" si="194">F251-F246</f>
        <v>0.10694493069141209</v>
      </c>
      <c r="N246" s="302">
        <f t="shared" ref="N246:N247" si="195">SUM(K246:M246)</f>
        <v>1.1807804699720401</v>
      </c>
    </row>
    <row r="247" spans="1:14" x14ac:dyDescent="0.2">
      <c r="A247" s="282" t="s">
        <v>363</v>
      </c>
      <c r="B247" s="302">
        <f>SUM(B245:B246)</f>
        <v>8.227246381269488</v>
      </c>
      <c r="C247" s="299" t="str">
        <f>CONCATENATE("(",ROUND((B247/$H247)*100,1),")")</f>
        <v>(41.2)</v>
      </c>
      <c r="D247" s="302">
        <f>SUM(D245:D246)</f>
        <v>10.377249898066705</v>
      </c>
      <c r="E247" s="299" t="str">
        <f>CONCATENATE("(",ROUND((D247/$H247)*100,1),")")</f>
        <v>(51.9)</v>
      </c>
      <c r="F247" s="302">
        <f>SUM(F245:F246)</f>
        <v>1.3825037206637976</v>
      </c>
      <c r="G247" s="299" t="str">
        <f>CONCATENATE("(",ROUND((F247/$H247)*100,1),")")</f>
        <v>(6.9)</v>
      </c>
      <c r="H247" s="302">
        <f>SUM(H245:H246)</f>
        <v>19.986999999999988</v>
      </c>
      <c r="I247" s="299" t="str">
        <f>CONCATENATE("(",ROUND((H247/$H247)*100,1),")")</f>
        <v>(100)</v>
      </c>
      <c r="K247" s="302">
        <f t="shared" si="192"/>
        <v>0.96936191225933221</v>
      </c>
      <c r="L247" s="302">
        <f t="shared" si="193"/>
        <v>0.99381120117666022</v>
      </c>
      <c r="M247" s="302">
        <f t="shared" si="194"/>
        <v>0.16382688656397937</v>
      </c>
      <c r="N247" s="302">
        <f t="shared" si="195"/>
        <v>2.1269999999999718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4.6489399084266081</v>
      </c>
      <c r="C250" s="299" t="str">
        <f>CONCATENATE("(",ROUND((B250/$H252)*100,1),")")</f>
        <v>(21)</v>
      </c>
      <c r="D250" s="302">
        <f>'Ind T6'!W99</f>
        <v>4.3178675807778344</v>
      </c>
      <c r="E250" s="299" t="str">
        <f>CONCATENATE("(",ROUND((D250/$H252)*100,1),")")</f>
        <v>(19.5)</v>
      </c>
      <c r="F250" s="302">
        <f>'Ind T6'!X99</f>
        <v>0.54177280539890726</v>
      </c>
      <c r="G250" s="299" t="str">
        <f>CONCATENATE("(",ROUND((F250/$H252)*100,1),")")</f>
        <v>(2.4)</v>
      </c>
      <c r="H250" s="302">
        <f>SUM(B250,D250,F250)</f>
        <v>9.5085802946033482</v>
      </c>
      <c r="I250" s="299" t="str">
        <f>CONCATENATE("(",ROUND((H250/$H252)*100,1),")")</f>
        <v>(43)</v>
      </c>
      <c r="K250" s="302">
        <f>B250-B240</f>
        <v>0.62201763310295277</v>
      </c>
      <c r="L250" s="302">
        <f>D250-D240</f>
        <v>0.45996153936180484</v>
      </c>
      <c r="M250" s="302">
        <f>F250-F240</f>
        <v>6.7559137909269595E-2</v>
      </c>
      <c r="N250" s="302">
        <f>SUM(K250:M250)</f>
        <v>1.1495383103740271</v>
      </c>
    </row>
    <row r="251" spans="1:14" x14ac:dyDescent="0.2">
      <c r="A251" s="282" t="s">
        <v>365</v>
      </c>
      <c r="B251" s="302">
        <f>'Ind T6'!V98</f>
        <v>4.5476683851022122</v>
      </c>
      <c r="C251" s="299" t="str">
        <f>CONCATENATE("(",ROUND((B251/$H252)*100,1),")")</f>
        <v>(20.6)</v>
      </c>
      <c r="D251" s="302">
        <f>'Ind T6'!W98</f>
        <v>7.0531935184655303</v>
      </c>
      <c r="E251" s="299" t="str">
        <f>CONCATENATE("(",ROUND((D251/$H252)*100,1),")")</f>
        <v>(31.9)</v>
      </c>
      <c r="F251" s="302">
        <f>'Ind T6'!X98</f>
        <v>1.0045578018288697</v>
      </c>
      <c r="G251" s="299" t="str">
        <f>CONCATENATE("(",ROUND((F251/$H252)*100,1),")")</f>
        <v>(4.5)</v>
      </c>
      <c r="H251" s="302">
        <f t="shared" ref="H251" si="196">SUM(B251,D251,F251)</f>
        <v>12.605419705396613</v>
      </c>
      <c r="I251" s="299" t="str">
        <f>CONCATENATE("(",ROUND((H251/$H252)*100,1),")")</f>
        <v>(57)</v>
      </c>
      <c r="K251" s="302">
        <f t="shared" ref="K251:K252" si="197">B251-B241</f>
        <v>0.54937152428689506</v>
      </c>
      <c r="L251" s="302">
        <f t="shared" ref="L251:L252" si="198">D251-D241</f>
        <v>0.73708001021425407</v>
      </c>
      <c r="M251" s="302">
        <f t="shared" ref="M251:M252" si="199">F251-F241</f>
        <v>0.12601015512475566</v>
      </c>
      <c r="N251" s="302">
        <f t="shared" ref="N251:N252" si="200">SUM(K251:M251)</f>
        <v>1.4124616896259048</v>
      </c>
    </row>
    <row r="252" spans="1:14" x14ac:dyDescent="0.2">
      <c r="A252" s="282" t="s">
        <v>363</v>
      </c>
      <c r="B252" s="302">
        <f>SUM(B250:B251)</f>
        <v>9.1966082935288203</v>
      </c>
      <c r="C252" s="299" t="str">
        <f>CONCATENATE("(",ROUND((B252/$H252)*100,1),")")</f>
        <v>(41.6)</v>
      </c>
      <c r="D252" s="302">
        <f>SUM(D250:D251)</f>
        <v>11.371061099243365</v>
      </c>
      <c r="E252" s="299" t="str">
        <f>CONCATENATE("(",ROUND((D252/$H252)*100,1),")")</f>
        <v>(51.4)</v>
      </c>
      <c r="F252" s="302">
        <f>SUM(F250:F251)</f>
        <v>1.5463306072277769</v>
      </c>
      <c r="G252" s="299" t="str">
        <f>CONCATENATE("(",ROUND((F252/$H252)*100,1),")")</f>
        <v>(7)</v>
      </c>
      <c r="H252" s="302">
        <f>SUM(H250:H251)</f>
        <v>22.113999999999962</v>
      </c>
      <c r="I252" s="299" t="str">
        <f>CONCATENATE("(",ROUND((H252/$H252)*100,1),")")</f>
        <v>(100)</v>
      </c>
      <c r="K252" s="302">
        <f t="shared" si="197"/>
        <v>1.1713891573898483</v>
      </c>
      <c r="L252" s="302">
        <f t="shared" si="198"/>
        <v>1.197041549576058</v>
      </c>
      <c r="M252" s="302">
        <f t="shared" si="199"/>
        <v>0.19356929303402537</v>
      </c>
      <c r="N252" s="302">
        <f t="shared" si="200"/>
        <v>2.5619999999999319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0.53754019111826856</v>
      </c>
      <c r="C261" s="299" t="str">
        <f>CONCATENATE("(",ROUND((B261/$H263)*100,1),")")</f>
        <v>(31.3)</v>
      </c>
      <c r="D261" s="302">
        <f>'Ind T6'!M108</f>
        <v>0.12975772906168806</v>
      </c>
      <c r="E261" s="299" t="str">
        <f>CONCATENATE("(",ROUND((D261/$H263)*100,1),")")</f>
        <v>(7.6)</v>
      </c>
      <c r="F261" s="302">
        <f>'Ind T6'!N108</f>
        <v>0.11818943226733553</v>
      </c>
      <c r="G261" s="299" t="str">
        <f>CONCATENATE("(",ROUND((F261/$H263)*100,1),")")</f>
        <v>(6.9)</v>
      </c>
      <c r="H261" s="302">
        <f>SUM(B261,D261,F261)</f>
        <v>0.78548735244729206</v>
      </c>
      <c r="I261" s="299" t="str">
        <f>CONCATENATE("(",ROUND((H261/$H263)*100,1),")")</f>
        <v>(45.8)</v>
      </c>
      <c r="K261" s="302">
        <f>B266-B261</f>
        <v>-8.725003556563693E-3</v>
      </c>
      <c r="L261" s="302">
        <f>D266-D261</f>
        <v>4.5783871318122449E-3</v>
      </c>
      <c r="M261" s="302">
        <f>F266-F261</f>
        <v>-5.2417608522904724E-4</v>
      </c>
      <c r="N261" s="302">
        <f>SUM(K261:M261)</f>
        <v>-4.6707925099804953E-3</v>
      </c>
    </row>
    <row r="262" spans="1:14" x14ac:dyDescent="0.2">
      <c r="A262" s="282" t="s">
        <v>365</v>
      </c>
      <c r="B262" s="302">
        <f>'Ind T6'!L107</f>
        <v>0.21921922428297586</v>
      </c>
      <c r="C262" s="299" t="str">
        <f>CONCATENATE("(",ROUND((B262/$H263)*100,1),")")</f>
        <v>(12.8)</v>
      </c>
      <c r="D262" s="302">
        <f>'Ind T6'!M107</f>
        <v>0.10025857223201662</v>
      </c>
      <c r="E262" s="299" t="str">
        <f>CONCATENATE("(",ROUND((D262/$H263)*100,1),")")</f>
        <v>(5.8)</v>
      </c>
      <c r="F262" s="302">
        <f>'Ind T6'!N107</f>
        <v>0.61003485103771671</v>
      </c>
      <c r="G262" s="299" t="str">
        <f>CONCATENATE("(",ROUND((F262/$H263)*100,1),")")</f>
        <v>(35.6)</v>
      </c>
      <c r="H262" s="302">
        <f t="shared" ref="H262" si="201">SUM(B262,D262,F262)</f>
        <v>0.92951264755270913</v>
      </c>
      <c r="I262" s="299" t="str">
        <f>CONCATENATE("(",ROUND((H262/$H263)*100,1),")")</f>
        <v>(54.2)</v>
      </c>
      <c r="K262" s="302">
        <f t="shared" ref="K262:K263" si="202">B267-B262</f>
        <v>-2.6918912507901682E-3</v>
      </c>
      <c r="L262" s="302">
        <f t="shared" ref="L262:L263" si="203">D267-D262</f>
        <v>1.5428229965298856E-4</v>
      </c>
      <c r="M262" s="302">
        <f t="shared" ref="M262:M263" si="204">F267-F262</f>
        <v>-1.2791598538885229E-2</v>
      </c>
      <c r="N262" s="302">
        <f t="shared" ref="N262:N263" si="205">SUM(K262:M262)</f>
        <v>-1.5329207490022409E-2</v>
      </c>
    </row>
    <row r="263" spans="1:14" x14ac:dyDescent="0.2">
      <c r="A263" s="282" t="s">
        <v>363</v>
      </c>
      <c r="B263" s="302">
        <f>SUM(B261:B262)</f>
        <v>0.75675941540124447</v>
      </c>
      <c r="C263" s="299" t="str">
        <f>CONCATENATE("(",ROUND((B263/$H263)*100,1),")")</f>
        <v>(44.1)</v>
      </c>
      <c r="D263" s="302">
        <f>SUM(D261:D262)</f>
        <v>0.23001630129370468</v>
      </c>
      <c r="E263" s="299" t="str">
        <f>CONCATENATE("(",ROUND((D263/$H263)*100,1),")")</f>
        <v>(13.4)</v>
      </c>
      <c r="F263" s="302">
        <f>SUM(F261:F262)</f>
        <v>0.72822428330505229</v>
      </c>
      <c r="G263" s="299" t="str">
        <f>CONCATENATE("(",ROUND((F263/$H263)*100,1),")")</f>
        <v>(42.5)</v>
      </c>
      <c r="H263" s="302">
        <f>SUM(H261:H262)</f>
        <v>1.7150000000000012</v>
      </c>
      <c r="I263" s="299" t="str">
        <f>CONCATENATE("(",ROUND((H263/$H263)*100,1),")")</f>
        <v>(100)</v>
      </c>
      <c r="K263" s="302">
        <f t="shared" si="202"/>
        <v>-1.1416894807353861E-2</v>
      </c>
      <c r="L263" s="302">
        <f t="shared" si="203"/>
        <v>4.7326694314652473E-3</v>
      </c>
      <c r="M263" s="302">
        <f t="shared" si="204"/>
        <v>-1.3315774624114374E-2</v>
      </c>
      <c r="N263" s="302">
        <f t="shared" si="205"/>
        <v>-2.0000000000002988E-2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0.52881518756170487</v>
      </c>
      <c r="C266" s="299" t="str">
        <f>CONCATENATE("(",ROUND((B266/$H268)*100,1),")")</f>
        <v>(31.2)</v>
      </c>
      <c r="D266" s="302">
        <f>'Ind T6'!R108</f>
        <v>0.1343361161935003</v>
      </c>
      <c r="E266" s="299" t="str">
        <f>CONCATENATE("(",ROUND((D266/$H268)*100,1),")")</f>
        <v>(7.9)</v>
      </c>
      <c r="F266" s="302">
        <f>'Ind T6'!S108</f>
        <v>0.11766525618210648</v>
      </c>
      <c r="G266" s="299" t="str">
        <f>CONCATENATE("(",ROUND((F266/$H268)*100,1),")")</f>
        <v>(6.9)</v>
      </c>
      <c r="H266" s="302">
        <f>SUM(B266,D266,F266)</f>
        <v>0.78081655993731158</v>
      </c>
      <c r="I266" s="299" t="str">
        <f>CONCATENATE("(",ROUND((H266/$H268)*100,1),")")</f>
        <v>(46.1)</v>
      </c>
      <c r="K266" s="302">
        <f>B271-B266</f>
        <v>9.3798822241720758E-3</v>
      </c>
      <c r="L266" s="302">
        <f>D271-D266</f>
        <v>1.3061452467257484E-2</v>
      </c>
      <c r="M266" s="302">
        <f>F271-F266</f>
        <v>4.3256263066322603E-3</v>
      </c>
      <c r="N266" s="302">
        <f>SUM(K266:M266)</f>
        <v>2.676696099806182E-2</v>
      </c>
    </row>
    <row r="267" spans="1:14" x14ac:dyDescent="0.2">
      <c r="A267" s="282" t="s">
        <v>365</v>
      </c>
      <c r="B267" s="302">
        <f>'Ind T6'!Q107</f>
        <v>0.21652733303218569</v>
      </c>
      <c r="C267" s="299" t="str">
        <f>CONCATENATE("(",ROUND((B267/$H268)*100,1),")")</f>
        <v>(12.8)</v>
      </c>
      <c r="D267" s="302">
        <f>'Ind T6'!R107</f>
        <v>0.10041285453166961</v>
      </c>
      <c r="E267" s="299" t="str">
        <f>CONCATENATE("(",ROUND((D267/$H268)*100,1),")")</f>
        <v>(5.9)</v>
      </c>
      <c r="F267" s="302">
        <f>'Ind T6'!S107</f>
        <v>0.59724325249883148</v>
      </c>
      <c r="G267" s="299" t="str">
        <f>CONCATENATE("(",ROUND((F267/$H268)*100,1),")")</f>
        <v>(35.2)</v>
      </c>
      <c r="H267" s="302">
        <f t="shared" ref="H267" si="206">SUM(B267,D267,F267)</f>
        <v>0.9141834400626867</v>
      </c>
      <c r="I267" s="299" t="str">
        <f>CONCATENATE("(",ROUND((H267/$H268)*100,1),")")</f>
        <v>(53.9)</v>
      </c>
      <c r="K267" s="302">
        <f t="shared" ref="K267:K268" si="207">B272-B267</f>
        <v>7.8660708394983903E-3</v>
      </c>
      <c r="L267" s="302">
        <f t="shared" ref="L267:L268" si="208">D272-D267</f>
        <v>2.959387701038152E-3</v>
      </c>
      <c r="M267" s="302">
        <f t="shared" ref="M267:M268" si="209">F272-F267</f>
        <v>-9.5924195385980182E-3</v>
      </c>
      <c r="N267" s="302">
        <f t="shared" ref="N267:N268" si="210">SUM(K267:M267)</f>
        <v>1.233039001938524E-3</v>
      </c>
    </row>
    <row r="268" spans="1:14" x14ac:dyDescent="0.2">
      <c r="A268" s="282" t="s">
        <v>363</v>
      </c>
      <c r="B268" s="302">
        <f>SUM(B266:B267)</f>
        <v>0.74534252059389061</v>
      </c>
      <c r="C268" s="299" t="str">
        <f>CONCATENATE("(",ROUND((B268/$H268)*100,1),")")</f>
        <v>(44)</v>
      </c>
      <c r="D268" s="302">
        <f>SUM(D266:D267)</f>
        <v>0.23474897072516993</v>
      </c>
      <c r="E268" s="299" t="str">
        <f>CONCATENATE("(",ROUND((D268/$H268)*100,1),")")</f>
        <v>(13.8)</v>
      </c>
      <c r="F268" s="302">
        <f>SUM(F266:F267)</f>
        <v>0.71490850868093792</v>
      </c>
      <c r="G268" s="299" t="str">
        <f>CONCATENATE("(",ROUND((F268/$H268)*100,1),")")</f>
        <v>(42.2)</v>
      </c>
      <c r="H268" s="302">
        <f>SUM(H266:H267)</f>
        <v>1.6949999999999983</v>
      </c>
      <c r="I268" s="299" t="str">
        <f>CONCATENATE("(",ROUND((H268/$H268)*100,1),")")</f>
        <v>(100)</v>
      </c>
      <c r="K268" s="302">
        <f t="shared" si="207"/>
        <v>1.7245953063670383E-2</v>
      </c>
      <c r="L268" s="302">
        <f t="shared" si="208"/>
        <v>1.6020840168295636E-2</v>
      </c>
      <c r="M268" s="302">
        <f t="shared" si="209"/>
        <v>-5.2667932319656607E-3</v>
      </c>
      <c r="N268" s="302">
        <f t="shared" si="210"/>
        <v>2.8000000000000358E-2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0.53819506978587695</v>
      </c>
      <c r="C271" s="299" t="str">
        <f>CONCATENATE("(",ROUND((B271/$H273)*100,1),")")</f>
        <v>(31.2)</v>
      </c>
      <c r="D271" s="302">
        <f>'Ind T6'!W108</f>
        <v>0.14739756866075779</v>
      </c>
      <c r="E271" s="299" t="str">
        <f>CONCATENATE("(",ROUND((D271/$H273)*100,1),")")</f>
        <v>(8.6)</v>
      </c>
      <c r="F271" s="302">
        <f>'Ind T6'!X108</f>
        <v>0.12199088248873874</v>
      </c>
      <c r="G271" s="299" t="str">
        <f>CONCATENATE("(",ROUND((F271/$H273)*100,1),")")</f>
        <v>(7.1)</v>
      </c>
      <c r="H271" s="302">
        <f>SUM(B271,D271,F271)</f>
        <v>0.80758352093537344</v>
      </c>
      <c r="I271" s="299" t="str">
        <f>CONCATENATE("(",ROUND((H271/$H273)*100,1),")")</f>
        <v>(46.9)</v>
      </c>
      <c r="K271" s="302">
        <f>B271-B261</f>
        <v>6.5487866760838287E-4</v>
      </c>
      <c r="L271" s="302">
        <f>D271-D261</f>
        <v>1.7639839599069729E-2</v>
      </c>
      <c r="M271" s="302">
        <f>F271-F261</f>
        <v>3.8014502214032131E-3</v>
      </c>
      <c r="N271" s="302">
        <f>SUM(K271:M271)</f>
        <v>2.2096168488081325E-2</v>
      </c>
    </row>
    <row r="272" spans="1:14" x14ac:dyDescent="0.2">
      <c r="A272" s="282" t="s">
        <v>365</v>
      </c>
      <c r="B272" s="302">
        <f>'Ind T6'!V107</f>
        <v>0.22439340387168408</v>
      </c>
      <c r="C272" s="299" t="str">
        <f>CONCATENATE("(",ROUND((B272/$H273)*100,1),")")</f>
        <v>(13)</v>
      </c>
      <c r="D272" s="302">
        <f>'Ind T6'!W107</f>
        <v>0.10337224223270776</v>
      </c>
      <c r="E272" s="299" t="str">
        <f>CONCATENATE("(",ROUND((D272/$H273)*100,1),")")</f>
        <v>(6)</v>
      </c>
      <c r="F272" s="302">
        <f>'Ind T6'!X107</f>
        <v>0.58765083296023346</v>
      </c>
      <c r="G272" s="299" t="str">
        <f>CONCATENATE("(",ROUND((F272/$H273)*100,1),")")</f>
        <v>(34.1)</v>
      </c>
      <c r="H272" s="302">
        <f t="shared" ref="H272" si="211">SUM(B272,D272,F272)</f>
        <v>0.91541647906462531</v>
      </c>
      <c r="I272" s="299" t="str">
        <f>CONCATENATE("(",ROUND((H272/$H273)*100,1),")")</f>
        <v>(53.1)</v>
      </c>
      <c r="K272" s="302">
        <f t="shared" ref="K272:K273" si="212">B272-B262</f>
        <v>5.174179588708222E-3</v>
      </c>
      <c r="L272" s="302">
        <f t="shared" ref="L272:L273" si="213">D272-D262</f>
        <v>3.1136700006911405E-3</v>
      </c>
      <c r="M272" s="302">
        <f t="shared" ref="M272:M273" si="214">F272-F262</f>
        <v>-2.2384018077483248E-2</v>
      </c>
      <c r="N272" s="302">
        <f t="shared" ref="N272:N273" si="215">SUM(K272:M272)</f>
        <v>-1.4096168488083885E-2</v>
      </c>
    </row>
    <row r="273" spans="1:14" x14ac:dyDescent="0.2">
      <c r="A273" s="282" t="s">
        <v>363</v>
      </c>
      <c r="B273" s="302">
        <f>SUM(B271:B272)</f>
        <v>0.76258847365756099</v>
      </c>
      <c r="C273" s="299" t="str">
        <f>CONCATENATE("(",ROUND((B273/$H273)*100,1),")")</f>
        <v>(44.3)</v>
      </c>
      <c r="D273" s="302">
        <f>SUM(D271:D272)</f>
        <v>0.25076981089346556</v>
      </c>
      <c r="E273" s="299" t="str">
        <f>CONCATENATE("(",ROUND((D273/$H273)*100,1),")")</f>
        <v>(14.6)</v>
      </c>
      <c r="F273" s="302">
        <f>SUM(F271:F272)</f>
        <v>0.70964171544897225</v>
      </c>
      <c r="G273" s="299" t="str">
        <f>CONCATENATE("(",ROUND((F273/$H273)*100,1),")")</f>
        <v>(41.2)</v>
      </c>
      <c r="H273" s="302">
        <f>SUM(H271:H272)</f>
        <v>1.7229999999999988</v>
      </c>
      <c r="I273" s="299" t="str">
        <f>CONCATENATE("(",ROUND((H273/$H273)*100,1),")")</f>
        <v>(100)</v>
      </c>
      <c r="K273" s="302">
        <f t="shared" si="212"/>
        <v>5.8290582563165216E-3</v>
      </c>
      <c r="L273" s="302">
        <f t="shared" si="213"/>
        <v>2.0753509599760883E-2</v>
      </c>
      <c r="M273" s="302">
        <f t="shared" si="214"/>
        <v>-1.8582567856080034E-2</v>
      </c>
      <c r="N273" s="302">
        <f t="shared" si="215"/>
        <v>7.9999999999973703E-3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3.0608282629947623</v>
      </c>
      <c r="C282" s="299" t="str">
        <f>CONCATENATE("(",ROUND((B282/$H284)*100,1),")")</f>
        <v>(66.5)</v>
      </c>
      <c r="D282" s="302">
        <f>'Ind T6'!M117</f>
        <v>0.2239057899918063</v>
      </c>
      <c r="E282" s="299" t="str">
        <f>CONCATENATE("(",ROUND((D282/$H284)*100,1),")")</f>
        <v>(4.9)</v>
      </c>
      <c r="F282" s="302">
        <f>'Ind T6'!N117</f>
        <v>9.5521099117806846E-2</v>
      </c>
      <c r="G282" s="299" t="str">
        <f>CONCATENATE("(",ROUND((F282/$H284)*100,1),")")</f>
        <v>(2.1)</v>
      </c>
      <c r="H282" s="302">
        <f>SUM(B282,D282,F282)</f>
        <v>3.3802551521043758</v>
      </c>
      <c r="I282" s="299" t="str">
        <f>CONCATENATE("(",ROUND((H282/$H284)*100,1),")")</f>
        <v>(73.5)</v>
      </c>
      <c r="K282" s="302">
        <f>B287-B282</f>
        <v>0.17394699771046307</v>
      </c>
      <c r="L282" s="302">
        <f>D287-D282</f>
        <v>1.6425026257272823E-2</v>
      </c>
      <c r="M282" s="302">
        <f>F287-F282</f>
        <v>8.434312606440203E-3</v>
      </c>
      <c r="N282" s="302">
        <f>SUM(K282:M282)</f>
        <v>0.1988063365741761</v>
      </c>
    </row>
    <row r="283" spans="1:14" x14ac:dyDescent="0.2">
      <c r="A283" s="282" t="s">
        <v>365</v>
      </c>
      <c r="B283" s="302">
        <f>'Ind T6'!L116</f>
        <v>0.87088518155246086</v>
      </c>
      <c r="C283" s="299" t="str">
        <f>CONCATENATE("(",ROUND((B283/$H284)*100,1),")")</f>
        <v>(18.9)</v>
      </c>
      <c r="D283" s="302">
        <f>'Ind T6'!M116</f>
        <v>0.16088714426216344</v>
      </c>
      <c r="E283" s="299" t="str">
        <f>CONCATENATE("(",ROUND((D283/$H284)*100,1),")")</f>
        <v>(3.5)</v>
      </c>
      <c r="F283" s="302">
        <f>'Ind T6'!N116</f>
        <v>0.18797252208100074</v>
      </c>
      <c r="G283" s="299" t="str">
        <f>CONCATENATE("(",ROUND((F283/$H284)*100,1),")")</f>
        <v>(4.1)</v>
      </c>
      <c r="H283" s="302">
        <f t="shared" ref="H283" si="216">SUM(B283,D283,F283)</f>
        <v>1.219744847895625</v>
      </c>
      <c r="I283" s="299" t="str">
        <f>CONCATENATE("(",ROUND((H283/$H284)*100,1),")")</f>
        <v>(26.5)</v>
      </c>
      <c r="K283" s="302">
        <f t="shared" ref="K283:K284" si="217">B288-B283</f>
        <v>7.7751999321062137E-2</v>
      </c>
      <c r="L283" s="302">
        <f t="shared" ref="L283:L284" si="218">D288-D283</f>
        <v>8.0844486890428446E-3</v>
      </c>
      <c r="M283" s="302">
        <f t="shared" ref="M283:M284" si="219">F288-F283</f>
        <v>1.5357215415720382E-2</v>
      </c>
      <c r="N283" s="302">
        <f t="shared" ref="N283:N284" si="220">SUM(K283:M283)</f>
        <v>0.10119366342582536</v>
      </c>
    </row>
    <row r="284" spans="1:14" x14ac:dyDescent="0.2">
      <c r="A284" s="282" t="s">
        <v>363</v>
      </c>
      <c r="B284" s="302">
        <f>SUM(B282:B283)</f>
        <v>3.9317134445472233</v>
      </c>
      <c r="C284" s="299" t="str">
        <f>CONCATENATE("(",ROUND((B284/$H284)*100,1),")")</f>
        <v>(85.5)</v>
      </c>
      <c r="D284" s="302">
        <f>SUM(D282:D283)</f>
        <v>0.38479293425396977</v>
      </c>
      <c r="E284" s="299" t="str">
        <f>CONCATENATE("(",ROUND((D284/$H284)*100,1),")")</f>
        <v>(8.4)</v>
      </c>
      <c r="F284" s="302">
        <f>SUM(F282:F283)</f>
        <v>0.28349362119880761</v>
      </c>
      <c r="G284" s="299" t="str">
        <f>CONCATENATE("(",ROUND((F284/$H284)*100,1),")")</f>
        <v>(6.2)</v>
      </c>
      <c r="H284" s="302">
        <f>SUM(H282:H283)</f>
        <v>4.6000000000000005</v>
      </c>
      <c r="I284" s="299" t="str">
        <f>CONCATENATE("(",ROUND((H284/$H284)*100,1),")")</f>
        <v>(100)</v>
      </c>
      <c r="K284" s="302">
        <f t="shared" si="217"/>
        <v>0.2516989970315251</v>
      </c>
      <c r="L284" s="302">
        <f t="shared" si="218"/>
        <v>2.4509474946315613E-2</v>
      </c>
      <c r="M284" s="302">
        <f t="shared" si="219"/>
        <v>2.3791528022160557E-2</v>
      </c>
      <c r="N284" s="302">
        <f t="shared" si="220"/>
        <v>0.30000000000000127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3.2347752607052254</v>
      </c>
      <c r="C287" s="299" t="str">
        <f>CONCATENATE("(",ROUND((B287/$H289)*100,1),")")</f>
        <v>(66)</v>
      </c>
      <c r="D287" s="302">
        <f>'Ind T6'!R117</f>
        <v>0.24033081624907912</v>
      </c>
      <c r="E287" s="299" t="str">
        <f>CONCATENATE("(",ROUND((D287/$H289)*100,1),")")</f>
        <v>(4.9)</v>
      </c>
      <c r="F287" s="302">
        <f>'Ind T6'!S117</f>
        <v>0.10395541172424705</v>
      </c>
      <c r="G287" s="299" t="str">
        <f>CONCATENATE("(",ROUND((F287/$H289)*100,1),")")</f>
        <v>(2.1)</v>
      </c>
      <c r="H287" s="302">
        <f>SUM(B287,D287,F287)</f>
        <v>3.5790614886785517</v>
      </c>
      <c r="I287" s="299" t="str">
        <f>CONCATENATE("(",ROUND((H287/$H289)*100,1),")")</f>
        <v>(73)</v>
      </c>
      <c r="K287" s="302">
        <f>B292-B287</f>
        <v>0.19202456986657168</v>
      </c>
      <c r="L287" s="302">
        <f>D292-D287</f>
        <v>1.8989950145862994E-2</v>
      </c>
      <c r="M287" s="302">
        <f>F292-F287</f>
        <v>1.0043024198668732E-2</v>
      </c>
      <c r="N287" s="302">
        <f>SUM(K287:M287)</f>
        <v>0.22105754421110341</v>
      </c>
    </row>
    <row r="288" spans="1:14" x14ac:dyDescent="0.2">
      <c r="A288" s="282" t="s">
        <v>365</v>
      </c>
      <c r="B288" s="302">
        <f>'Ind T6'!Q116</f>
        <v>0.948637180873523</v>
      </c>
      <c r="C288" s="299" t="str">
        <f>CONCATENATE("(",ROUND((B288/$H289)*100,1),")")</f>
        <v>(19.4)</v>
      </c>
      <c r="D288" s="302">
        <f>'Ind T6'!R116</f>
        <v>0.16897159295120628</v>
      </c>
      <c r="E288" s="299" t="str">
        <f>CONCATENATE("(",ROUND((D288/$H289)*100,1),")")</f>
        <v>(3.4)</v>
      </c>
      <c r="F288" s="302">
        <f>'Ind T6'!S116</f>
        <v>0.20332973749672112</v>
      </c>
      <c r="G288" s="299" t="str">
        <f>CONCATENATE("(",ROUND((F288/$H289)*100,1),")")</f>
        <v>(4.1)</v>
      </c>
      <c r="H288" s="302">
        <f t="shared" ref="H288" si="221">SUM(B288,D288,F288)</f>
        <v>1.3209385113214505</v>
      </c>
      <c r="I288" s="299" t="str">
        <f>CONCATENATE("(",ROUND((H288/$H289)*100,1),")")</f>
        <v>(27)</v>
      </c>
      <c r="K288" s="302">
        <f t="shared" ref="K288:K289" si="222">B293-B288</f>
        <v>0.11106900048588986</v>
      </c>
      <c r="L288" s="302">
        <f t="shared" ref="L288:L289" si="223">D293-D288</f>
        <v>5.791775029972801E-3</v>
      </c>
      <c r="M288" s="302">
        <f t="shared" ref="M288:M289" si="224">F293-F288</f>
        <v>1.5081680273024867E-2</v>
      </c>
      <c r="N288" s="302">
        <f t="shared" ref="N288:N289" si="225">SUM(K288:M288)</f>
        <v>0.13194245578888752</v>
      </c>
    </row>
    <row r="289" spans="1:14" x14ac:dyDescent="0.2">
      <c r="A289" s="282" t="s">
        <v>363</v>
      </c>
      <c r="B289" s="302">
        <f>SUM(B287:B288)</f>
        <v>4.1834124415787484</v>
      </c>
      <c r="C289" s="299" t="str">
        <f>CONCATENATE("(",ROUND((B289/$H289)*100,1),")")</f>
        <v>(85.4)</v>
      </c>
      <c r="D289" s="302">
        <f>SUM(D287:D288)</f>
        <v>0.40930240920028538</v>
      </c>
      <c r="E289" s="299" t="str">
        <f>CONCATENATE("(",ROUND((D289/$H289)*100,1),")")</f>
        <v>(8.4)</v>
      </c>
      <c r="F289" s="302">
        <f>SUM(F287:F288)</f>
        <v>0.30728514922096817</v>
      </c>
      <c r="G289" s="299" t="str">
        <f>CONCATENATE("(",ROUND((F289/$H289)*100,1),")")</f>
        <v>(6.3)</v>
      </c>
      <c r="H289" s="302">
        <f>SUM(H287:H288)</f>
        <v>4.9000000000000021</v>
      </c>
      <c r="I289" s="299" t="str">
        <f>CONCATENATE("(",ROUND((H289/$H289)*100,1),")")</f>
        <v>(100)</v>
      </c>
      <c r="K289" s="302">
        <f t="shared" si="222"/>
        <v>0.30309357035246176</v>
      </c>
      <c r="L289" s="302">
        <f t="shared" si="223"/>
        <v>2.4781725175835823E-2</v>
      </c>
      <c r="M289" s="302">
        <f t="shared" si="224"/>
        <v>2.5124704471693571E-2</v>
      </c>
      <c r="N289" s="302">
        <f t="shared" si="225"/>
        <v>0.35299999999999115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3.426799830571797</v>
      </c>
      <c r="C292" s="299" t="str">
        <f>CONCATENATE("(",ROUND((B292/$H294)*100,1),")")</f>
        <v>(65.2)</v>
      </c>
      <c r="D292" s="302">
        <f>'Ind T6'!W117</f>
        <v>0.25932076639494211</v>
      </c>
      <c r="E292" s="299" t="str">
        <f>CONCATENATE("(",ROUND((D292/$H294)*100,1),")")</f>
        <v>(4.9)</v>
      </c>
      <c r="F292" s="302">
        <f>'Ind T6'!X117</f>
        <v>0.11399843592291578</v>
      </c>
      <c r="G292" s="299" t="str">
        <f>CONCATENATE("(",ROUND((F292/$H294)*100,1),")")</f>
        <v>(2.2)</v>
      </c>
      <c r="H292" s="302">
        <f>SUM(B292,D292,F292)</f>
        <v>3.8001190328896546</v>
      </c>
      <c r="I292" s="299" t="str">
        <f>CONCATENATE("(",ROUND((H292/$H294)*100,1),")")</f>
        <v>(72.3)</v>
      </c>
      <c r="K292" s="302">
        <f>B292-B282</f>
        <v>0.36597156757703475</v>
      </c>
      <c r="L292" s="302">
        <f>D292-D282</f>
        <v>3.5414976403135817E-2</v>
      </c>
      <c r="M292" s="302">
        <f>F292-F282</f>
        <v>1.8477336805108935E-2</v>
      </c>
      <c r="N292" s="302">
        <f>SUM(K292:M292)</f>
        <v>0.41986388078527953</v>
      </c>
    </row>
    <row r="293" spans="1:14" x14ac:dyDescent="0.2">
      <c r="A293" s="282" t="s">
        <v>365</v>
      </c>
      <c r="B293" s="302">
        <f>'Ind T6'!V116</f>
        <v>1.0597061813594129</v>
      </c>
      <c r="C293" s="299" t="str">
        <f>CONCATENATE("(",ROUND((B293/$H294)*100,1),")")</f>
        <v>(20.2)</v>
      </c>
      <c r="D293" s="302">
        <f>'Ind T6'!W116</f>
        <v>0.17476336798117909</v>
      </c>
      <c r="E293" s="299" t="str">
        <f>CONCATENATE("(",ROUND((D293/$H294)*100,1),")")</f>
        <v>(3.3)</v>
      </c>
      <c r="F293" s="302">
        <f>'Ind T6'!X116</f>
        <v>0.21841141776974599</v>
      </c>
      <c r="G293" s="299" t="str">
        <f>CONCATENATE("(",ROUND((F293/$H294)*100,1),")")</f>
        <v>(4.2)</v>
      </c>
      <c r="H293" s="302">
        <f t="shared" ref="H293" si="226">SUM(B293,D293,F293)</f>
        <v>1.452880967110338</v>
      </c>
      <c r="I293" s="299" t="str">
        <f>CONCATENATE("(",ROUND((H293/$H294)*100,1),")")</f>
        <v>(27.7)</v>
      </c>
      <c r="K293" s="302">
        <f t="shared" ref="K293:K294" si="227">B293-B283</f>
        <v>0.18882099980695199</v>
      </c>
      <c r="L293" s="302">
        <f t="shared" ref="L293:L294" si="228">D293-D283</f>
        <v>1.3876223719015646E-2</v>
      </c>
      <c r="M293" s="302">
        <f t="shared" ref="M293:M294" si="229">F293-F283</f>
        <v>3.0438895688745249E-2</v>
      </c>
      <c r="N293" s="302">
        <f t="shared" ref="N293:N294" si="230">SUM(K293:M293)</f>
        <v>0.23313611921471289</v>
      </c>
    </row>
    <row r="294" spans="1:14" x14ac:dyDescent="0.2">
      <c r="A294" s="282" t="s">
        <v>363</v>
      </c>
      <c r="B294" s="302">
        <f>SUM(B292:B293)</f>
        <v>4.4865060119312101</v>
      </c>
      <c r="C294" s="299" t="str">
        <f>CONCATENATE("(",ROUND((B294/$H294)*100,1),")")</f>
        <v>(85.4)</v>
      </c>
      <c r="D294" s="302">
        <f>SUM(D292:D293)</f>
        <v>0.4340841343761212</v>
      </c>
      <c r="E294" s="299" t="str">
        <f>CONCATENATE("(",ROUND((D294/$H294)*100,1),")")</f>
        <v>(8.3)</v>
      </c>
      <c r="F294" s="302">
        <f>SUM(F292:F293)</f>
        <v>0.33240985369266174</v>
      </c>
      <c r="G294" s="299" t="str">
        <f>CONCATENATE("(",ROUND((F294/$H294)*100,1),")")</f>
        <v>(6.3)</v>
      </c>
      <c r="H294" s="302">
        <f>SUM(H292:H293)</f>
        <v>5.252999999999993</v>
      </c>
      <c r="I294" s="299" t="str">
        <f>CONCATENATE("(",ROUND((H294/$H294)*100,1),")")</f>
        <v>(100)</v>
      </c>
      <c r="K294" s="302">
        <f t="shared" si="227"/>
        <v>0.55479256738398686</v>
      </c>
      <c r="L294" s="302">
        <f t="shared" si="228"/>
        <v>4.9291200122151435E-2</v>
      </c>
      <c r="M294" s="302">
        <f t="shared" si="229"/>
        <v>4.8916232493854128E-2</v>
      </c>
      <c r="N294" s="302">
        <f t="shared" si="230"/>
        <v>0.65299999999999248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2.760595884768505</v>
      </c>
      <c r="C303" s="299" t="str">
        <f>CONCATENATE("(",ROUND((B303/$H305)*100,1),")")</f>
        <v>(42)</v>
      </c>
      <c r="D303" s="302">
        <f>'Ind T6'!M126</f>
        <v>0.14153251028873365</v>
      </c>
      <c r="E303" s="299" t="str">
        <f>CONCATENATE("(",ROUND((D303/$H305)*100,1),")")</f>
        <v>(2.2)</v>
      </c>
      <c r="F303" s="302">
        <f>'Ind T6'!N126</f>
        <v>0.12957201646259339</v>
      </c>
      <c r="G303" s="299" t="str">
        <f>CONCATENATE("(",ROUND((F303/$H305)*100,1),")")</f>
        <v>(2)</v>
      </c>
      <c r="H303" s="302">
        <f>SUM(B303,D303,F303)</f>
        <v>3.0317004115198323</v>
      </c>
      <c r="I303" s="299" t="str">
        <f>CONCATENATE("(",ROUND((H303/$H305)*100,1),")")</f>
        <v>(46.1)</v>
      </c>
      <c r="K303" s="302">
        <f>B308-B303</f>
        <v>9.6633007179522501E-2</v>
      </c>
      <c r="L303" s="302">
        <f>D308-D303</f>
        <v>1.083786938110215E-2</v>
      </c>
      <c r="M303" s="302">
        <f>F308-F303</f>
        <v>1.1143166265392634E-2</v>
      </c>
      <c r="N303" s="302">
        <f>SUM(K303:M303)</f>
        <v>0.11861404282601729</v>
      </c>
    </row>
    <row r="304" spans="1:14" x14ac:dyDescent="0.2">
      <c r="A304" s="282" t="s">
        <v>365</v>
      </c>
      <c r="B304" s="302">
        <f>'Ind T6'!L125</f>
        <v>2.5897316872373626</v>
      </c>
      <c r="C304" s="299" t="str">
        <f>CONCATENATE("(",ROUND((B304/$H305)*100,1),")")</f>
        <v>(39.4)</v>
      </c>
      <c r="D304" s="302">
        <f>'Ind T6'!M125</f>
        <v>0.95256790124281321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3.5422995884801756</v>
      </c>
      <c r="I304" s="299" t="str">
        <f>CONCATENATE("(",ROUND((H304/$H305)*100,1),")")</f>
        <v>(53.9)</v>
      </c>
      <c r="K304" s="302">
        <f t="shared" ref="K304:K305" si="232">B309-B304</f>
        <v>7.9592688004582968E-2</v>
      </c>
      <c r="L304" s="302">
        <f t="shared" ref="L304:L305" si="233">D309-D304</f>
        <v>1.8793269169389615E-2</v>
      </c>
      <c r="M304" s="302">
        <f t="shared" ref="M304:M305" si="234">F309-F304</f>
        <v>0</v>
      </c>
      <c r="N304" s="302">
        <f t="shared" ref="N304:N305" si="235">SUM(K304:M304)</f>
        <v>9.8385957173972582E-2</v>
      </c>
    </row>
    <row r="305" spans="1:14" x14ac:dyDescent="0.2">
      <c r="A305" s="282" t="s">
        <v>363</v>
      </c>
      <c r="B305" s="302">
        <f>SUM(B303:B304)</f>
        <v>5.3503275720058676</v>
      </c>
      <c r="C305" s="299" t="str">
        <f>CONCATENATE("(",ROUND((B305/$H305)*100,1),")")</f>
        <v>(81.4)</v>
      </c>
      <c r="D305" s="302">
        <f>SUM(D303:D304)</f>
        <v>1.0941004115315469</v>
      </c>
      <c r="E305" s="299" t="str">
        <f>CONCATENATE("(",ROUND((D305/$H305)*100,1),")")</f>
        <v>(16.6)</v>
      </c>
      <c r="F305" s="302">
        <f>SUM(F303:F304)</f>
        <v>0.12957201646259339</v>
      </c>
      <c r="G305" s="299" t="str">
        <f>CONCATENATE("(",ROUND((F305/$H305)*100,1),")")</f>
        <v>(2)</v>
      </c>
      <c r="H305" s="302">
        <f>SUM(H303:H304)</f>
        <v>6.5740000000000078</v>
      </c>
      <c r="I305" s="299" t="str">
        <f>CONCATENATE("(",ROUND((H305/$H305)*100,1),")")</f>
        <v>(100)</v>
      </c>
      <c r="K305" s="302">
        <f t="shared" si="232"/>
        <v>0.17622569518410547</v>
      </c>
      <c r="L305" s="302">
        <f t="shared" si="233"/>
        <v>2.9631138550491709E-2</v>
      </c>
      <c r="M305" s="302">
        <f t="shared" si="234"/>
        <v>1.1143166265392634E-2</v>
      </c>
      <c r="N305" s="302">
        <f t="shared" si="235"/>
        <v>0.21699999999998981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2.8572288919480275</v>
      </c>
      <c r="C308" s="299" t="str">
        <f>CONCATENATE("(",ROUND((B308/$H310)*100,1),")")</f>
        <v>(42.1)</v>
      </c>
      <c r="D308" s="302">
        <f>'Ind T6'!R126</f>
        <v>0.1523703796698358</v>
      </c>
      <c r="E308" s="299" t="str">
        <f>CONCATENATE("(",ROUND((D308/$H310)*100,1),")")</f>
        <v>(2.2)</v>
      </c>
      <c r="F308" s="302">
        <f>'Ind T6'!S126</f>
        <v>0.14071518272798603</v>
      </c>
      <c r="G308" s="299" t="str">
        <f>CONCATENATE("(",ROUND((F308/$H310)*100,1),")")</f>
        <v>(2.1)</v>
      </c>
      <c r="H308" s="302">
        <f>SUM(B308,D308,F308)</f>
        <v>3.1503144543458497</v>
      </c>
      <c r="I308" s="299" t="str">
        <f>CONCATENATE("(",ROUND((H308/$H310)*100,1),")")</f>
        <v>(46.4)</v>
      </c>
      <c r="K308" s="302">
        <f>B313-B308</f>
        <v>1.4305070799554009E-2</v>
      </c>
      <c r="L308" s="302">
        <f>D313-D308</f>
        <v>1.1448652828852435E-2</v>
      </c>
      <c r="M308" s="302">
        <f>F313-F308</f>
        <v>6.5794951975558513E-3</v>
      </c>
      <c r="N308" s="302">
        <f>SUM(K308:M308)</f>
        <v>3.2333218825962295E-2</v>
      </c>
    </row>
    <row r="309" spans="1:14" x14ac:dyDescent="0.2">
      <c r="A309" s="282" t="s">
        <v>365</v>
      </c>
      <c r="B309" s="302">
        <f>'Ind T6'!Q125</f>
        <v>2.6693243752419455</v>
      </c>
      <c r="C309" s="299" t="str">
        <f>CONCATENATE("(",ROUND((B309/$H310)*100,1),")")</f>
        <v>(39.3)</v>
      </c>
      <c r="D309" s="302">
        <f>'Ind T6'!R125</f>
        <v>0.97136117041220282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3.6406855456541485</v>
      </c>
      <c r="I309" s="299" t="str">
        <f>CONCATENATE("(",ROUND((H309/$H310)*100,1),")")</f>
        <v>(53.6)</v>
      </c>
      <c r="K309" s="302">
        <f t="shared" ref="K309:K310" si="237">B314-B309</f>
        <v>4.2022351574328987E-3</v>
      </c>
      <c r="L309" s="302">
        <f t="shared" ref="L309:L310" si="238">D314-D309</f>
        <v>-7.5354539833896172E-3</v>
      </c>
      <c r="M309" s="302">
        <f t="shared" ref="M309:M310" si="239">F314-F309</f>
        <v>0</v>
      </c>
      <c r="N309" s="302">
        <f t="shared" ref="N309:N310" si="240">SUM(K309:M309)</f>
        <v>-3.3332188259567186E-3</v>
      </c>
    </row>
    <row r="310" spans="1:14" x14ac:dyDescent="0.2">
      <c r="A310" s="282" t="s">
        <v>363</v>
      </c>
      <c r="B310" s="302">
        <f>SUM(B308:B309)</f>
        <v>5.5265532671899731</v>
      </c>
      <c r="C310" s="299" t="str">
        <f>CONCATENATE("(",ROUND((B310/$H310)*100,1),")")</f>
        <v>(81.4)</v>
      </c>
      <c r="D310" s="302">
        <f>SUM(D308:D309)</f>
        <v>1.1237315500820386</v>
      </c>
      <c r="E310" s="299" t="str">
        <f>CONCATENATE("(",ROUND((D310/$H310)*100,1),")")</f>
        <v>(16.5)</v>
      </c>
      <c r="F310" s="302">
        <f>SUM(F308:F309)</f>
        <v>0.14071518272798603</v>
      </c>
      <c r="G310" s="299" t="str">
        <f>CONCATENATE("(",ROUND((F310/$H310)*100,1),")")</f>
        <v>(2.1)</v>
      </c>
      <c r="H310" s="302">
        <f>SUM(H308:H309)</f>
        <v>6.7909999999999986</v>
      </c>
      <c r="I310" s="299" t="str">
        <f>CONCATENATE("(",ROUND((H310/$H310)*100,1),")")</f>
        <v>(100)</v>
      </c>
      <c r="K310" s="302">
        <f t="shared" si="237"/>
        <v>1.8507305956987352E-2</v>
      </c>
      <c r="L310" s="302">
        <f t="shared" si="238"/>
        <v>3.9131988454628175E-3</v>
      </c>
      <c r="M310" s="302">
        <f t="shared" si="239"/>
        <v>6.5794951975558513E-3</v>
      </c>
      <c r="N310" s="302">
        <f t="shared" si="240"/>
        <v>2.9000000000006021E-2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2.8715339627475815</v>
      </c>
      <c r="C313" s="299" t="str">
        <f>CONCATENATE("(",ROUND((B313/$H315)*100,1),")")</f>
        <v>(42.1)</v>
      </c>
      <c r="D313" s="302">
        <f>'Ind T6'!W126</f>
        <v>0.16381903249868823</v>
      </c>
      <c r="E313" s="299" t="str">
        <f>CONCATENATE("(",ROUND((D313/$H315)*100,1),")")</f>
        <v>(2.4)</v>
      </c>
      <c r="F313" s="302">
        <f>'Ind T6'!X126</f>
        <v>0.14729467792554188</v>
      </c>
      <c r="G313" s="299" t="str">
        <f>CONCATENATE("(",ROUND((F313/$H315)*100,1),")")</f>
        <v>(2.2)</v>
      </c>
      <c r="H313" s="302">
        <f>SUM(B313,D313,F313)</f>
        <v>3.1826476731718119</v>
      </c>
      <c r="I313" s="299" t="str">
        <f>CONCATENATE("(",ROUND((H313/$H315)*100,1),")")</f>
        <v>(46.7)</v>
      </c>
      <c r="K313" s="302">
        <f>B313-B303</f>
        <v>0.11093807797907651</v>
      </c>
      <c r="L313" s="302">
        <f>D313-D303</f>
        <v>2.2286522209954585E-2</v>
      </c>
      <c r="M313" s="302">
        <f>F313-F303</f>
        <v>1.7722661462948486E-2</v>
      </c>
      <c r="N313" s="302">
        <f>SUM(K313:M313)</f>
        <v>0.15094726165197958</v>
      </c>
    </row>
    <row r="314" spans="1:14" x14ac:dyDescent="0.2">
      <c r="A314" s="282" t="s">
        <v>365</v>
      </c>
      <c r="B314" s="302">
        <f>'Ind T6'!V125</f>
        <v>2.6735266103993784</v>
      </c>
      <c r="C314" s="299" t="str">
        <f>CONCATENATE("(",ROUND((B314/$H315)*100,1),")")</f>
        <v>(39.2)</v>
      </c>
      <c r="D314" s="302">
        <f>'Ind T6'!W125</f>
        <v>0.96382571642881321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3.6373523268281915</v>
      </c>
      <c r="I314" s="299" t="str">
        <f>CONCATENATE("(",ROUND((H314/$H315)*100,1),")")</f>
        <v>(53.3)</v>
      </c>
      <c r="K314" s="302">
        <f t="shared" ref="K314:K315" si="242">B314-B304</f>
        <v>8.3794923162015866E-2</v>
      </c>
      <c r="L314" s="302">
        <f t="shared" ref="L314:L315" si="243">D314-D304</f>
        <v>1.1257815185999998E-2</v>
      </c>
      <c r="M314" s="302">
        <f t="shared" ref="M314:M315" si="244">F314-F304</f>
        <v>0</v>
      </c>
      <c r="N314" s="302">
        <f t="shared" ref="N314:N315" si="245">SUM(K314:M314)</f>
        <v>9.5052738348015864E-2</v>
      </c>
    </row>
    <row r="315" spans="1:14" x14ac:dyDescent="0.2">
      <c r="A315" s="282" t="s">
        <v>363</v>
      </c>
      <c r="B315" s="302">
        <f>SUM(B313:B314)</f>
        <v>5.5450605731469604</v>
      </c>
      <c r="C315" s="299" t="str">
        <f>CONCATENATE("(",ROUND((B315/$H315)*100,1),")")</f>
        <v>(81.3)</v>
      </c>
      <c r="D315" s="302">
        <f>SUM(D313:D314)</f>
        <v>1.1276447489275014</v>
      </c>
      <c r="E315" s="299" t="str">
        <f>CONCATENATE("(",ROUND((D315/$H315)*100,1),")")</f>
        <v>(16.5)</v>
      </c>
      <c r="F315" s="302">
        <f>SUM(F313:F314)</f>
        <v>0.14729467792554188</v>
      </c>
      <c r="G315" s="299" t="str">
        <f>CONCATENATE("(",ROUND((F315/$H315)*100,1),")")</f>
        <v>(2.2)</v>
      </c>
      <c r="H315" s="302">
        <f>SUM(H313:H314)</f>
        <v>6.8200000000000038</v>
      </c>
      <c r="I315" s="299" t="str">
        <f>CONCATENATE("(",ROUND((H315/$H315)*100,1),")")</f>
        <v>(100)</v>
      </c>
      <c r="K315" s="302">
        <f t="shared" si="242"/>
        <v>0.19473300114109282</v>
      </c>
      <c r="L315" s="302">
        <f t="shared" si="243"/>
        <v>3.3544337395954527E-2</v>
      </c>
      <c r="M315" s="302">
        <f t="shared" si="244"/>
        <v>1.7722661462948486E-2</v>
      </c>
      <c r="N315" s="302">
        <f t="shared" si="245"/>
        <v>0.24599999999999583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1.6043781630250611</v>
      </c>
      <c r="C324" s="299" t="str">
        <f>CONCATENATE("(",ROUND((B324/$H326)*100,1),")")</f>
        <v>(37.8)</v>
      </c>
      <c r="D324" s="302">
        <f>'Ind T6'!M135</f>
        <v>0.33642769462617256</v>
      </c>
      <c r="E324" s="299" t="str">
        <f>CONCATENATE("(",ROUND((D324/$H326)*100,1),")")</f>
        <v>(7.9)</v>
      </c>
      <c r="F324" s="302">
        <f>'Ind T6'!N135</f>
        <v>2.2870679444409015E-4</v>
      </c>
      <c r="G324" s="299" t="str">
        <f>CONCATENATE("(",ROUND((F324/$H326)*100,1),")")</f>
        <v>(0)</v>
      </c>
      <c r="H324" s="302">
        <f>SUM(B324,D324,F324)</f>
        <v>1.9410345644456779</v>
      </c>
      <c r="I324" s="299" t="str">
        <f>CONCATENATE("(",ROUND((H324/$H326)*100,1),")")</f>
        <v>(45.7)</v>
      </c>
      <c r="K324" s="302">
        <f>B329-B324</f>
        <v>-1.338717935104472E-2</v>
      </c>
      <c r="L324" s="302">
        <f>D329-D324</f>
        <v>-1.7591383175528108E-3</v>
      </c>
      <c r="M324" s="302">
        <f>F329-F324</f>
        <v>4.8199609313585553E-8</v>
      </c>
      <c r="N324" s="302">
        <f>SUM(K324:M324)</f>
        <v>-1.5146269468988217E-2</v>
      </c>
    </row>
    <row r="325" spans="1:14" x14ac:dyDescent="0.2">
      <c r="A325" s="282" t="s">
        <v>365</v>
      </c>
      <c r="B325" s="302">
        <f>'Ind T6'!L134</f>
        <v>1.2926508021903138</v>
      </c>
      <c r="C325" s="299" t="str">
        <f>CONCATENATE("(",ROUND((B325/$H326)*100,1),")")</f>
        <v>(30.4)</v>
      </c>
      <c r="D325" s="302">
        <f>'Ind T6'!M134</f>
        <v>0.67079702811256692</v>
      </c>
      <c r="E325" s="299" t="str">
        <f>CONCATENATE("(",ROUND((D325/$H326)*100,1),")")</f>
        <v>(15.8)</v>
      </c>
      <c r="F325" s="302">
        <f>'Ind T6'!N134</f>
        <v>0.3435176052514391</v>
      </c>
      <c r="G325" s="299" t="str">
        <f>CONCATENATE("(",ROUND((F325/$H326)*100,1),")")</f>
        <v>(8.1)</v>
      </c>
      <c r="H325" s="302">
        <f t="shared" ref="H325" si="246">SUM(B325,D325,F325)</f>
        <v>2.3069654355543197</v>
      </c>
      <c r="I325" s="299" t="str">
        <f>CONCATENATE("(",ROUND((H325/$H326)*100,1),")")</f>
        <v>(54.3)</v>
      </c>
      <c r="K325" s="302">
        <f t="shared" ref="K325:K326" si="247">B330-B325</f>
        <v>3.5958203331377003E-2</v>
      </c>
      <c r="L325" s="302">
        <f t="shared" ref="L325:L326" si="248">D330-D325</f>
        <v>-3.4171879623830725E-2</v>
      </c>
      <c r="M325" s="302">
        <f t="shared" ref="M325:M326" si="249">F330-F325</f>
        <v>2.3599457614507102E-3</v>
      </c>
      <c r="N325" s="302">
        <f t="shared" ref="N325:N326" si="250">SUM(K325:M325)</f>
        <v>4.1462694689969881E-3</v>
      </c>
    </row>
    <row r="326" spans="1:14" x14ac:dyDescent="0.2">
      <c r="A326" s="282" t="s">
        <v>363</v>
      </c>
      <c r="B326" s="302">
        <f>SUM(B324:B325)</f>
        <v>2.8970289652153749</v>
      </c>
      <c r="C326" s="299" t="str">
        <f>CONCATENATE("(",ROUND((B326/$H326)*100,1),")")</f>
        <v>(68.2)</v>
      </c>
      <c r="D326" s="302">
        <f>SUM(D324:D325)</f>
        <v>1.0072247227387394</v>
      </c>
      <c r="E326" s="299" t="str">
        <f>CONCATENATE("(",ROUND((D326/$H326)*100,1),")")</f>
        <v>(23.7)</v>
      </c>
      <c r="F326" s="302">
        <f>SUM(F324:F325)</f>
        <v>0.34374631204588318</v>
      </c>
      <c r="G326" s="299" t="str">
        <f>CONCATENATE("(",ROUND((F326/$H326)*100,1),")")</f>
        <v>(8.1)</v>
      </c>
      <c r="H326" s="302">
        <f>SUM(H324:H325)</f>
        <v>4.2479999999999976</v>
      </c>
      <c r="I326" s="299" t="str">
        <f>CONCATENATE("(",ROUND((H326/$H326)*100,1),")")</f>
        <v>(100)</v>
      </c>
      <c r="K326" s="302">
        <f t="shared" si="247"/>
        <v>2.2571023980332505E-2</v>
      </c>
      <c r="L326" s="302">
        <f t="shared" si="248"/>
        <v>-3.5931017941383425E-2</v>
      </c>
      <c r="M326" s="302">
        <f t="shared" si="249"/>
        <v>2.359993961060014E-3</v>
      </c>
      <c r="N326" s="302">
        <f t="shared" si="250"/>
        <v>-1.0999999999990906E-2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1.5909909836740164</v>
      </c>
      <c r="C329" s="299" t="str">
        <f>CONCATENATE("(",ROUND((B329/$H331)*100,1),")")</f>
        <v>(37.5)</v>
      </c>
      <c r="D329" s="302">
        <f>'Ind T6'!R135</f>
        <v>0.33466855630861975</v>
      </c>
      <c r="E329" s="299" t="str">
        <f>CONCATENATE("(",ROUND((D329/$H331)*100,1),")")</f>
        <v>(7.9)</v>
      </c>
      <c r="F329" s="302">
        <f>'Ind T6'!S135</f>
        <v>2.2875499405340373E-4</v>
      </c>
      <c r="G329" s="299" t="str">
        <f>CONCATENATE("(",ROUND((F329/$H331)*100,1),")")</f>
        <v>(0)</v>
      </c>
      <c r="H329" s="302">
        <f>SUM(B329,D329,F329)</f>
        <v>1.9258882949766896</v>
      </c>
      <c r="I329" s="299" t="str">
        <f>CONCATENATE("(",ROUND((H329/$H331)*100,1),")")</f>
        <v>(45.5)</v>
      </c>
      <c r="K329" s="302">
        <f>B334-B329</f>
        <v>0.18638614516076624</v>
      </c>
      <c r="L329" s="302">
        <f>D334-D329</f>
        <v>4.6020456290180201E-2</v>
      </c>
      <c r="M329" s="302">
        <f>F334-F329</f>
        <v>-2.8267966698483529E-6</v>
      </c>
      <c r="N329" s="302">
        <f>SUM(K329:M329)</f>
        <v>0.23240377465427658</v>
      </c>
    </row>
    <row r="330" spans="1:14" x14ac:dyDescent="0.2">
      <c r="A330" s="282" t="s">
        <v>365</v>
      </c>
      <c r="B330" s="302">
        <f>'Ind T6'!Q134</f>
        <v>1.3286090055216908</v>
      </c>
      <c r="C330" s="299" t="str">
        <f>CONCATENATE("(",ROUND((B330/$H331)*100,1),")")</f>
        <v>(31.4)</v>
      </c>
      <c r="D330" s="302">
        <f>'Ind T6'!R134</f>
        <v>0.63662514848873619</v>
      </c>
      <c r="E330" s="299" t="str">
        <f>CONCATENATE("(",ROUND((D330/$H331)*100,1),")")</f>
        <v>(15)</v>
      </c>
      <c r="F330" s="302">
        <f>'Ind T6'!S134</f>
        <v>0.34587755101288981</v>
      </c>
      <c r="G330" s="299" t="str">
        <f>CONCATENATE("(",ROUND((F330/$H331)*100,1),")")</f>
        <v>(8.2)</v>
      </c>
      <c r="H330" s="302">
        <f t="shared" ref="H330" si="251">SUM(B330,D330,F330)</f>
        <v>2.311111705023317</v>
      </c>
      <c r="I330" s="299" t="str">
        <f>CONCATENATE("(",ROUND((H330/$H331)*100,1),")")</f>
        <v>(54.5)</v>
      </c>
      <c r="K330" s="302">
        <f t="shared" ref="K330:K331" si="252">B335-B330</f>
        <v>0.26147364767976344</v>
      </c>
      <c r="L330" s="302">
        <f t="shared" ref="L330:L331" si="253">D335-D330</f>
        <v>1.4725844578322711E-2</v>
      </c>
      <c r="M330" s="302">
        <f t="shared" ref="M330:M331" si="254">F335-F330</f>
        <v>4.3396733087625261E-2</v>
      </c>
      <c r="N330" s="302">
        <f t="shared" ref="N330:N331" si="255">SUM(K330:M330)</f>
        <v>0.31959622534571142</v>
      </c>
    </row>
    <row r="331" spans="1:14" x14ac:dyDescent="0.2">
      <c r="A331" s="282" t="s">
        <v>363</v>
      </c>
      <c r="B331" s="302">
        <f>SUM(B329:B330)</f>
        <v>2.9195999891957074</v>
      </c>
      <c r="C331" s="299" t="str">
        <f>CONCATENATE("(",ROUND((B331/$H331)*100,1),")")</f>
        <v>(68.9)</v>
      </c>
      <c r="D331" s="302">
        <f>SUM(D329:D330)</f>
        <v>0.97129370479735599</v>
      </c>
      <c r="E331" s="299" t="str">
        <f>CONCATENATE("(",ROUND((D331/$H331)*100,1),")")</f>
        <v>(22.9)</v>
      </c>
      <c r="F331" s="302">
        <f>SUM(F329:F330)</f>
        <v>0.3461063060069432</v>
      </c>
      <c r="G331" s="299" t="str">
        <f>CONCATENATE("(",ROUND((F331/$H331)*100,1),")")</f>
        <v>(8.2)</v>
      </c>
      <c r="H331" s="302">
        <f>SUM(H329:H330)</f>
        <v>4.2370000000000063</v>
      </c>
      <c r="I331" s="299" t="str">
        <f>CONCATENATE("(",ROUND((H331/$H331)*100,1),")")</f>
        <v>(100)</v>
      </c>
      <c r="K331" s="302">
        <f t="shared" si="252"/>
        <v>0.44785979284052946</v>
      </c>
      <c r="L331" s="302">
        <f t="shared" si="253"/>
        <v>6.0746300868502745E-2</v>
      </c>
      <c r="M331" s="302">
        <f t="shared" si="254"/>
        <v>4.3393906290955409E-2</v>
      </c>
      <c r="N331" s="302">
        <f t="shared" si="255"/>
        <v>0.55199999999998761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1.7773771288347826</v>
      </c>
      <c r="C334" s="299" t="str">
        <f>CONCATENATE("(",ROUND((B334/$H336)*100,1),")")</f>
        <v>(37.1)</v>
      </c>
      <c r="D334" s="302">
        <f>'Ind T6'!W135</f>
        <v>0.38068901259879995</v>
      </c>
      <c r="E334" s="299" t="str">
        <f>CONCATENATE("(",ROUND((D334/$H336)*100,1),")")</f>
        <v>(7.9)</v>
      </c>
      <c r="F334" s="302">
        <f>'Ind T6'!X135</f>
        <v>2.2592819738355538E-4</v>
      </c>
      <c r="G334" s="299" t="str">
        <f>CONCATENATE("(",ROUND((F334/$H336)*100,1),")")</f>
        <v>(0)</v>
      </c>
      <c r="H334" s="302">
        <f>SUM(B334,D334,F334)</f>
        <v>2.1582920696309662</v>
      </c>
      <c r="I334" s="299" t="str">
        <f>CONCATENATE("(",ROUND((H334/$H336)*100,1),")")</f>
        <v>(45.1)</v>
      </c>
      <c r="K334" s="302">
        <f>B334-B324</f>
        <v>0.17299896580972152</v>
      </c>
      <c r="L334" s="302">
        <f>D334-D324</f>
        <v>4.426131797262739E-2</v>
      </c>
      <c r="M334" s="302">
        <f>F334-F324</f>
        <v>-2.7785970605347674E-6</v>
      </c>
      <c r="N334" s="302">
        <f>SUM(K334:M334)</f>
        <v>0.21725750518528839</v>
      </c>
    </row>
    <row r="335" spans="1:14" x14ac:dyDescent="0.2">
      <c r="A335" s="282" t="s">
        <v>365</v>
      </c>
      <c r="B335" s="302">
        <f>'Ind T6'!V134</f>
        <v>1.5900826532014543</v>
      </c>
      <c r="C335" s="299" t="str">
        <f>CONCATENATE("(",ROUND((B335/$H336)*100,1),")")</f>
        <v>(33.2)</v>
      </c>
      <c r="D335" s="302">
        <f>'Ind T6'!W134</f>
        <v>0.6513509930670589</v>
      </c>
      <c r="E335" s="299" t="str">
        <f>CONCATENATE("(",ROUND((D335/$H336)*100,1),")")</f>
        <v>(13.6)</v>
      </c>
      <c r="F335" s="302">
        <f>'Ind T6'!X134</f>
        <v>0.38927428410051507</v>
      </c>
      <c r="G335" s="299" t="str">
        <f>CONCATENATE("(",ROUND((F335/$H336)*100,1),")")</f>
        <v>(8.1)</v>
      </c>
      <c r="H335" s="302">
        <f>SUM(B335,D335,F335)</f>
        <v>2.6307079303690282</v>
      </c>
      <c r="I335" s="299" t="str">
        <f>CONCATENATE("(",ROUND((H335/$H336)*100,1),")")</f>
        <v>(54.9)</v>
      </c>
      <c r="K335" s="302">
        <f t="shared" ref="K335:K336" si="256">B335-B325</f>
        <v>0.29743185101114045</v>
      </c>
      <c r="L335" s="302">
        <f t="shared" ref="L335:L336" si="257">D335-D325</f>
        <v>-1.9446035045508014E-2</v>
      </c>
      <c r="M335" s="302">
        <f t="shared" ref="M335:M336" si="258">F335-F325</f>
        <v>4.5756678849075971E-2</v>
      </c>
      <c r="N335" s="302">
        <f t="shared" ref="N335:N336" si="259">SUM(K335:M335)</f>
        <v>0.3237424948147084</v>
      </c>
    </row>
    <row r="336" spans="1:14" x14ac:dyDescent="0.2">
      <c r="A336" s="282" t="s">
        <v>363</v>
      </c>
      <c r="B336" s="302">
        <f>SUM(B334:B335)</f>
        <v>3.3674597820362369</v>
      </c>
      <c r="C336" s="299" t="str">
        <f>CONCATENATE("(",ROUND((B336/$H336)*100,1),")")</f>
        <v>(70.3)</v>
      </c>
      <c r="D336" s="302">
        <f>SUM(D334:D335)</f>
        <v>1.0320400056658587</v>
      </c>
      <c r="E336" s="299" t="str">
        <f>CONCATENATE("(",ROUND((D336/$H336)*100,1),")")</f>
        <v>(21.6)</v>
      </c>
      <c r="F336" s="302">
        <f>SUM(F334:F335)</f>
        <v>0.38950021229789861</v>
      </c>
      <c r="G336" s="299" t="str">
        <f>CONCATENATE("(",ROUND((F336/$H336)*100,1),")")</f>
        <v>(8.1)</v>
      </c>
      <c r="H336" s="302">
        <f>SUM(H334:H335)</f>
        <v>4.7889999999999944</v>
      </c>
      <c r="I336" s="299" t="str">
        <f>CONCATENATE("(",ROUND((H336/$H336)*100,1),")")</f>
        <v>(100)</v>
      </c>
      <c r="K336" s="302">
        <f t="shared" si="256"/>
        <v>0.47043081682086196</v>
      </c>
      <c r="L336" s="302">
        <f t="shared" si="257"/>
        <v>2.481528292711932E-2</v>
      </c>
      <c r="M336" s="302">
        <f t="shared" si="258"/>
        <v>4.5753900252015423E-2</v>
      </c>
      <c r="N336" s="302">
        <f t="shared" si="259"/>
        <v>0.54099999999999671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8.393631917131362</v>
      </c>
      <c r="C345" s="299" t="str">
        <f>CONCATENATE("(",ROUND((B345/$H347)*100,1),")")</f>
        <v>(42.3)</v>
      </c>
      <c r="D345" s="302">
        <f>'Ind T6'!M144</f>
        <v>1.2395493960005894</v>
      </c>
      <c r="E345" s="299" t="str">
        <f>CONCATENATE("(",ROUND((D345/$H347)*100,1),")")</f>
        <v>(6.2)</v>
      </c>
      <c r="F345" s="302">
        <f>'Ind T6'!N144</f>
        <v>2.314309665469676</v>
      </c>
      <c r="G345" s="299" t="str">
        <f>CONCATENATE("(",ROUND((F345/$H347)*100,1),")")</f>
        <v>(11.7)</v>
      </c>
      <c r="H345" s="302">
        <f>SUM(B345,D345,F345)</f>
        <v>11.947490978601627</v>
      </c>
      <c r="I345" s="299" t="str">
        <f>CONCATENATE("(",ROUND((H345/$H347)*100,1),")")</f>
        <v>(60.2)</v>
      </c>
      <c r="K345" s="302">
        <f>B350-B345</f>
        <v>-0.10039028863173627</v>
      </c>
      <c r="L345" s="302">
        <f>D350-D345</f>
        <v>3.6779717904409814E-2</v>
      </c>
      <c r="M345" s="302">
        <f>F350-F345</f>
        <v>8.5740994906726264E-2</v>
      </c>
      <c r="N345" s="302">
        <f>SUM(K345:M345)</f>
        <v>2.213042417939981E-2</v>
      </c>
    </row>
    <row r="346" spans="1:14" x14ac:dyDescent="0.2">
      <c r="A346" s="282" t="s">
        <v>365</v>
      </c>
      <c r="B346" s="302">
        <f>'Ind T6'!L143</f>
        <v>4.9872451588513407</v>
      </c>
      <c r="C346" s="299" t="str">
        <f>CONCATENATE("(",ROUND((B346/$H347)*100,1),")")</f>
        <v>(25.1)</v>
      </c>
      <c r="D346" s="302">
        <f>'Ind T6'!M143</f>
        <v>2.467088737031399</v>
      </c>
      <c r="E346" s="299" t="str">
        <f>CONCATENATE("(",ROUND((D346/$H347)*100,1),")")</f>
        <v>(12.4)</v>
      </c>
      <c r="F346" s="302">
        <f>'Ind T6'!N143</f>
        <v>0.45917512551566292</v>
      </c>
      <c r="G346" s="299" t="str">
        <f>CONCATENATE("(",ROUND((F346/$H347)*100,1),")")</f>
        <v>(2.3)</v>
      </c>
      <c r="H346" s="302">
        <f t="shared" ref="H346" si="260">SUM(B346,D346,F346)</f>
        <v>7.9135090213984025</v>
      </c>
      <c r="I346" s="299" t="str">
        <f>CONCATENATE("(",ROUND((H346/$H347)*100,1),")")</f>
        <v>(39.8)</v>
      </c>
      <c r="K346" s="302">
        <f t="shared" ref="K346:K347" si="261">B351-B346</f>
        <v>0.14428778669135678</v>
      </c>
      <c r="L346" s="302">
        <f t="shared" ref="L346:L347" si="262">D351-D346</f>
        <v>9.0812788763611874E-2</v>
      </c>
      <c r="M346" s="302">
        <f t="shared" ref="M346:M347" si="263">F351-F346</f>
        <v>4.776900036559345E-2</v>
      </c>
      <c r="N346" s="302">
        <f t="shared" ref="N346:N347" si="264">SUM(K346:M346)</f>
        <v>0.2828695758205621</v>
      </c>
    </row>
    <row r="347" spans="1:14" x14ac:dyDescent="0.2">
      <c r="A347" s="282" t="s">
        <v>363</v>
      </c>
      <c r="B347" s="302">
        <f>SUM(B345:B346)</f>
        <v>13.380877075982703</v>
      </c>
      <c r="C347" s="299" t="str">
        <f>CONCATENATE("(",ROUND((B347/$H347)*100,1),")")</f>
        <v>(67.4)</v>
      </c>
      <c r="D347" s="302">
        <f>SUM(D345:D346)</f>
        <v>3.7066381330319884</v>
      </c>
      <c r="E347" s="299" t="str">
        <f>CONCATENATE("(",ROUND((D347/$H347)*100,1),")")</f>
        <v>(18.7)</v>
      </c>
      <c r="F347" s="302">
        <f>SUM(F345:F346)</f>
        <v>2.7734847909853388</v>
      </c>
      <c r="G347" s="299" t="str">
        <f>CONCATENATE("(",ROUND((F347/$H347)*100,1),")")</f>
        <v>(14)</v>
      </c>
      <c r="H347" s="302">
        <f>SUM(H345:H346)</f>
        <v>19.861000000000029</v>
      </c>
      <c r="I347" s="299" t="str">
        <f>CONCATENATE("(",ROUND((H347/$H347)*100,1),")")</f>
        <v>(100)</v>
      </c>
      <c r="K347" s="302">
        <f t="shared" si="261"/>
        <v>4.3897498059621398E-2</v>
      </c>
      <c r="L347" s="302">
        <f t="shared" si="262"/>
        <v>0.12759250666802169</v>
      </c>
      <c r="M347" s="302">
        <f t="shared" si="263"/>
        <v>0.13350999527231977</v>
      </c>
      <c r="N347" s="302">
        <f t="shared" si="264"/>
        <v>0.30499999999996286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8.2932416284996258</v>
      </c>
      <c r="C350" s="299" t="str">
        <f>CONCATENATE("(",ROUND((B350/$H352)*100,1),")")</f>
        <v>(41.1)</v>
      </c>
      <c r="D350" s="302">
        <f>'Ind T6'!R144</f>
        <v>1.2763291139049993</v>
      </c>
      <c r="E350" s="299" t="str">
        <f>CONCATENATE("(",ROUND((D350/$H352)*100,1),")")</f>
        <v>(6.3)</v>
      </c>
      <c r="F350" s="302">
        <f>'Ind T6'!S144</f>
        <v>2.4000506603764022</v>
      </c>
      <c r="G350" s="299" t="str">
        <f>CONCATENATE("(",ROUND((F350/$H352)*100,1),")")</f>
        <v>(11.9)</v>
      </c>
      <c r="H350" s="302">
        <f>SUM(B350,D350,F350)</f>
        <v>11.969621402781028</v>
      </c>
      <c r="I350" s="299" t="str">
        <f>CONCATENATE("(",ROUND((H350/$H352)*100,1),")")</f>
        <v>(59.4)</v>
      </c>
      <c r="K350" s="302">
        <f>B355-B350</f>
        <v>0.14459000345206796</v>
      </c>
      <c r="L350" s="302">
        <f>D355-D350</f>
        <v>9.6876417059320374E-2</v>
      </c>
      <c r="M350" s="302">
        <f>F355-F350</f>
        <v>0.17762020475102425</v>
      </c>
      <c r="N350" s="302">
        <f>SUM(K350:M350)</f>
        <v>0.41908662526241258</v>
      </c>
    </row>
    <row r="351" spans="1:14" x14ac:dyDescent="0.2">
      <c r="A351" s="282" t="s">
        <v>365</v>
      </c>
      <c r="B351" s="302">
        <f>'Ind T6'!Q143</f>
        <v>5.1315329455426975</v>
      </c>
      <c r="C351" s="299" t="str">
        <f>CONCATENATE("(",ROUND((B351/$H352)*100,1),")")</f>
        <v>(25.4)</v>
      </c>
      <c r="D351" s="302">
        <f>'Ind T6'!R143</f>
        <v>2.5579015257950108</v>
      </c>
      <c r="E351" s="299" t="str">
        <f>CONCATENATE("(",ROUND((D351/$H352)*100,1),")")</f>
        <v>(12.7)</v>
      </c>
      <c r="F351" s="302">
        <f>'Ind T6'!S143</f>
        <v>0.50694412588125637</v>
      </c>
      <c r="G351" s="299" t="str">
        <f>CONCATENATE("(",ROUND((F351/$H352)*100,1),")")</f>
        <v>(2.5)</v>
      </c>
      <c r="H351" s="302">
        <f t="shared" ref="H351" si="265">SUM(B351,D351,F351)</f>
        <v>8.1963785972189651</v>
      </c>
      <c r="I351" s="299" t="str">
        <f>CONCATENATE("(",ROUND((H351/$H352)*100,1),")")</f>
        <v>(40.6)</v>
      </c>
      <c r="K351" s="302">
        <f t="shared" ref="K351:K352" si="266">B356-B351</f>
        <v>0.30047696451496897</v>
      </c>
      <c r="L351" s="302">
        <f t="shared" ref="L351:L352" si="267">D356-D351</f>
        <v>0.15043342028832551</v>
      </c>
      <c r="M351" s="302">
        <f t="shared" ref="M351:M352" si="268">F356-F351</f>
        <v>8.2002989934327308E-2</v>
      </c>
      <c r="N351" s="302">
        <f t="shared" ref="N351:N352" si="269">SUM(K351:M351)</f>
        <v>0.53291337473762179</v>
      </c>
    </row>
    <row r="352" spans="1:14" x14ac:dyDescent="0.2">
      <c r="A352" s="282" t="s">
        <v>363</v>
      </c>
      <c r="B352" s="302">
        <f>SUM(B350:B351)</f>
        <v>13.424774574042324</v>
      </c>
      <c r="C352" s="299" t="str">
        <f>CONCATENATE("(",ROUND((B352/$H352)*100,1),")")</f>
        <v>(66.6)</v>
      </c>
      <c r="D352" s="302">
        <f>SUM(D350:D351)</f>
        <v>3.8342306397000101</v>
      </c>
      <c r="E352" s="299" t="str">
        <f>CONCATENATE("(",ROUND((D352/$H352)*100,1),")")</f>
        <v>(19)</v>
      </c>
      <c r="F352" s="302">
        <f>SUM(F350:F351)</f>
        <v>2.9069947862576586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0.44506696796703693</v>
      </c>
      <c r="L352" s="302">
        <f t="shared" si="267"/>
        <v>0.24730983734764589</v>
      </c>
      <c r="M352" s="302">
        <f t="shared" si="268"/>
        <v>0.25962319468535133</v>
      </c>
      <c r="N352" s="302">
        <f t="shared" si="269"/>
        <v>0.95200000000003415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8.4378316319516937</v>
      </c>
      <c r="C355" s="299" t="str">
        <f>CONCATENATE("(",ROUND((B355/$H357)*100,1),")")</f>
        <v>(40)</v>
      </c>
      <c r="D355" s="302">
        <f>'Ind T6'!W144</f>
        <v>1.3732055309643196</v>
      </c>
      <c r="E355" s="299" t="str">
        <f>CONCATENATE("(",ROUND((D355/$H357)*100,1),")")</f>
        <v>(6.5)</v>
      </c>
      <c r="F355" s="302">
        <f>'Ind T6'!X144</f>
        <v>2.5776708651274265</v>
      </c>
      <c r="G355" s="299" t="str">
        <f>CONCATENATE("(",ROUND((F355/$H357)*100,1),")")</f>
        <v>(12.2)</v>
      </c>
      <c r="H355" s="302">
        <f>SUM(B355,D355,F355)</f>
        <v>12.388708028043441</v>
      </c>
      <c r="I355" s="299" t="str">
        <f>CONCATENATE("(",ROUND((H355/$H357)*100,1),")")</f>
        <v>(58.7)</v>
      </c>
      <c r="K355" s="302">
        <f>B355-B345</f>
        <v>4.4199714820331693E-2</v>
      </c>
      <c r="L355" s="302">
        <f>D355-D345</f>
        <v>0.13365613496373019</v>
      </c>
      <c r="M355" s="302">
        <f>F355-F345</f>
        <v>0.26336119965775051</v>
      </c>
      <c r="N355" s="302">
        <f>SUM(K355:M355)</f>
        <v>0.44121704944181239</v>
      </c>
    </row>
    <row r="356" spans="1:14" x14ac:dyDescent="0.2">
      <c r="A356" s="282" t="s">
        <v>365</v>
      </c>
      <c r="B356" s="302">
        <f>'Ind T6'!V143</f>
        <v>5.4320099100576664</v>
      </c>
      <c r="C356" s="299" t="str">
        <f>CONCATENATE("(",ROUND((B356/$H357)*100,1),")")</f>
        <v>(25.7)</v>
      </c>
      <c r="D356" s="302">
        <f>'Ind T6'!W143</f>
        <v>2.7083349460833364</v>
      </c>
      <c r="E356" s="299" t="str">
        <f>CONCATENATE("(",ROUND((D356/$H357)*100,1),")")</f>
        <v>(12.8)</v>
      </c>
      <c r="F356" s="302">
        <f>'Ind T6'!X143</f>
        <v>0.58894711581558368</v>
      </c>
      <c r="G356" s="299" t="str">
        <f>CONCATENATE("(",ROUND((F356/$H357)*100,1),")")</f>
        <v>(2.8)</v>
      </c>
      <c r="H356" s="302">
        <f t="shared" ref="H356" si="270">SUM(B356,D356,F356)</f>
        <v>8.7292919719565862</v>
      </c>
      <c r="I356" s="299" t="str">
        <f>CONCATENATE("(",ROUND((H356/$H357)*100,1),")")</f>
        <v>(41.3)</v>
      </c>
      <c r="K356" s="302">
        <f t="shared" ref="K356:K357" si="271">B356-B346</f>
        <v>0.44476475120632575</v>
      </c>
      <c r="L356" s="302">
        <f t="shared" ref="L356:L357" si="272">D356-D346</f>
        <v>0.24124620905193739</v>
      </c>
      <c r="M356" s="302">
        <f t="shared" ref="M356:M357" si="273">F356-F346</f>
        <v>0.12977199029992076</v>
      </c>
      <c r="N356" s="302">
        <f t="shared" ref="N356:N357" si="274">SUM(K356:M356)</f>
        <v>0.81578295055818395</v>
      </c>
    </row>
    <row r="357" spans="1:14" x14ac:dyDescent="0.2">
      <c r="A357" s="282" t="s">
        <v>363</v>
      </c>
      <c r="B357" s="302">
        <f>SUM(B355:B356)</f>
        <v>13.869841542009361</v>
      </c>
      <c r="C357" s="299" t="str">
        <f>CONCATENATE("(",ROUND((B357/$H357)*100,1),")")</f>
        <v>(65.7)</v>
      </c>
      <c r="D357" s="302">
        <f>SUM(D355:D356)</f>
        <v>4.081540477047656</v>
      </c>
      <c r="E357" s="299" t="str">
        <f>CONCATENATE("(",ROUND((D357/$H357)*100,1),")")</f>
        <v>(19.3)</v>
      </c>
      <c r="F357" s="302">
        <f>SUM(F355:F356)</f>
        <v>3.1666179809430099</v>
      </c>
      <c r="G357" s="299" t="str">
        <f>CONCATENATE("(",ROUND((F357/$H357)*100,1),")")</f>
        <v>(15)</v>
      </c>
      <c r="H357" s="302">
        <f>SUM(H355:H356)</f>
        <v>21.118000000000027</v>
      </c>
      <c r="I357" s="299" t="str">
        <f>CONCATENATE("(",ROUND((H357/$H357)*100,1),")")</f>
        <v>(100)</v>
      </c>
      <c r="K357" s="302">
        <f t="shared" si="271"/>
        <v>0.48896446602665833</v>
      </c>
      <c r="L357" s="302">
        <f t="shared" si="272"/>
        <v>0.37490234401566758</v>
      </c>
      <c r="M357" s="302">
        <f t="shared" si="273"/>
        <v>0.3931331899576711</v>
      </c>
      <c r="N357" s="302">
        <f t="shared" si="274"/>
        <v>1.256999999999997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9.0894226260129081</v>
      </c>
      <c r="C366" s="299" t="str">
        <f>CONCATENATE("(",ROUND((B366/$H368)*100,1),")")</f>
        <v>(41.4)</v>
      </c>
      <c r="D366" s="302">
        <f>'Ind T6'!M153</f>
        <v>2.5245469317838198</v>
      </c>
      <c r="E366" s="299" t="str">
        <f>CONCATENATE("(",ROUND((D366/$H368)*100,1),")")</f>
        <v>(11.5)</v>
      </c>
      <c r="F366" s="302">
        <f>'Ind T6'!N153</f>
        <v>1.1725859444734603</v>
      </c>
      <c r="G366" s="299" t="str">
        <f>CONCATENATE("(",ROUND((F366/$H368)*100,1),")")</f>
        <v>(5.3)</v>
      </c>
      <c r="H366" s="302">
        <f>SUM(B366,D366,F366)</f>
        <v>12.78655550227019</v>
      </c>
      <c r="I366" s="299" t="str">
        <f>CONCATENATE("(",ROUND((H366/$H368)*100,1),")")</f>
        <v>(58.2)</v>
      </c>
      <c r="K366" s="302">
        <f>B371-B366</f>
        <v>0.13177179244060433</v>
      </c>
      <c r="L366" s="302">
        <f>D371-D366</f>
        <v>3.1300510029091733E-2</v>
      </c>
      <c r="M366" s="302">
        <f>F371-F366</f>
        <v>-1.3636188917582892E-3</v>
      </c>
      <c r="N366" s="302">
        <f>SUM(K366:M366)</f>
        <v>0.16170868357793777</v>
      </c>
    </row>
    <row r="367" spans="1:14" x14ac:dyDescent="0.2">
      <c r="A367" s="282" t="s">
        <v>365</v>
      </c>
      <c r="B367" s="302">
        <f>'Ind T6'!L152</f>
        <v>4.5250176893567691</v>
      </c>
      <c r="C367" s="299" t="str">
        <f>CONCATENATE("(",ROUND((B367/$H368)*100,1),")")</f>
        <v>(20.6)</v>
      </c>
      <c r="D367" s="302">
        <f>'Ind T6'!M152</f>
        <v>4.0762037710138959</v>
      </c>
      <c r="E367" s="299" t="str">
        <f>CONCATENATE("(",ROUND((D367/$H368)*100,1),")")</f>
        <v>(18.6)</v>
      </c>
      <c r="F367" s="302">
        <f>'Ind T6'!N152</f>
        <v>0.56622303735917323</v>
      </c>
      <c r="G367" s="299" t="str">
        <f>CONCATENATE("(",ROUND((F367/$H368)*100,1),")")</f>
        <v>(2.6)</v>
      </c>
      <c r="H367" s="302">
        <f t="shared" ref="H367" si="275">SUM(B367,D367,F367)</f>
        <v>9.1674444977298375</v>
      </c>
      <c r="I367" s="299" t="str">
        <f>CONCATENATE("(",ROUND((H367/$H368)*100,1),")")</f>
        <v>(41.8)</v>
      </c>
      <c r="K367" s="302">
        <f t="shared" ref="K367:K368" si="276">B372-B367</f>
        <v>0.14815440379877653</v>
      </c>
      <c r="L367" s="302">
        <f t="shared" ref="L367:L368" si="277">D372-D367</f>
        <v>-1.8309817453272537E-2</v>
      </c>
      <c r="M367" s="302">
        <f t="shared" ref="M367:M368" si="278">F372-F367</f>
        <v>-1.553269923473044E-3</v>
      </c>
      <c r="N367" s="302">
        <f t="shared" ref="N367:N368" si="279">SUM(K367:M367)</f>
        <v>0.12829131642203095</v>
      </c>
    </row>
    <row r="368" spans="1:14" x14ac:dyDescent="0.2">
      <c r="A368" s="282" t="s">
        <v>363</v>
      </c>
      <c r="B368" s="302">
        <f>SUM(B366:B367)</f>
        <v>13.614440315369677</v>
      </c>
      <c r="C368" s="299" t="str">
        <f>CONCATENATE("(",ROUND((B368/$H368)*100,1),")")</f>
        <v>(62)</v>
      </c>
      <c r="D368" s="302">
        <f>SUM(D366:D367)</f>
        <v>6.6007507027977157</v>
      </c>
      <c r="E368" s="299" t="str">
        <f>CONCATENATE("(",ROUND((D368/$H368)*100,1),")")</f>
        <v>(30.1)</v>
      </c>
      <c r="F368" s="302">
        <f>SUM(F366:F367)</f>
        <v>1.7388089818326335</v>
      </c>
      <c r="G368" s="299" t="str">
        <f>CONCATENATE("(",ROUND((F368/$H368)*100,1),")")</f>
        <v>(7.9)</v>
      </c>
      <c r="H368" s="302">
        <f>SUM(H366:H367)</f>
        <v>21.954000000000029</v>
      </c>
      <c r="I368" s="299" t="str">
        <f>CONCATENATE("(",ROUND((H368/$H368)*100,1),")")</f>
        <v>(100)</v>
      </c>
      <c r="K368" s="302">
        <f t="shared" si="276"/>
        <v>0.27992619623937998</v>
      </c>
      <c r="L368" s="302">
        <f t="shared" si="277"/>
        <v>1.2990692575819196E-2</v>
      </c>
      <c r="M368" s="302">
        <f t="shared" si="278"/>
        <v>-2.9168888152313333E-3</v>
      </c>
      <c r="N368" s="302">
        <f t="shared" si="279"/>
        <v>0.28999999999996784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9.2211944184535124</v>
      </c>
      <c r="C371" s="299" t="str">
        <f>CONCATENATE("(",ROUND((B371/$H373)*100,1),")")</f>
        <v>(41.5)</v>
      </c>
      <c r="D371" s="302">
        <f>'Ind T6'!R153</f>
        <v>2.5558474418129116</v>
      </c>
      <c r="E371" s="299" t="str">
        <f>CONCATENATE("(",ROUND((D371/$H373)*100,1),")")</f>
        <v>(11.5)</v>
      </c>
      <c r="F371" s="302">
        <f>'Ind T6'!S153</f>
        <v>1.171222325581702</v>
      </c>
      <c r="G371" s="299" t="str">
        <f>CONCATENATE("(",ROUND((F371/$H373)*100,1),")")</f>
        <v>(5.3)</v>
      </c>
      <c r="H371" s="302">
        <f>SUM(B371,D371,F371)</f>
        <v>12.948264185848126</v>
      </c>
      <c r="I371" s="299" t="str">
        <f>CONCATENATE("(",ROUND((H371/$H373)*100,1),")")</f>
        <v>(58.2)</v>
      </c>
      <c r="K371" s="302">
        <f>B376-B371</f>
        <v>0.25159318171725076</v>
      </c>
      <c r="L371" s="302">
        <f>D376-D371</f>
        <v>4.6047022671916515E-2</v>
      </c>
      <c r="M371" s="302">
        <f>F376-F371</f>
        <v>3.5506916271286881E-2</v>
      </c>
      <c r="N371" s="302">
        <f>SUM(K371:M371)</f>
        <v>0.33314712066045415</v>
      </c>
    </row>
    <row r="372" spans="1:14" x14ac:dyDescent="0.2">
      <c r="A372" s="282" t="s">
        <v>365</v>
      </c>
      <c r="B372" s="302">
        <f>'Ind T6'!Q152</f>
        <v>4.6731720931555456</v>
      </c>
      <c r="C372" s="299" t="str">
        <f>CONCATENATE("(",ROUND((B372/$H373)*100,1),")")</f>
        <v>(21)</v>
      </c>
      <c r="D372" s="302">
        <f>'Ind T6'!R152</f>
        <v>4.0578939535606233</v>
      </c>
      <c r="E372" s="299" t="str">
        <f>CONCATENATE("(",ROUND((D372/$H373)*100,1),")")</f>
        <v>(18.2)</v>
      </c>
      <c r="F372" s="302">
        <f>'Ind T6'!S152</f>
        <v>0.56466976743570019</v>
      </c>
      <c r="G372" s="299" t="str">
        <f>CONCATENATE("(",ROUND((F372/$H373)*100,1),")")</f>
        <v>(2.5)</v>
      </c>
      <c r="H372" s="302">
        <f t="shared" ref="H372" si="280">SUM(B372,D372,F372)</f>
        <v>9.2957358141518682</v>
      </c>
      <c r="I372" s="299" t="str">
        <f>CONCATENATE("(",ROUND((H372/$H373)*100,1),")")</f>
        <v>(41.8)</v>
      </c>
      <c r="K372" s="302">
        <f t="shared" ref="K372:K373" si="281">B377-B372</f>
        <v>0.23478466201525183</v>
      </c>
      <c r="L372" s="302">
        <f t="shared" ref="L372:L373" si="282">D377-D372</f>
        <v>-3.1768324254384694E-2</v>
      </c>
      <c r="M372" s="302">
        <f t="shared" ref="M372:M373" si="283">F377-F372</f>
        <v>2.0836541578664769E-2</v>
      </c>
      <c r="N372" s="302">
        <f t="shared" ref="N372:N373" si="284">SUM(K372:M372)</f>
        <v>0.22385287933953191</v>
      </c>
    </row>
    <row r="373" spans="1:14" x14ac:dyDescent="0.2">
      <c r="A373" s="282" t="s">
        <v>363</v>
      </c>
      <c r="B373" s="302">
        <f>SUM(B371:B372)</f>
        <v>13.894366511609057</v>
      </c>
      <c r="C373" s="299" t="str">
        <f>CONCATENATE("(",ROUND((B373/$H373)*100,1),")")</f>
        <v>(62.5)</v>
      </c>
      <c r="D373" s="302">
        <f>SUM(D371:D372)</f>
        <v>6.6137413953735349</v>
      </c>
      <c r="E373" s="299" t="str">
        <f>CONCATENATE("(",ROUND((D373/$H373)*100,1),")")</f>
        <v>(29.7)</v>
      </c>
      <c r="F373" s="302">
        <f>SUM(F371:F372)</f>
        <v>1.7358920930174022</v>
      </c>
      <c r="G373" s="299" t="str">
        <f>CONCATENATE("(",ROUND((F373/$H373)*100,1),")")</f>
        <v>(7.8)</v>
      </c>
      <c r="H373" s="302">
        <f>SUM(H371:H372)</f>
        <v>22.243999999999993</v>
      </c>
      <c r="I373" s="299" t="str">
        <f>CONCATENATE("(",ROUND((H373/$H373)*100,1),")")</f>
        <v>(100)</v>
      </c>
      <c r="K373" s="302">
        <f t="shared" si="281"/>
        <v>0.48637784373250348</v>
      </c>
      <c r="L373" s="302">
        <f t="shared" si="282"/>
        <v>1.4278698417531821E-2</v>
      </c>
      <c r="M373" s="302">
        <f t="shared" si="283"/>
        <v>5.6343457849951539E-2</v>
      </c>
      <c r="N373" s="302">
        <f t="shared" si="284"/>
        <v>0.55699999999998684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9.4727876001707632</v>
      </c>
      <c r="C376" s="299" t="str">
        <f>CONCATENATE("(",ROUND((B376/$H378)*100,1),")")</f>
        <v>(41.5)</v>
      </c>
      <c r="D376" s="302">
        <f>'Ind T6'!W153</f>
        <v>2.6018944644848281</v>
      </c>
      <c r="E376" s="299" t="str">
        <f>CONCATENATE("(",ROUND((D376/$H378)*100,1),")")</f>
        <v>(11.4)</v>
      </c>
      <c r="F376" s="302">
        <f>'Ind T6'!X153</f>
        <v>1.2067292418529889</v>
      </c>
      <c r="G376" s="299" t="str">
        <f>CONCATENATE("(",ROUND((F376/$H378)*100,1),")")</f>
        <v>(5.3)</v>
      </c>
      <c r="H376" s="302">
        <f>SUM(B376,D376,F376)</f>
        <v>13.281411306508579</v>
      </c>
      <c r="I376" s="299" t="str">
        <f>CONCATENATE("(",ROUND((H376/$H378)*100,1),")")</f>
        <v>(58.2)</v>
      </c>
      <c r="K376" s="302">
        <f>B376-B366</f>
        <v>0.38336497415785509</v>
      </c>
      <c r="L376" s="302">
        <f>D376-D366</f>
        <v>7.7347532701008248E-2</v>
      </c>
      <c r="M376" s="302">
        <f>F376-F366</f>
        <v>3.4143297379528592E-2</v>
      </c>
      <c r="N376" s="302">
        <f>SUM(K376:M376)</f>
        <v>0.49485580423839193</v>
      </c>
    </row>
    <row r="377" spans="1:14" x14ac:dyDescent="0.2">
      <c r="A377" s="282" t="s">
        <v>365</v>
      </c>
      <c r="B377" s="302">
        <f>'Ind T6'!V152</f>
        <v>4.9079567551707974</v>
      </c>
      <c r="C377" s="299" t="str">
        <f>CONCATENATE("(",ROUND((B377/$H378)*100,1),")")</f>
        <v>(21.5)</v>
      </c>
      <c r="D377" s="302">
        <f>'Ind T6'!W152</f>
        <v>4.0261256293062386</v>
      </c>
      <c r="E377" s="299" t="str">
        <f>CONCATENATE("(",ROUND((D377/$H378)*100,1),")")</f>
        <v>(17.7)</v>
      </c>
      <c r="F377" s="302">
        <f>'Ind T6'!X152</f>
        <v>0.58550630901436496</v>
      </c>
      <c r="G377" s="299" t="str">
        <f>CONCATENATE("(",ROUND((F377/$H378)*100,1),")")</f>
        <v>(2.6)</v>
      </c>
      <c r="H377" s="302">
        <f t="shared" ref="H377" si="285">SUM(B377,D377,F377)</f>
        <v>9.5195886934914018</v>
      </c>
      <c r="I377" s="299" t="str">
        <f>CONCATENATE("(",ROUND((H377/$H378)*100,1),")")</f>
        <v>(41.8)</v>
      </c>
      <c r="K377" s="302">
        <f t="shared" ref="K377:K378" si="286">B377-B367</f>
        <v>0.38293906581402837</v>
      </c>
      <c r="L377" s="302">
        <f t="shared" ref="L377:L378" si="287">D377-D367</f>
        <v>-5.0078141707657231E-2</v>
      </c>
      <c r="M377" s="302">
        <f t="shared" ref="M377:M378" si="288">F377-F367</f>
        <v>1.9283271655191725E-2</v>
      </c>
      <c r="N377" s="302">
        <f t="shared" ref="N377:N378" si="289">SUM(K377:M377)</f>
        <v>0.35214419576156286</v>
      </c>
    </row>
    <row r="378" spans="1:14" x14ac:dyDescent="0.2">
      <c r="A378" s="282" t="s">
        <v>363</v>
      </c>
      <c r="B378" s="302">
        <f>SUM(B376:B377)</f>
        <v>14.380744355341561</v>
      </c>
      <c r="C378" s="299" t="str">
        <f>CONCATENATE("(",ROUND((B378/$H378)*100,1),")")</f>
        <v>(63.1)</v>
      </c>
      <c r="D378" s="302">
        <f>SUM(D376:D377)</f>
        <v>6.6280200937910667</v>
      </c>
      <c r="E378" s="299" t="str">
        <f>CONCATENATE("(",ROUND((D378/$H378)*100,1),")")</f>
        <v>(29.1)</v>
      </c>
      <c r="F378" s="302">
        <f>SUM(F376:F377)</f>
        <v>1.7922355508673538</v>
      </c>
      <c r="G378" s="299" t="str">
        <f>CONCATENATE("(",ROUND((F378/$H378)*100,1),")")</f>
        <v>(7.9)</v>
      </c>
      <c r="H378" s="302">
        <f>SUM(H376:H377)</f>
        <v>22.800999999999981</v>
      </c>
      <c r="I378" s="299" t="str">
        <f>CONCATENATE("(",ROUND((H378/$H378)*100,1),")")</f>
        <v>(100)</v>
      </c>
      <c r="K378" s="302">
        <f t="shared" si="286"/>
        <v>0.76630403997188345</v>
      </c>
      <c r="L378" s="302">
        <f t="shared" si="287"/>
        <v>2.7269390993351017E-2</v>
      </c>
      <c r="M378" s="302">
        <f t="shared" si="288"/>
        <v>5.3426569034720206E-2</v>
      </c>
      <c r="N378" s="302">
        <f t="shared" si="289"/>
        <v>0.84699999999995468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5.2830707314060534</v>
      </c>
      <c r="C387" s="299" t="str">
        <f>CONCATENATE("(",ROUND((B387/$H389)*100,1),")")</f>
        <v>(33.9)</v>
      </c>
      <c r="D387" s="302">
        <f>'Ind T6'!M162</f>
        <v>0.79099253815910231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6.0740632695651557</v>
      </c>
      <c r="I387" s="299" t="str">
        <f>CONCATENATE("(",ROUND((H387/$H389)*100,1),")")</f>
        <v>(39)</v>
      </c>
      <c r="K387" s="302">
        <f>B392-B387</f>
        <v>-0.25550790772094967</v>
      </c>
      <c r="L387" s="302">
        <f>D392-D387</f>
        <v>1.8710376841361342E-2</v>
      </c>
      <c r="M387" s="302">
        <f>F392-F387</f>
        <v>0</v>
      </c>
      <c r="N387" s="302">
        <f>SUM(K387:M387)</f>
        <v>-0.23679753087958832</v>
      </c>
    </row>
    <row r="388" spans="1:14" x14ac:dyDescent="0.2">
      <c r="A388" s="282" t="s">
        <v>365</v>
      </c>
      <c r="B388" s="302">
        <f>'Ind T6'!L161</f>
        <v>4.8364679112555757</v>
      </c>
      <c r="C388" s="299" t="str">
        <f>CONCATENATE("(",ROUND((B388/$H389)*100,1),")")</f>
        <v>(31.1)</v>
      </c>
      <c r="D388" s="302">
        <f>'Ind T6'!M161</f>
        <v>4.0898486636805229</v>
      </c>
      <c r="E388" s="299" t="str">
        <f>CONCATENATE("(",ROUND((D388/$H389)*100,1),")")</f>
        <v>(26.3)</v>
      </c>
      <c r="F388" s="302">
        <f>'Ind T6'!N161</f>
        <v>0.56162015549876199</v>
      </c>
      <c r="G388" s="299" t="str">
        <f>CONCATENATE("(",ROUND((F388/$H389)*100,1),")")</f>
        <v>(3.6)</v>
      </c>
      <c r="H388" s="302">
        <f t="shared" ref="H388" si="290">SUM(B388,D388,F388)</f>
        <v>9.4879367304348605</v>
      </c>
      <c r="I388" s="299" t="str">
        <f>CONCATENATE("(",ROUND((H388/$H389)*100,1),")")</f>
        <v>(61)</v>
      </c>
      <c r="K388" s="302">
        <f t="shared" ref="K388:K389" si="291">B393-B388</f>
        <v>-0.13905181188311477</v>
      </c>
      <c r="L388" s="302">
        <f t="shared" ref="L388:L389" si="292">D393-D388</f>
        <v>-0.10946655803729177</v>
      </c>
      <c r="M388" s="302">
        <f t="shared" ref="M388:M389" si="293">F393-F388</f>
        <v>-1.5684099200040325E-2</v>
      </c>
      <c r="N388" s="302">
        <f t="shared" ref="N388:N389" si="294">SUM(K388:M388)</f>
        <v>-0.26420246912044687</v>
      </c>
    </row>
    <row r="389" spans="1:14" x14ac:dyDescent="0.2">
      <c r="A389" s="282" t="s">
        <v>363</v>
      </c>
      <c r="B389" s="302">
        <f>SUM(B387:B388)</f>
        <v>10.119538642661629</v>
      </c>
      <c r="C389" s="299" t="str">
        <f>CONCATENATE("(",ROUND((B389/$H389)*100,1),")")</f>
        <v>(65)</v>
      </c>
      <c r="D389" s="302">
        <f>SUM(D387:D388)</f>
        <v>4.8808412018396252</v>
      </c>
      <c r="E389" s="299" t="str">
        <f>CONCATENATE("(",ROUND((D389/$H389)*100,1),")")</f>
        <v>(31.4)</v>
      </c>
      <c r="F389" s="302">
        <f>SUM(F387:F388)</f>
        <v>0.56162015549876199</v>
      </c>
      <c r="G389" s="299" t="str">
        <f>CONCATENATE("(",ROUND((F389/$H389)*100,1),")")</f>
        <v>(3.6)</v>
      </c>
      <c r="H389" s="302">
        <f>SUM(H387:H388)</f>
        <v>15.562000000000015</v>
      </c>
      <c r="I389" s="299" t="str">
        <f>CONCATENATE("(",ROUND((H389/$H389)*100,1),")")</f>
        <v>(100)</v>
      </c>
      <c r="K389" s="302">
        <f t="shared" si="291"/>
        <v>-0.39455971960406444</v>
      </c>
      <c r="L389" s="302">
        <f t="shared" si="292"/>
        <v>-9.0756181195930097E-2</v>
      </c>
      <c r="M389" s="302">
        <f t="shared" si="293"/>
        <v>-1.5684099200040325E-2</v>
      </c>
      <c r="N389" s="302">
        <f t="shared" si="294"/>
        <v>-0.50100000000003486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5.0275628236851038</v>
      </c>
      <c r="C392" s="299" t="str">
        <f>CONCATENATE("(",ROUND((B392/$H394)*100,1),")")</f>
        <v>(33.4)</v>
      </c>
      <c r="D392" s="302">
        <f>'Ind T6'!R162</f>
        <v>0.80970291500046365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5.8372657386855673</v>
      </c>
      <c r="I392" s="299" t="str">
        <f>CONCATENATE("(",ROUND((H392/$H394)*100,1),")")</f>
        <v>(38.8)</v>
      </c>
      <c r="K392" s="302">
        <f>B397-B392</f>
        <v>-0.15088635350131785</v>
      </c>
      <c r="L392" s="302">
        <f>D397-D392</f>
        <v>9.339337415770077E-2</v>
      </c>
      <c r="M392" s="302">
        <f>F397-F392</f>
        <v>0</v>
      </c>
      <c r="N392" s="302">
        <f>SUM(K392:M392)</f>
        <v>-5.7492979343617079E-2</v>
      </c>
    </row>
    <row r="393" spans="1:14" x14ac:dyDescent="0.2">
      <c r="A393" s="282" t="s">
        <v>365</v>
      </c>
      <c r="B393" s="302">
        <f>'Ind T6'!Q161</f>
        <v>4.697416099372461</v>
      </c>
      <c r="C393" s="299" t="str">
        <f>CONCATENATE("(",ROUND((B393/$H394)*100,1),")")</f>
        <v>(31.2)</v>
      </c>
      <c r="D393" s="302">
        <f>'Ind T6'!R161</f>
        <v>3.9803821056432311</v>
      </c>
      <c r="E393" s="299" t="str">
        <f>CONCATENATE("(",ROUND((D393/$H394)*100,1),")")</f>
        <v>(26.4)</v>
      </c>
      <c r="F393" s="302">
        <f>'Ind T6'!S161</f>
        <v>0.54593605629872166</v>
      </c>
      <c r="G393" s="299" t="str">
        <f>CONCATENATE("(",ROUND((F393/$H394)*100,1),")")</f>
        <v>(3.6)</v>
      </c>
      <c r="H393" s="302">
        <f t="shared" ref="H393" si="295">SUM(B393,D393,F393)</f>
        <v>9.223734261314414</v>
      </c>
      <c r="I393" s="299" t="str">
        <f>CONCATENATE("(",ROUND((H393/$H394)*100,1),")")</f>
        <v>(61.2)</v>
      </c>
      <c r="K393" s="302">
        <f t="shared" ref="K393:K394" si="296">B398-B393</f>
        <v>5.2483309245369369E-2</v>
      </c>
      <c r="L393" s="302">
        <f t="shared" ref="L393:L394" si="297">D398-D393</f>
        <v>4.6257428722020766E-2</v>
      </c>
      <c r="M393" s="302">
        <f t="shared" ref="M393:M394" si="298">F398-F393</f>
        <v>1.0752241376246641E-2</v>
      </c>
      <c r="N393" s="302">
        <f t="shared" ref="N393:N394" si="299">SUM(K393:M393)</f>
        <v>0.10949297934363678</v>
      </c>
    </row>
    <row r="394" spans="1:14" x14ac:dyDescent="0.2">
      <c r="A394" s="282" t="s">
        <v>363</v>
      </c>
      <c r="B394" s="302">
        <f>SUM(B392:B393)</f>
        <v>9.7249789230575647</v>
      </c>
      <c r="C394" s="299" t="str">
        <f>CONCATENATE("(",ROUND((B394/$H394)*100,1),")")</f>
        <v>(64.6)</v>
      </c>
      <c r="D394" s="302">
        <f>SUM(D392:D393)</f>
        <v>4.7900850206436951</v>
      </c>
      <c r="E394" s="299" t="str">
        <f>CONCATENATE("(",ROUND((D394/$H394)*100,1),")")</f>
        <v>(31.8)</v>
      </c>
      <c r="F394" s="302">
        <f>SUM(F392:F393)</f>
        <v>0.54593605629872166</v>
      </c>
      <c r="G394" s="299" t="str">
        <f>CONCATENATE("(",ROUND((F394/$H394)*100,1),")")</f>
        <v>(3.6)</v>
      </c>
      <c r="H394" s="302">
        <f>SUM(H392:H393)</f>
        <v>15.060999999999982</v>
      </c>
      <c r="I394" s="299" t="str">
        <f>CONCATENATE("(",ROUND((H394/$H394)*100,1),")")</f>
        <v>(100)</v>
      </c>
      <c r="K394" s="302">
        <f t="shared" si="296"/>
        <v>-9.8403044255947592E-2</v>
      </c>
      <c r="L394" s="302">
        <f t="shared" si="297"/>
        <v>0.13965080287972143</v>
      </c>
      <c r="M394" s="302">
        <f t="shared" si="298"/>
        <v>1.0752241376246641E-2</v>
      </c>
      <c r="N394" s="302">
        <f t="shared" si="299"/>
        <v>5.2000000000020474E-2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4.8766764701837859</v>
      </c>
      <c r="C397" s="299" t="str">
        <f>CONCATENATE("(",ROUND((B397/$H399)*100,1),")")</f>
        <v>(32.3)</v>
      </c>
      <c r="D397" s="302">
        <f>'Ind T6'!W162</f>
        <v>0.90309628915816442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5.7797727593419506</v>
      </c>
      <c r="I397" s="299" t="str">
        <f>CONCATENATE("(",ROUND((H397/$H399)*100,1),")")</f>
        <v>(38.2)</v>
      </c>
      <c r="K397" s="302">
        <f>B397-B387</f>
        <v>-0.40639426122226752</v>
      </c>
      <c r="L397" s="302">
        <f>D397-D387</f>
        <v>0.11210375099906211</v>
      </c>
      <c r="M397" s="302">
        <f>F397-F387</f>
        <v>0</v>
      </c>
      <c r="N397" s="302">
        <f>SUM(K397:M397)</f>
        <v>-0.2942905102232054</v>
      </c>
    </row>
    <row r="398" spans="1:14" x14ac:dyDescent="0.2">
      <c r="A398" s="282" t="s">
        <v>365</v>
      </c>
      <c r="B398" s="302">
        <f>'Ind T6'!V161</f>
        <v>4.7498994086178303</v>
      </c>
      <c r="C398" s="299" t="str">
        <f>CONCATENATE("(",ROUND((B398/$H399)*100,1),")")</f>
        <v>(31.4)</v>
      </c>
      <c r="D398" s="302">
        <f>'Ind T6'!W161</f>
        <v>4.0266395343652519</v>
      </c>
      <c r="E398" s="299" t="str">
        <f>CONCATENATE("(",ROUND((D398/$H399)*100,1),")")</f>
        <v>(26.6)</v>
      </c>
      <c r="F398" s="302">
        <f>'Ind T6'!X161</f>
        <v>0.5566882976749683</v>
      </c>
      <c r="G398" s="299" t="str">
        <f>CONCATENATE("(",ROUND((F398/$H399)*100,1),")")</f>
        <v>(3.7)</v>
      </c>
      <c r="H398" s="302">
        <f t="shared" ref="H398" si="300">SUM(B398,D398,F398)</f>
        <v>9.3332272406580508</v>
      </c>
      <c r="I398" s="299" t="str">
        <f>CONCATENATE("(",ROUND((H398/$H399)*100,1),")")</f>
        <v>(61.8)</v>
      </c>
      <c r="K398" s="302">
        <f t="shared" ref="K398:K399" si="301">B398-B388</f>
        <v>-8.6568502637745404E-2</v>
      </c>
      <c r="L398" s="302">
        <f t="shared" ref="L398:L399" si="302">D398-D388</f>
        <v>-6.3209129315271007E-2</v>
      </c>
      <c r="M398" s="302">
        <f t="shared" ref="M398:M399" si="303">F398-F388</f>
        <v>-4.9318578237936839E-3</v>
      </c>
      <c r="N398" s="302">
        <f t="shared" ref="N398:N399" si="304">SUM(K398:M398)</f>
        <v>-0.15470948977681009</v>
      </c>
    </row>
    <row r="399" spans="1:14" x14ac:dyDescent="0.2">
      <c r="A399" s="282" t="s">
        <v>363</v>
      </c>
      <c r="B399" s="302">
        <f>SUM(B397:B398)</f>
        <v>9.6265758788016171</v>
      </c>
      <c r="C399" s="299" t="str">
        <f>CONCATENATE("(",ROUND((B399/$H399)*100,1),")")</f>
        <v>(63.7)</v>
      </c>
      <c r="D399" s="302">
        <f>SUM(D397:D398)</f>
        <v>4.9297358235234165</v>
      </c>
      <c r="E399" s="299" t="str">
        <f>CONCATENATE("(",ROUND((D399/$H399)*100,1),")")</f>
        <v>(32.6)</v>
      </c>
      <c r="F399" s="302">
        <f>SUM(F397:F398)</f>
        <v>0.5566882976749683</v>
      </c>
      <c r="G399" s="299" t="str">
        <f>CONCATENATE("(",ROUND((F399/$H399)*100,1),")")</f>
        <v>(3.7)</v>
      </c>
      <c r="H399" s="302">
        <f>SUM(H397:H398)</f>
        <v>15.113000000000001</v>
      </c>
      <c r="I399" s="299" t="str">
        <f>CONCATENATE("(",ROUND((H399/$H399)*100,1),")")</f>
        <v>(100)</v>
      </c>
      <c r="K399" s="302">
        <f t="shared" si="301"/>
        <v>-0.49296276386001203</v>
      </c>
      <c r="L399" s="302">
        <f t="shared" si="302"/>
        <v>4.8894621683791328E-2</v>
      </c>
      <c r="M399" s="302">
        <f t="shared" si="303"/>
        <v>-4.9318578237936839E-3</v>
      </c>
      <c r="N399" s="302">
        <f t="shared" si="304"/>
        <v>-0.44900000000001439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5.0997798413784396</v>
      </c>
      <c r="C408" s="299" t="str">
        <f>CONCATENATE("(",ROUND((B408/$H410)*100,1),")")</f>
        <v>(20.9)</v>
      </c>
      <c r="D408" s="302">
        <f>'Ind T6'!M171</f>
        <v>1.1959608798735153</v>
      </c>
      <c r="E408" s="299" t="str">
        <f>CONCATENATE("(",ROUND((D408/$H410)*100,1),")")</f>
        <v>(4.9)</v>
      </c>
      <c r="F408" s="302">
        <f>'Ind T6'!N171</f>
        <v>0.96422733419022721</v>
      </c>
      <c r="G408" s="299" t="str">
        <f>CONCATENATE("(",ROUND((F408/$H410)*100,1),")")</f>
        <v>(3.9)</v>
      </c>
      <c r="H408" s="302">
        <f>SUM(B408,D408,F408)</f>
        <v>7.2599680554421813</v>
      </c>
      <c r="I408" s="299" t="str">
        <f>CONCATENATE("(",ROUND((H408/$H410)*100,1),")")</f>
        <v>(29.7)</v>
      </c>
      <c r="K408" s="302">
        <f>B413-B408</f>
        <v>0.28573796752425906</v>
      </c>
      <c r="L408" s="302">
        <f>D413-D408</f>
        <v>0.1009722588931532</v>
      </c>
      <c r="M408" s="302">
        <f>F413-F408</f>
        <v>8.7480412147108222E-2</v>
      </c>
      <c r="N408" s="302">
        <f>SUM(K408:M408)</f>
        <v>0.47419063856452048</v>
      </c>
    </row>
    <row r="409" spans="1:14" x14ac:dyDescent="0.2">
      <c r="A409" s="282" t="s">
        <v>365</v>
      </c>
      <c r="B409" s="302">
        <f>'Ind T6'!L170</f>
        <v>8.9885877232657805</v>
      </c>
      <c r="C409" s="299" t="str">
        <f>CONCATENATE("(",ROUND((B409/$H410)*100,1),")")</f>
        <v>(36.8)</v>
      </c>
      <c r="D409" s="302">
        <f>'Ind T6'!M170</f>
        <v>7.3617619404828476</v>
      </c>
      <c r="E409" s="299" t="str">
        <f>CONCATENATE("(",ROUND((D409/$H410)*100,1),")")</f>
        <v>(30.1)</v>
      </c>
      <c r="F409" s="302">
        <f>'Ind T6'!N170</f>
        <v>0.83968228080922325</v>
      </c>
      <c r="G409" s="299" t="str">
        <f>CONCATENATE("(",ROUND((F409/$H410)*100,1),")")</f>
        <v>(3.4)</v>
      </c>
      <c r="H409" s="302">
        <f t="shared" ref="H409" si="305">SUM(B409,D409,F409)</f>
        <v>17.190031944557852</v>
      </c>
      <c r="I409" s="299" t="str">
        <f>CONCATENATE("(",ROUND((H409/$H410)*100,1),")")</f>
        <v>(70.3)</v>
      </c>
      <c r="K409" s="302">
        <f t="shared" ref="K409:K410" si="306">B414-B409</f>
        <v>0.84308594705411011</v>
      </c>
      <c r="L409" s="302">
        <f t="shared" ref="L409:L410" si="307">D414-D409</f>
        <v>0.34572642601913373</v>
      </c>
      <c r="M409" s="302">
        <f t="shared" ref="M409:M410" si="308">F414-F409</f>
        <v>6.8996988362174716E-2</v>
      </c>
      <c r="N409" s="302">
        <f t="shared" ref="N409:N410" si="309">SUM(K409:M409)</f>
        <v>1.2578093614354184</v>
      </c>
    </row>
    <row r="410" spans="1:14" x14ac:dyDescent="0.2">
      <c r="A410" s="282" t="s">
        <v>363</v>
      </c>
      <c r="B410" s="302">
        <f>SUM(B408:B409)</f>
        <v>14.088367564644219</v>
      </c>
      <c r="C410" s="299" t="str">
        <f>CONCATENATE("(",ROUND((B410/$H410)*100,1),")")</f>
        <v>(57.6)</v>
      </c>
      <c r="D410" s="302">
        <f>SUM(D408:D409)</f>
        <v>8.5577228203563624</v>
      </c>
      <c r="E410" s="299" t="str">
        <f>CONCATENATE("(",ROUND((D410/$H410)*100,1),")")</f>
        <v>(35)</v>
      </c>
      <c r="F410" s="302">
        <f>SUM(F408:F409)</f>
        <v>1.8039096149994505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1.1288239145783692</v>
      </c>
      <c r="L410" s="302">
        <f t="shared" si="307"/>
        <v>0.44669868491228648</v>
      </c>
      <c r="M410" s="302">
        <f t="shared" si="308"/>
        <v>0.15647740050928283</v>
      </c>
      <c r="N410" s="302">
        <f t="shared" si="309"/>
        <v>1.7319999999999385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5.3855178089026987</v>
      </c>
      <c r="C413" s="299" t="str">
        <f>CONCATENATE("(",ROUND((B413/$H415)*100,1),")")</f>
        <v>(20.6)</v>
      </c>
      <c r="D413" s="302">
        <f>'Ind T6'!R171</f>
        <v>1.2969331387666685</v>
      </c>
      <c r="E413" s="299" t="str">
        <f>CONCATENATE("(",ROUND((D413/$H415)*100,1),")")</f>
        <v>(5)</v>
      </c>
      <c r="F413" s="302">
        <f>'Ind T6'!S171</f>
        <v>1.0517077463373354</v>
      </c>
      <c r="G413" s="299" t="str">
        <f>CONCATENATE("(",ROUND((F413/$H415)*100,1),")")</f>
        <v>(4)</v>
      </c>
      <c r="H413" s="302">
        <f>SUM(B413,D413,F413)</f>
        <v>7.7341586940067026</v>
      </c>
      <c r="I413" s="299" t="str">
        <f>CONCATENATE("(",ROUND((H413/$H415)*100,1),")")</f>
        <v>(29.5)</v>
      </c>
      <c r="K413" s="302">
        <f>B418-B413</f>
        <v>5.421338569454992E-2</v>
      </c>
      <c r="L413" s="302">
        <f>D418-D413</f>
        <v>7.6143111383460749E-2</v>
      </c>
      <c r="M413" s="302">
        <f>F418-F413</f>
        <v>7.152451551745953E-2</v>
      </c>
      <c r="N413" s="302">
        <f>SUM(K413:M413)</f>
        <v>0.2018810125954702</v>
      </c>
    </row>
    <row r="414" spans="1:14" x14ac:dyDescent="0.2">
      <c r="A414" s="282" t="s">
        <v>365</v>
      </c>
      <c r="B414" s="302">
        <f>'Ind T6'!Q170</f>
        <v>9.8316736703198906</v>
      </c>
      <c r="C414" s="299" t="str">
        <f>CONCATENATE("(",ROUND((B414/$H415)*100,1),")")</f>
        <v>(37.6)</v>
      </c>
      <c r="D414" s="302">
        <f>'Ind T6'!R170</f>
        <v>7.7074883665019813</v>
      </c>
      <c r="E414" s="299" t="str">
        <f>CONCATENATE("(",ROUND((D414/$H415)*100,1),")")</f>
        <v>(29.4)</v>
      </c>
      <c r="F414" s="302">
        <f>'Ind T6'!S170</f>
        <v>0.90867926917139796</v>
      </c>
      <c r="G414" s="299" t="str">
        <f>CONCATENATE("(",ROUND((F414/$H415)*100,1),")")</f>
        <v>(3.5)</v>
      </c>
      <c r="H414" s="302">
        <f t="shared" ref="H414" si="310">SUM(B414,D414,F414)</f>
        <v>18.447841305993268</v>
      </c>
      <c r="I414" s="299" t="str">
        <f>CONCATENATE("(",ROUND((H414/$H415)*100,1),")")</f>
        <v>(70.5)</v>
      </c>
      <c r="K414" s="302">
        <f t="shared" ref="K414:K415" si="311">B419-B414</f>
        <v>0.82873119349181579</v>
      </c>
      <c r="L414" s="302">
        <f t="shared" ref="L414:L415" si="312">D419-D414</f>
        <v>-6.7709161769206716E-2</v>
      </c>
      <c r="M414" s="302">
        <f t="shared" ref="M414:M415" si="313">F419-F414</f>
        <v>3.4096955681977681E-2</v>
      </c>
      <c r="N414" s="302">
        <f t="shared" ref="N414:N415" si="314">SUM(K414:M414)</f>
        <v>0.79511898740458675</v>
      </c>
    </row>
    <row r="415" spans="1:14" x14ac:dyDescent="0.2">
      <c r="A415" s="282" t="s">
        <v>363</v>
      </c>
      <c r="B415" s="302">
        <f>SUM(B413:B414)</f>
        <v>15.217191479222588</v>
      </c>
      <c r="C415" s="299" t="str">
        <f>CONCATENATE("(",ROUND((B415/$H415)*100,1),")")</f>
        <v>(58.1)</v>
      </c>
      <c r="D415" s="302">
        <f>SUM(D413:D414)</f>
        <v>9.0044215052686489</v>
      </c>
      <c r="E415" s="299" t="str">
        <f>CONCATENATE("(",ROUND((D415/$H415)*100,1),")")</f>
        <v>(34.4)</v>
      </c>
      <c r="F415" s="302">
        <f>SUM(F413:F414)</f>
        <v>1.9603870155087333</v>
      </c>
      <c r="G415" s="299" t="str">
        <f>CONCATENATE("(",ROUND((F415/$H415)*100,1),")")</f>
        <v>(7.5)</v>
      </c>
      <c r="H415" s="302">
        <f>SUM(H413:H414)</f>
        <v>26.18199999999997</v>
      </c>
      <c r="I415" s="299" t="str">
        <f>CONCATENATE("(",ROUND((H415/$H415)*100,1),")")</f>
        <v>(100)</v>
      </c>
      <c r="K415" s="302">
        <f t="shared" si="311"/>
        <v>0.88294457918636837</v>
      </c>
      <c r="L415" s="302">
        <f t="shared" si="312"/>
        <v>8.4339496142540327E-3</v>
      </c>
      <c r="M415" s="302">
        <f t="shared" si="313"/>
        <v>0.10562147119943743</v>
      </c>
      <c r="N415" s="302">
        <f t="shared" si="314"/>
        <v>0.99700000000005984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5.4397311945972486</v>
      </c>
      <c r="C418" s="299" t="str">
        <f>CONCATENATE("(",ROUND((B418/$H420)*100,1),")")</f>
        <v>(20)</v>
      </c>
      <c r="D418" s="302">
        <f>'Ind T6'!W171</f>
        <v>1.3730762501501292</v>
      </c>
      <c r="E418" s="299" t="str">
        <f>CONCATENATE("(",ROUND((D418/$H420)*100,1),")")</f>
        <v>(5.1)</v>
      </c>
      <c r="F418" s="302">
        <f>'Ind T6'!X171</f>
        <v>1.123232261854795</v>
      </c>
      <c r="G418" s="299" t="str">
        <f>CONCATENATE("(",ROUND((F418/$H420)*100,1),")")</f>
        <v>(4.1)</v>
      </c>
      <c r="H418" s="302">
        <f>SUM(B418,D418,F418)</f>
        <v>7.9360397066021733</v>
      </c>
      <c r="I418" s="299" t="str">
        <f>CONCATENATE("(",ROUND((H418/$H420)*100,1),")")</f>
        <v>(29.2)</v>
      </c>
      <c r="K418" s="302">
        <f>B418-B408</f>
        <v>0.33995135321880898</v>
      </c>
      <c r="L418" s="302">
        <f>D418-D408</f>
        <v>0.17711537027661395</v>
      </c>
      <c r="M418" s="302">
        <f>F418-F408</f>
        <v>0.15900492766456775</v>
      </c>
      <c r="N418" s="302">
        <f>SUM(K418:M418)</f>
        <v>0.67607165115999068</v>
      </c>
    </row>
    <row r="419" spans="1:14" x14ac:dyDescent="0.2">
      <c r="A419" s="282" t="s">
        <v>365</v>
      </c>
      <c r="B419" s="302">
        <f>'Ind T6'!V170</f>
        <v>10.660404863811706</v>
      </c>
      <c r="C419" s="299" t="str">
        <f>CONCATENATE("(",ROUND((B419/$H420)*100,1),")")</f>
        <v>(39.2)</v>
      </c>
      <c r="D419" s="302">
        <f>'Ind T6'!W170</f>
        <v>7.6397792047327746</v>
      </c>
      <c r="E419" s="299" t="str">
        <f>CONCATENATE("(",ROUND((D419/$H420)*100,1),")")</f>
        <v>(28.1)</v>
      </c>
      <c r="F419" s="302">
        <f>'Ind T6'!X170</f>
        <v>0.94277622485337564</v>
      </c>
      <c r="G419" s="299" t="str">
        <f>CONCATENATE("(",ROUND((F419/$H420)*100,1),")")</f>
        <v>(3.5)</v>
      </c>
      <c r="H419" s="302">
        <f t="shared" ref="H419" si="315">SUM(B419,D419,F419)</f>
        <v>19.242960293397857</v>
      </c>
      <c r="I419" s="299" t="str">
        <f>CONCATENATE("(",ROUND((H419/$H420)*100,1),")")</f>
        <v>(70.8)</v>
      </c>
      <c r="K419" s="302">
        <f t="shared" ref="K419:K420" si="316">B419-B409</f>
        <v>1.6718171405459259</v>
      </c>
      <c r="L419" s="302">
        <f t="shared" ref="L419:L420" si="317">D419-D409</f>
        <v>0.27801726424992701</v>
      </c>
      <c r="M419" s="302">
        <f t="shared" ref="M419:M420" si="318">F419-F409</f>
        <v>0.1030939440441524</v>
      </c>
      <c r="N419" s="302">
        <f t="shared" ref="N419:N420" si="319">SUM(K419:M419)</f>
        <v>2.0529283488400054</v>
      </c>
    </row>
    <row r="420" spans="1:14" x14ac:dyDescent="0.2">
      <c r="A420" s="282" t="s">
        <v>363</v>
      </c>
      <c r="B420" s="302">
        <f>SUM(B418:B419)</f>
        <v>16.100136058408957</v>
      </c>
      <c r="C420" s="299" t="str">
        <f>CONCATENATE("(",ROUND((B420/$H420)*100,1),")")</f>
        <v>(59.2)</v>
      </c>
      <c r="D420" s="302">
        <f>SUM(D418:D419)</f>
        <v>9.012855454882903</v>
      </c>
      <c r="E420" s="299" t="str">
        <f>CONCATENATE("(",ROUND((D420/$H420)*100,1),")")</f>
        <v>(33.2)</v>
      </c>
      <c r="F420" s="302">
        <f>SUM(F418:F419)</f>
        <v>2.0660084867081707</v>
      </c>
      <c r="G420" s="299" t="str">
        <f>CONCATENATE("(",ROUND((F420/$H420)*100,1),")")</f>
        <v>(7.6)</v>
      </c>
      <c r="H420" s="302">
        <f>SUM(H418:H419)</f>
        <v>27.17900000000003</v>
      </c>
      <c r="I420" s="299" t="str">
        <f>CONCATENATE("(",ROUND((H420/$H420)*100,1),")")</f>
        <v>(100)</v>
      </c>
      <c r="K420" s="302">
        <f t="shared" si="316"/>
        <v>2.0117684937647375</v>
      </c>
      <c r="L420" s="302">
        <f t="shared" si="317"/>
        <v>0.45513263452654051</v>
      </c>
      <c r="M420" s="302">
        <f t="shared" si="318"/>
        <v>0.26209887170872026</v>
      </c>
      <c r="N420" s="302">
        <f t="shared" si="319"/>
        <v>2.7289999999999983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7.2303841803315585</v>
      </c>
      <c r="C429" s="299" t="str">
        <f>CONCATENATE("(",ROUND((B429/$H431)*100,1),")")</f>
        <v>(13.6)</v>
      </c>
      <c r="D429" s="302">
        <f>'Ind T6'!M180</f>
        <v>2.5740012404821329</v>
      </c>
      <c r="E429" s="299" t="str">
        <f>CONCATENATE("(",ROUND((D429/$H431)*100,1),")")</f>
        <v>(4.8)</v>
      </c>
      <c r="F429" s="302">
        <f>'Ind T6'!N180</f>
        <v>0.72370389290831139</v>
      </c>
      <c r="G429" s="299" t="str">
        <f>CONCATENATE("(",ROUND((F429/$H431)*100,1),")")</f>
        <v>(1.4)</v>
      </c>
      <c r="H429" s="302">
        <f>SUM(B429,D429,F429)</f>
        <v>10.528089313722003</v>
      </c>
      <c r="I429" s="299" t="str">
        <f>CONCATENATE("(",ROUND((H429/$H431)*100,1),")")</f>
        <v>(19.8)</v>
      </c>
      <c r="K429" s="302">
        <f>B434-B429</f>
        <v>0.57233993843541064</v>
      </c>
      <c r="L429" s="302">
        <f>D434-D429</f>
        <v>0.23856948063027961</v>
      </c>
      <c r="M429" s="302">
        <f>F434-F429</f>
        <v>2.4033795930294977E-2</v>
      </c>
      <c r="N429" s="302">
        <f>SUM(K429:M429)</f>
        <v>0.83494321499598523</v>
      </c>
    </row>
    <row r="430" spans="1:14" x14ac:dyDescent="0.2">
      <c r="A430" s="282" t="s">
        <v>365</v>
      </c>
      <c r="B430" s="302">
        <f>'Ind T6'!L179</f>
        <v>21.532824984613658</v>
      </c>
      <c r="C430" s="299" t="str">
        <f>CONCATENATE("(",ROUND((B430/$H431)*100,1),")")</f>
        <v>(40.5)</v>
      </c>
      <c r="D430" s="302">
        <f>'Ind T6'!M179</f>
        <v>19.318734721925331</v>
      </c>
      <c r="E430" s="299" t="str">
        <f>CONCATENATE("(",ROUND((D430/$H431)*100,1),")")</f>
        <v>(36.3)</v>
      </c>
      <c r="F430" s="302">
        <f>'Ind T6'!N179</f>
        <v>1.8203509797390396</v>
      </c>
      <c r="G430" s="299" t="str">
        <f>CONCATENATE("(",ROUND((F430/$H431)*100,1),")")</f>
        <v>(3.4)</v>
      </c>
      <c r="H430" s="302">
        <f t="shared" ref="H430" si="320">SUM(B430,D430,F430)</f>
        <v>42.671910686278032</v>
      </c>
      <c r="I430" s="299" t="str">
        <f>CONCATENATE("(",ROUND((H430/$H431)*100,1),")")</f>
        <v>(80.2)</v>
      </c>
      <c r="K430" s="302">
        <f t="shared" ref="K430:K431" si="321">B435-B430</f>
        <v>2.2113525289695772</v>
      </c>
      <c r="L430" s="302">
        <f t="shared" ref="L430:L431" si="322">D435-D430</f>
        <v>0.82558786441458309</v>
      </c>
      <c r="M430" s="302">
        <f t="shared" ref="M430:M431" si="323">F435-F430</f>
        <v>0.24111639161979737</v>
      </c>
      <c r="N430" s="302">
        <f t="shared" ref="N430:N431" si="324">SUM(K430:M430)</f>
        <v>3.2780567850039577</v>
      </c>
    </row>
    <row r="431" spans="1:14" x14ac:dyDescent="0.2">
      <c r="A431" s="282" t="s">
        <v>363</v>
      </c>
      <c r="B431" s="302">
        <f>SUM(B429:B430)</f>
        <v>28.763209164945216</v>
      </c>
      <c r="C431" s="299" t="str">
        <f>CONCATENATE("(",ROUND((B431/$H431)*100,1),")")</f>
        <v>(54.1)</v>
      </c>
      <c r="D431" s="302">
        <f>SUM(D429:D430)</f>
        <v>21.892735962407464</v>
      </c>
      <c r="E431" s="299" t="str">
        <f>CONCATENATE("(",ROUND((D431/$H431)*100,1),")")</f>
        <v>(41.2)</v>
      </c>
      <c r="F431" s="302">
        <f>SUM(F429:F430)</f>
        <v>2.5440548726473509</v>
      </c>
      <c r="G431" s="299" t="str">
        <f>CONCATENATE("(",ROUND((F431/$H431)*100,1),")")</f>
        <v>(4.8)</v>
      </c>
      <c r="H431" s="302">
        <f>SUM(H429:H430)</f>
        <v>53.200000000000031</v>
      </c>
      <c r="I431" s="299" t="str">
        <f>CONCATENATE("(",ROUND((H431/$H431)*100,1),")")</f>
        <v>(100)</v>
      </c>
      <c r="K431" s="302">
        <f t="shared" si="321"/>
        <v>2.7836924674049897</v>
      </c>
      <c r="L431" s="302">
        <f t="shared" si="322"/>
        <v>1.0641573450448618</v>
      </c>
      <c r="M431" s="302">
        <f t="shared" si="323"/>
        <v>0.26515018755009256</v>
      </c>
      <c r="N431" s="302">
        <f t="shared" si="324"/>
        <v>4.1129999999999445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7.8027241187669691</v>
      </c>
      <c r="C434" s="299" t="str">
        <f>CONCATENATE("(",ROUND((B434/$H436)*100,1),")")</f>
        <v>(13.6)</v>
      </c>
      <c r="D434" s="302">
        <f>'Ind T6'!R180</f>
        <v>2.8125707211124125</v>
      </c>
      <c r="E434" s="299" t="str">
        <f>CONCATENATE("(",ROUND((D434/$H436)*100,1),")")</f>
        <v>(4.9)</v>
      </c>
      <c r="F434" s="302">
        <f>'Ind T6'!S180</f>
        <v>0.74773768883860636</v>
      </c>
      <c r="G434" s="299" t="str">
        <f>CONCATENATE("(",ROUND((F434/$H436)*100,1),")")</f>
        <v>(1.3)</v>
      </c>
      <c r="H434" s="302">
        <f>SUM(B434,D434,F434)</f>
        <v>11.363032528717989</v>
      </c>
      <c r="I434" s="299" t="str">
        <f>CONCATENATE("(",ROUND((H434/$H436)*100,1),")")</f>
        <v>(19.8)</v>
      </c>
      <c r="K434" s="302">
        <f>B439-B434</f>
        <v>0.71242993967110557</v>
      </c>
      <c r="L434" s="302">
        <f>D439-D434</f>
        <v>0.29498251207276649</v>
      </c>
      <c r="M434" s="302">
        <f>F439-F434</f>
        <v>-2.1738111940994287E-3</v>
      </c>
      <c r="N434" s="302">
        <f>SUM(K434:M434)</f>
        <v>1.0052386405497726</v>
      </c>
    </row>
    <row r="435" spans="1:14" x14ac:dyDescent="0.2">
      <c r="A435" s="282" t="s">
        <v>365</v>
      </c>
      <c r="B435" s="302">
        <f>'Ind T6'!Q179</f>
        <v>23.744177513583235</v>
      </c>
      <c r="C435" s="299" t="str">
        <f>CONCATENATE("(",ROUND((B435/$H436)*100,1),")")</f>
        <v>(41.4)</v>
      </c>
      <c r="D435" s="302">
        <f>'Ind T6'!R179</f>
        <v>20.144322586339914</v>
      </c>
      <c r="E435" s="299" t="str">
        <f>CONCATENATE("(",ROUND((D435/$H436)*100,1),")")</f>
        <v>(35.1)</v>
      </c>
      <c r="F435" s="302">
        <f>'Ind T6'!S179</f>
        <v>2.061467371358837</v>
      </c>
      <c r="G435" s="299" t="str">
        <f>CONCATENATE("(",ROUND((F435/$H436)*100,1),")")</f>
        <v>(3.6)</v>
      </c>
      <c r="H435" s="302">
        <f t="shared" ref="H435" si="325">SUM(B435,D435,F435)</f>
        <v>45.949967471281987</v>
      </c>
      <c r="I435" s="299" t="str">
        <f>CONCATENATE("(",ROUND((H435/$H436)*100,1),")")</f>
        <v>(80.2)</v>
      </c>
      <c r="K435" s="302">
        <f t="shared" ref="K435:K436" si="326">B440-B435</f>
        <v>3.1495786689168206</v>
      </c>
      <c r="L435" s="302">
        <f t="shared" ref="L435:L436" si="327">D440-D435</f>
        <v>0.24017446187343339</v>
      </c>
      <c r="M435" s="302">
        <f t="shared" ref="M435:M436" si="328">F440-F435</f>
        <v>0.33700822866000779</v>
      </c>
      <c r="N435" s="302">
        <f t="shared" ref="N435:N436" si="329">SUM(K435:M435)</f>
        <v>3.7267613594502618</v>
      </c>
    </row>
    <row r="436" spans="1:14" x14ac:dyDescent="0.2">
      <c r="A436" s="282" t="s">
        <v>363</v>
      </c>
      <c r="B436" s="302">
        <f>SUM(B434:B435)</f>
        <v>31.546901632350206</v>
      </c>
      <c r="C436" s="299" t="str">
        <f>CONCATENATE("(",ROUND((B436/$H436)*100,1),")")</f>
        <v>(55)</v>
      </c>
      <c r="D436" s="302">
        <f>SUM(D434:D435)</f>
        <v>22.956893307452326</v>
      </c>
      <c r="E436" s="299" t="str">
        <f>CONCATENATE("(",ROUND((D436/$H436)*100,1),")")</f>
        <v>(40.1)</v>
      </c>
      <c r="F436" s="302">
        <f>SUM(F434:F435)</f>
        <v>2.8092050601974434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3.8620086085879208</v>
      </c>
      <c r="L436" s="302">
        <f t="shared" si="327"/>
        <v>0.53515697394620076</v>
      </c>
      <c r="M436" s="302">
        <f t="shared" si="328"/>
        <v>0.33483441746590836</v>
      </c>
      <c r="N436" s="302">
        <f t="shared" si="329"/>
        <v>4.7320000000000295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8.5151540584380747</v>
      </c>
      <c r="C439" s="299" t="str">
        <f>CONCATENATE("(",ROUND((B439/$H441)*100,1),")")</f>
        <v>(13.7)</v>
      </c>
      <c r="D439" s="302">
        <f>'Ind T6'!W180</f>
        <v>3.107553233185179</v>
      </c>
      <c r="E439" s="299" t="str">
        <f>CONCATENATE("(",ROUND((D439/$H441)*100,1),")")</f>
        <v>(5)</v>
      </c>
      <c r="F439" s="302">
        <f>'Ind T6'!X180</f>
        <v>0.74556387764450693</v>
      </c>
      <c r="G439" s="299" t="str">
        <f>CONCATENATE("(",ROUND((F439/$H441)*100,1),")")</f>
        <v>(1.2)</v>
      </c>
      <c r="H439" s="302">
        <f>SUM(B439,D439,F439)</f>
        <v>12.368271169267761</v>
      </c>
      <c r="I439" s="299" t="str">
        <f>CONCATENATE("(",ROUND((H439/$H441)*100,1),")")</f>
        <v>(19.9)</v>
      </c>
      <c r="K439" s="302">
        <f>B439-B429</f>
        <v>1.2847698781065162</v>
      </c>
      <c r="L439" s="302">
        <f>D439-D429</f>
        <v>0.5335519927030461</v>
      </c>
      <c r="M439" s="302">
        <f>F439-F429</f>
        <v>2.1859984736195548E-2</v>
      </c>
      <c r="N439" s="302">
        <f>SUM(K439:M439)</f>
        <v>1.8401818555457579</v>
      </c>
    </row>
    <row r="440" spans="1:14" x14ac:dyDescent="0.2">
      <c r="A440" s="282" t="s">
        <v>365</v>
      </c>
      <c r="B440" s="302">
        <f>'Ind T6'!V179</f>
        <v>26.893756182500056</v>
      </c>
      <c r="C440" s="299" t="str">
        <f>CONCATENATE("(",ROUND((B440/$H441)*100,1),")")</f>
        <v>(43.3)</v>
      </c>
      <c r="D440" s="302">
        <f>'Ind T6'!W179</f>
        <v>20.384497048213348</v>
      </c>
      <c r="E440" s="299" t="str">
        <f>CONCATENATE("(",ROUND((D440/$H441)*100,1),")")</f>
        <v>(32.9)</v>
      </c>
      <c r="F440" s="302">
        <f>'Ind T6'!X179</f>
        <v>2.3984756000188447</v>
      </c>
      <c r="G440" s="299" t="str">
        <f>CONCATENATE("(",ROUND((F440/$H441)*100,1),")")</f>
        <v>(3.9)</v>
      </c>
      <c r="H440" s="302">
        <f t="shared" ref="H440" si="330">SUM(B440,D440,F440)</f>
        <v>49.676728830732245</v>
      </c>
      <c r="I440" s="299" t="str">
        <f>CONCATENATE("(",ROUND((H440/$H441)*100,1),")")</f>
        <v>(80.1)</v>
      </c>
      <c r="K440" s="302">
        <f t="shared" ref="K440:K441" si="331">B440-B430</f>
        <v>5.3609311978863978</v>
      </c>
      <c r="L440" s="302">
        <f t="shared" ref="L440:L441" si="332">D440-D430</f>
        <v>1.0657623262880165</v>
      </c>
      <c r="M440" s="302">
        <f t="shared" ref="M440:M441" si="333">F440-F430</f>
        <v>0.57812462027980516</v>
      </c>
      <c r="N440" s="302">
        <f t="shared" ref="N440:N441" si="334">SUM(K440:M440)</f>
        <v>7.0048181444542195</v>
      </c>
    </row>
    <row r="441" spans="1:14" x14ac:dyDescent="0.2">
      <c r="A441" s="282" t="s">
        <v>363</v>
      </c>
      <c r="B441" s="302">
        <f>SUM(B439:B440)</f>
        <v>35.408910240938127</v>
      </c>
      <c r="C441" s="299" t="str">
        <f>CONCATENATE("(",ROUND((B441/$H441)*100,1),")")</f>
        <v>(57.1)</v>
      </c>
      <c r="D441" s="302">
        <f>SUM(D439:D440)</f>
        <v>23.492050281398527</v>
      </c>
      <c r="E441" s="299" t="str">
        <f>CONCATENATE("(",ROUND((D441/$H441)*100,1),")")</f>
        <v>(37.9)</v>
      </c>
      <c r="F441" s="302">
        <f>SUM(F439:F440)</f>
        <v>3.1440394776633518</v>
      </c>
      <c r="G441" s="299" t="str">
        <f>CONCATENATE("(",ROUND((F441/$H441)*100,1),")")</f>
        <v>(5.1)</v>
      </c>
      <c r="H441" s="302">
        <f>SUM(H439:H440)</f>
        <v>62.045000000000002</v>
      </c>
      <c r="I441" s="299" t="str">
        <f>CONCATENATE("(",ROUND((H441/$H441)*100,1),")")</f>
        <v>(100)</v>
      </c>
      <c r="K441" s="302">
        <f t="shared" si="331"/>
        <v>6.6457010759929105</v>
      </c>
      <c r="L441" s="302">
        <f t="shared" si="332"/>
        <v>1.5993143189910626</v>
      </c>
      <c r="M441" s="302">
        <f t="shared" si="333"/>
        <v>0.59998460501600093</v>
      </c>
      <c r="N441" s="302">
        <f t="shared" si="334"/>
        <v>8.844999999999974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1.3884878988999327</v>
      </c>
      <c r="C450" s="299" t="str">
        <f>CONCATENATE("(",ROUND((B450/$H452)*100,1),")")</f>
        <v>(17.7)</v>
      </c>
      <c r="D450" s="302">
        <f>'Ind T6'!M189</f>
        <v>1.4820154820472333</v>
      </c>
      <c r="E450" s="299" t="str">
        <f>CONCATENATE("(",ROUND((D450/$H452)*100,1),")")</f>
        <v>(18.9)</v>
      </c>
      <c r="F450" s="302">
        <f>'Ind T6'!N189</f>
        <v>1.3668491264864548</v>
      </c>
      <c r="G450" s="299" t="str">
        <f>CONCATENATE("(",ROUND((F450/$H452)*100,1),")")</f>
        <v>(17.4)</v>
      </c>
      <c r="H450" s="302">
        <f>SUM(B450,D450,F450)</f>
        <v>4.2373525074336209</v>
      </c>
      <c r="I450" s="299" t="str">
        <f>CONCATENATE("(",ROUND((H450/$H452)*100,1),")")</f>
        <v>(53.9)</v>
      </c>
      <c r="K450" s="302">
        <f>B455-B450</f>
        <v>8.428030592607394E-2</v>
      </c>
      <c r="L450" s="302">
        <f>D455-D450</f>
        <v>0.13497038081060619</v>
      </c>
      <c r="M450" s="302">
        <f>F455-F450</f>
        <v>-2.0817651340594434E-2</v>
      </c>
      <c r="N450" s="302">
        <f>SUM(K450:M450)</f>
        <v>0.1984330353960857</v>
      </c>
    </row>
    <row r="451" spans="1:14" x14ac:dyDescent="0.2">
      <c r="A451" s="282" t="s">
        <v>365</v>
      </c>
      <c r="B451" s="302">
        <f>'Ind T6'!L188</f>
        <v>1.1083860110701131</v>
      </c>
      <c r="C451" s="299" t="str">
        <f>CONCATENATE("(",ROUND((B451/$H452)*100,1),")")</f>
        <v>(14.1)</v>
      </c>
      <c r="D451" s="302">
        <f>'Ind T6'!M188</f>
        <v>2.1975375577475051</v>
      </c>
      <c r="E451" s="299" t="str">
        <f>CONCATENATE("(",ROUND((D451/$H452)*100,1),")")</f>
        <v>(28)</v>
      </c>
      <c r="F451" s="302">
        <f>'Ind T6'!N188</f>
        <v>0.31472392374875985</v>
      </c>
      <c r="G451" s="299" t="str">
        <f>CONCATENATE("(",ROUND((F451/$H452)*100,1),")")</f>
        <v>(4)</v>
      </c>
      <c r="H451" s="302">
        <f t="shared" ref="H451" si="335">SUM(B451,D451,F451)</f>
        <v>3.6206474925663783</v>
      </c>
      <c r="I451" s="299" t="str">
        <f>CONCATENATE("(",ROUND((H451/$H452)*100,1),")")</f>
        <v>(46.1)</v>
      </c>
      <c r="K451" s="302">
        <f t="shared" ref="K451:K452" si="336">B456-B451</f>
        <v>2.4475255625340697E-2</v>
      </c>
      <c r="L451" s="302">
        <f t="shared" ref="L451:L452" si="337">D456-D451</f>
        <v>0.12135613243158616</v>
      </c>
      <c r="M451" s="302">
        <f t="shared" ref="M451:M452" si="338">F456-F451</f>
        <v>-1.0264423453019367E-2</v>
      </c>
      <c r="N451" s="302">
        <f t="shared" ref="N451:N452" si="339">SUM(K451:M451)</f>
        <v>0.13556696460390749</v>
      </c>
    </row>
    <row r="452" spans="1:14" x14ac:dyDescent="0.2">
      <c r="A452" s="282" t="s">
        <v>363</v>
      </c>
      <c r="B452" s="302">
        <f>SUM(B450:B451)</f>
        <v>2.4968739099700459</v>
      </c>
      <c r="C452" s="299" t="str">
        <f>CONCATENATE("(",ROUND((B452/$H452)*100,1),")")</f>
        <v>(31.8)</v>
      </c>
      <c r="D452" s="302">
        <f>SUM(D450:D451)</f>
        <v>3.6795530397947385</v>
      </c>
      <c r="E452" s="299" t="str">
        <f>CONCATENATE("(",ROUND((D452/$H452)*100,1),")")</f>
        <v>(46.8)</v>
      </c>
      <c r="F452" s="302">
        <f>SUM(F450:F451)</f>
        <v>1.6815730502352146</v>
      </c>
      <c r="G452" s="299" t="str">
        <f>CONCATENATE("(",ROUND((F452/$H452)*100,1),")")</f>
        <v>(21.4)</v>
      </c>
      <c r="H452" s="302">
        <f>SUM(H450:H451)</f>
        <v>7.8579999999999988</v>
      </c>
      <c r="I452" s="299" t="str">
        <f>CONCATENATE("(",ROUND((H452/$H452)*100,1),")")</f>
        <v>(100)</v>
      </c>
      <c r="K452" s="302">
        <f t="shared" si="336"/>
        <v>0.10875556155141464</v>
      </c>
      <c r="L452" s="302">
        <f t="shared" si="337"/>
        <v>0.25632651324219236</v>
      </c>
      <c r="M452" s="302">
        <f t="shared" si="338"/>
        <v>-3.1082074793613801E-2</v>
      </c>
      <c r="N452" s="302">
        <f t="shared" si="339"/>
        <v>0.33399999999999319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1.4727682048260067</v>
      </c>
      <c r="C455" s="299" t="str">
        <f>CONCATENATE("(",ROUND((B455/$H457)*100,1),")")</f>
        <v>(18)</v>
      </c>
      <c r="D455" s="302">
        <f>'Ind T6'!R189</f>
        <v>1.6169858628578395</v>
      </c>
      <c r="E455" s="299" t="str">
        <f>CONCATENATE("(",ROUND((D455/$H457)*100,1),")")</f>
        <v>(19.7)</v>
      </c>
      <c r="F455" s="302">
        <f>'Ind T6'!S189</f>
        <v>1.3460314751458604</v>
      </c>
      <c r="G455" s="299" t="str">
        <f>CONCATENATE("(",ROUND((F455/$H457)*100,1),")")</f>
        <v>(16.4)</v>
      </c>
      <c r="H455" s="302">
        <f>SUM(B455,D455,F455)</f>
        <v>4.4357855428297066</v>
      </c>
      <c r="I455" s="299" t="str">
        <f>CONCATENATE("(",ROUND((H455/$H457)*100,1),")")</f>
        <v>(54.1)</v>
      </c>
      <c r="K455" s="302">
        <f>B460-B455</f>
        <v>0.12759654470111625</v>
      </c>
      <c r="L455" s="302">
        <f>D460-D455</f>
        <v>0.20301782145367664</v>
      </c>
      <c r="M455" s="302">
        <f>F460-F455</f>
        <v>0.13532186928431189</v>
      </c>
      <c r="N455" s="302">
        <f>SUM(K455:M455)</f>
        <v>0.46593623543910478</v>
      </c>
    </row>
    <row r="456" spans="1:14" x14ac:dyDescent="0.2">
      <c r="A456" s="282" t="s">
        <v>365</v>
      </c>
      <c r="B456" s="302">
        <f>'Ind T6'!Q188</f>
        <v>1.1328612666954538</v>
      </c>
      <c r="C456" s="299" t="str">
        <f>CONCATENATE("(",ROUND((B456/$H457)*100,1),")")</f>
        <v>(13.8)</v>
      </c>
      <c r="D456" s="302">
        <f>'Ind T6'!R188</f>
        <v>2.3188936901790913</v>
      </c>
      <c r="E456" s="299" t="str">
        <f>CONCATENATE("(",ROUND((D456/$H457)*100,1),")")</f>
        <v>(28.3)</v>
      </c>
      <c r="F456" s="302">
        <f>'Ind T6'!S188</f>
        <v>0.30445950029574048</v>
      </c>
      <c r="G456" s="299" t="str">
        <f>CONCATENATE("(",ROUND((F456/$H457)*100,1),")")</f>
        <v>(3.7)</v>
      </c>
      <c r="H456" s="302">
        <f t="shared" ref="H456" si="340">SUM(B456,D456,F456)</f>
        <v>3.7562144571702856</v>
      </c>
      <c r="I456" s="299" t="str">
        <f>CONCATENATE("(",ROUND((H456/$H457)*100,1),")")</f>
        <v>(45.9)</v>
      </c>
      <c r="K456" s="302">
        <f t="shared" ref="K456:K457" si="341">B461-B456</f>
        <v>2.1936392659686055E-2</v>
      </c>
      <c r="L456" s="302">
        <f t="shared" ref="L456:L457" si="342">D461-D456</f>
        <v>0.1980040152094773</v>
      </c>
      <c r="M456" s="302">
        <f t="shared" ref="M456:M457" si="343">F461-F456</f>
        <v>5.1123356691744504E-2</v>
      </c>
      <c r="N456" s="302">
        <f t="shared" ref="N456:N457" si="344">SUM(K456:M456)</f>
        <v>0.27106376456090786</v>
      </c>
    </row>
    <row r="457" spans="1:14" x14ac:dyDescent="0.2">
      <c r="A457" s="282" t="s">
        <v>363</v>
      </c>
      <c r="B457" s="302">
        <f>SUM(B455:B456)</f>
        <v>2.6056294715214605</v>
      </c>
      <c r="C457" s="299" t="str">
        <f>CONCATENATE("(",ROUND((B457/$H457)*100,1),")")</f>
        <v>(31.8)</v>
      </c>
      <c r="D457" s="302">
        <f>SUM(D455:D456)</f>
        <v>3.9358795530369308</v>
      </c>
      <c r="E457" s="299" t="str">
        <f>CONCATENATE("(",ROUND((D457/$H457)*100,1),")")</f>
        <v>(48)</v>
      </c>
      <c r="F457" s="302">
        <f>SUM(F455:F456)</f>
        <v>1.6504909754416008</v>
      </c>
      <c r="G457" s="299" t="str">
        <f>CONCATENATE("(",ROUND((F457/$H457)*100,1),")")</f>
        <v>(20.1)</v>
      </c>
      <c r="H457" s="302">
        <f>SUM(H455:H456)</f>
        <v>8.1919999999999931</v>
      </c>
      <c r="I457" s="299" t="str">
        <f>CONCATENATE("(",ROUND((H457/$H457)*100,1),")")</f>
        <v>(100)</v>
      </c>
      <c r="K457" s="302">
        <f t="shared" si="341"/>
        <v>0.14953293736080209</v>
      </c>
      <c r="L457" s="302">
        <f t="shared" si="342"/>
        <v>0.40102183666315394</v>
      </c>
      <c r="M457" s="302">
        <f t="shared" si="343"/>
        <v>0.18644522597605651</v>
      </c>
      <c r="N457" s="302">
        <f t="shared" si="344"/>
        <v>0.73700000000001253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1.6003647495271229</v>
      </c>
      <c r="C460" s="299" t="str">
        <f>CONCATENATE("(",ROUND((B460/$H462)*100,1),")")</f>
        <v>(17.9)</v>
      </c>
      <c r="D460" s="302">
        <f>'Ind T6'!W189</f>
        <v>1.8200036843115162</v>
      </c>
      <c r="E460" s="299" t="str">
        <f>CONCATENATE("(",ROUND((D460/$H462)*100,1),")")</f>
        <v>(20.4)</v>
      </c>
      <c r="F460" s="302">
        <f>'Ind T6'!X189</f>
        <v>1.4813533444301723</v>
      </c>
      <c r="G460" s="299" t="str">
        <f>CONCATENATE("(",ROUND((F460/$H462)*100,1),")")</f>
        <v>(16.6)</v>
      </c>
      <c r="H460" s="302">
        <f>SUM(B460,D460,F460)</f>
        <v>4.9017217782688114</v>
      </c>
      <c r="I460" s="299" t="str">
        <f>CONCATENATE("(",ROUND((H460/$H462)*100,1),")")</f>
        <v>(54.9)</v>
      </c>
      <c r="K460" s="302">
        <f>B460-B450</f>
        <v>0.21187685062719019</v>
      </c>
      <c r="L460" s="302">
        <f>D460-D450</f>
        <v>0.33798820226428283</v>
      </c>
      <c r="M460" s="302">
        <f>F460-F450</f>
        <v>0.11450421794371746</v>
      </c>
      <c r="N460" s="302">
        <f>SUM(K460:M460)</f>
        <v>0.66436927083519048</v>
      </c>
    </row>
    <row r="461" spans="1:14" x14ac:dyDescent="0.2">
      <c r="A461" s="282" t="s">
        <v>365</v>
      </c>
      <c r="B461" s="302">
        <f>'Ind T6'!V188</f>
        <v>1.1547976593551399</v>
      </c>
      <c r="C461" s="299" t="str">
        <f>CONCATENATE("(",ROUND((B461/$H462)*100,1),")")</f>
        <v>(12.9)</v>
      </c>
      <c r="D461" s="302">
        <f>'Ind T6'!W188</f>
        <v>2.5168977053885686</v>
      </c>
      <c r="E461" s="299" t="str">
        <f>CONCATENATE("(",ROUND((D461/$H462)*100,1),")")</f>
        <v>(28.2)</v>
      </c>
      <c r="F461" s="302">
        <f>'Ind T6'!X188</f>
        <v>0.35558285698748499</v>
      </c>
      <c r="G461" s="299" t="str">
        <f>CONCATENATE("(",ROUND((F461/$H462)*100,1),")")</f>
        <v>(4)</v>
      </c>
      <c r="H461" s="302">
        <f t="shared" ref="H461" si="345">SUM(B461,D461,F461)</f>
        <v>4.0272782217311933</v>
      </c>
      <c r="I461" s="299" t="str">
        <f>CONCATENATE("(",ROUND((H461/$H462)*100,1),")")</f>
        <v>(45.1)</v>
      </c>
      <c r="K461" s="302">
        <f t="shared" ref="K461:K462" si="346">B461-B451</f>
        <v>4.6411648285026752E-2</v>
      </c>
      <c r="L461" s="302">
        <f t="shared" ref="L461:L462" si="347">D461-D451</f>
        <v>0.31936014764106346</v>
      </c>
      <c r="M461" s="302">
        <f t="shared" ref="M461:M462" si="348">F461-F451</f>
        <v>4.0858933238725137E-2</v>
      </c>
      <c r="N461" s="302">
        <f t="shared" ref="N461:N462" si="349">SUM(K461:M461)</f>
        <v>0.40663072916481535</v>
      </c>
    </row>
    <row r="462" spans="1:14" x14ac:dyDescent="0.2">
      <c r="A462" s="282" t="s">
        <v>363</v>
      </c>
      <c r="B462" s="302">
        <f>SUM(B460:B461)</f>
        <v>2.7551624088822626</v>
      </c>
      <c r="C462" s="299" t="str">
        <f>CONCATENATE("(",ROUND((B462/$H462)*100,1),")")</f>
        <v>(30.9)</v>
      </c>
      <c r="D462" s="302">
        <f>SUM(D460:D461)</f>
        <v>4.3369013897000848</v>
      </c>
      <c r="E462" s="299" t="str">
        <f>CONCATENATE("(",ROUND((D462/$H462)*100,1),")")</f>
        <v>(48.6)</v>
      </c>
      <c r="F462" s="302">
        <f>SUM(F460:F461)</f>
        <v>1.8369362014176573</v>
      </c>
      <c r="G462" s="299" t="str">
        <f>CONCATENATE("(",ROUND((F462/$H462)*100,1),")")</f>
        <v>(20.6)</v>
      </c>
      <c r="H462" s="302">
        <f>SUM(H460:H461)</f>
        <v>8.9290000000000056</v>
      </c>
      <c r="I462" s="299" t="str">
        <f>CONCATENATE("(",ROUND((H462/$H462)*100,1),")")</f>
        <v>(100)</v>
      </c>
      <c r="K462" s="302">
        <f t="shared" si="346"/>
        <v>0.25828849891221672</v>
      </c>
      <c r="L462" s="302">
        <f t="shared" si="347"/>
        <v>0.6573483499053463</v>
      </c>
      <c r="M462" s="302">
        <f t="shared" si="348"/>
        <v>0.1553631511824427</v>
      </c>
      <c r="N462" s="302">
        <f t="shared" si="349"/>
        <v>1.0710000000000057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1.671469085305155</v>
      </c>
      <c r="C471" s="299" t="str">
        <f>CONCATENATE("(",ROUND((B471/$H473)*100,1),")")</f>
        <v>(24)</v>
      </c>
      <c r="D471" s="302">
        <f>'Ind T6'!M198</f>
        <v>0.64314280633474918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2.3146118916399043</v>
      </c>
      <c r="I471" s="299" t="str">
        <f>CONCATENATE("(",ROUND((H471/$H473)*100,1),")")</f>
        <v>(33.2)</v>
      </c>
      <c r="K471" s="302">
        <f>B476-B471</f>
        <v>-0.23305511218979191</v>
      </c>
      <c r="L471" s="302">
        <f>D476-D471</f>
        <v>-0.10904137860586305</v>
      </c>
      <c r="M471" s="302">
        <f>F476-F471</f>
        <v>0</v>
      </c>
      <c r="N471" s="302">
        <f>SUM(K471:M471)</f>
        <v>-0.34209649079565496</v>
      </c>
    </row>
    <row r="472" spans="1:14" x14ac:dyDescent="0.2">
      <c r="A472" s="282" t="s">
        <v>365</v>
      </c>
      <c r="B472" s="302">
        <f>'Ind T6'!L197</f>
        <v>1.0508383425232235</v>
      </c>
      <c r="C472" s="299" t="str">
        <f>CONCATENATE("(",ROUND((B472/$H473)*100,1),")")</f>
        <v>(15.1)</v>
      </c>
      <c r="D472" s="302">
        <f>'Ind T6'!M197</f>
        <v>1.0285328116740535</v>
      </c>
      <c r="E472" s="299" t="str">
        <f>CONCATENATE("(",ROUND((D472/$H473)*100,1),")")</f>
        <v>(14.8)</v>
      </c>
      <c r="F472" s="302">
        <f>'Ind T6'!N197</f>
        <v>2.5740169541628246</v>
      </c>
      <c r="G472" s="299" t="str">
        <f>CONCATENATE("(",ROUND((F472/$H473)*100,1),")")</f>
        <v>(36.9)</v>
      </c>
      <c r="H472" s="302">
        <f t="shared" ref="H472" si="350">SUM(B472,D472,F472)</f>
        <v>4.6533881083601019</v>
      </c>
      <c r="I472" s="299" t="str">
        <f>CONCATENATE("(",ROUND((H472/$H473)*100,1),")")</f>
        <v>(66.8)</v>
      </c>
      <c r="K472" s="302">
        <f t="shared" ref="K472:K473" si="351">B477-B472</f>
        <v>-0.20242948573530095</v>
      </c>
      <c r="L472" s="302">
        <f t="shared" ref="L472:L473" si="352">D477-D472</f>
        <v>-0.18374361817679008</v>
      </c>
      <c r="M472" s="302">
        <f t="shared" ref="M472:M473" si="353">F477-F472</f>
        <v>-0.42273040529225181</v>
      </c>
      <c r="N472" s="302">
        <f t="shared" ref="N472:N473" si="354">SUM(K472:M472)</f>
        <v>-0.80890350920434284</v>
      </c>
    </row>
    <row r="473" spans="1:14" x14ac:dyDescent="0.2">
      <c r="A473" s="282" t="s">
        <v>363</v>
      </c>
      <c r="B473" s="302">
        <f>SUM(B471:B472)</f>
        <v>2.7223074278283788</v>
      </c>
      <c r="C473" s="299" t="str">
        <f>CONCATENATE("(",ROUND((B473/$H473)*100,1),")")</f>
        <v>(39.1)</v>
      </c>
      <c r="D473" s="302">
        <f>SUM(D471:D472)</f>
        <v>1.6716756180088028</v>
      </c>
      <c r="E473" s="299" t="str">
        <f>CONCATENATE("(",ROUND((D473/$H473)*100,1),")")</f>
        <v>(24)</v>
      </c>
      <c r="F473" s="302">
        <f>SUM(F471:F472)</f>
        <v>2.5740169541628246</v>
      </c>
      <c r="G473" s="299" t="str">
        <f>CONCATENATE("(",ROUND((F473/$H473)*100,1),")")</f>
        <v>(36.9)</v>
      </c>
      <c r="H473" s="302">
        <f>SUM(H471:H472)</f>
        <v>6.9680000000000062</v>
      </c>
      <c r="I473" s="299" t="str">
        <f>CONCATENATE("(",ROUND((H473/$H473)*100,1),")")</f>
        <v>(100)</v>
      </c>
      <c r="K473" s="302">
        <f t="shared" si="351"/>
        <v>-0.4354845979250932</v>
      </c>
      <c r="L473" s="302">
        <f t="shared" si="352"/>
        <v>-0.29278499678265324</v>
      </c>
      <c r="M473" s="302">
        <f t="shared" si="353"/>
        <v>-0.42273040529225181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1.4384139731153631</v>
      </c>
      <c r="C476" s="299" t="str">
        <f>CONCATENATE("(",ROUND((B476/$H478)*100,1),")")</f>
        <v>(24.7)</v>
      </c>
      <c r="D476" s="302">
        <f>'Ind T6'!R198</f>
        <v>0.53410142772888614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1.9725154008442494</v>
      </c>
      <c r="I476" s="299" t="str">
        <f>CONCATENATE("(",ROUND((H476/$H478)*100,1),")")</f>
        <v>(33.9)</v>
      </c>
      <c r="K476" s="302">
        <f>B481-B476</f>
        <v>-2.4314272691482453E-2</v>
      </c>
      <c r="L476" s="302">
        <f>D481-D476</f>
        <v>-3.1319241558308564E-2</v>
      </c>
      <c r="M476" s="302">
        <f>F481-F476</f>
        <v>0</v>
      </c>
      <c r="N476" s="302">
        <f>SUM(K476:M476)</f>
        <v>-5.5633514249791016E-2</v>
      </c>
    </row>
    <row r="477" spans="1:14" x14ac:dyDescent="0.2">
      <c r="A477" s="282" t="s">
        <v>365</v>
      </c>
      <c r="B477" s="302">
        <f>'Ind T6'!Q197</f>
        <v>0.84840885678792255</v>
      </c>
      <c r="C477" s="299" t="str">
        <f>CONCATENATE("(",ROUND((B477/$H478)*100,1),")")</f>
        <v>(14.6)</v>
      </c>
      <c r="D477" s="302">
        <f>'Ind T6'!R197</f>
        <v>0.84478919349726345</v>
      </c>
      <c r="E477" s="299" t="str">
        <f>CONCATENATE("(",ROUND((D477/$H478)*100,1),")")</f>
        <v>(14.5)</v>
      </c>
      <c r="F477" s="302">
        <f>'Ind T6'!S197</f>
        <v>2.1512865488705728</v>
      </c>
      <c r="G477" s="299" t="str">
        <f>CONCATENATE("(",ROUND((F477/$H478)*100,1),")")</f>
        <v>(37)</v>
      </c>
      <c r="H477" s="302">
        <f t="shared" ref="H477" si="355">SUM(B477,D477,F477)</f>
        <v>3.8444845991557588</v>
      </c>
      <c r="I477" s="299" t="str">
        <f>CONCATENATE("(",ROUND((H477/$H478)*100,1),")")</f>
        <v>(66.1)</v>
      </c>
      <c r="K477" s="302">
        <f t="shared" ref="K477:K478" si="356">B482-B477</f>
        <v>-8.8481558821669859E-2</v>
      </c>
      <c r="L477" s="302">
        <f t="shared" ref="L477:L478" si="357">D482-D477</f>
        <v>-7.7520561321583248E-2</v>
      </c>
      <c r="M477" s="302">
        <f t="shared" ref="M477:M478" si="358">F482-F477</f>
        <v>-0.16436436560696399</v>
      </c>
      <c r="N477" s="302">
        <f t="shared" ref="N477:N478" si="359">SUM(K477:M477)</f>
        <v>-0.3303664857502171</v>
      </c>
    </row>
    <row r="478" spans="1:14" x14ac:dyDescent="0.2">
      <c r="A478" s="282" t="s">
        <v>363</v>
      </c>
      <c r="B478" s="302">
        <f>SUM(B476:B477)</f>
        <v>2.2868228299032856</v>
      </c>
      <c r="C478" s="299" t="str">
        <f>CONCATENATE("(",ROUND((B478/$H478)*100,1),")")</f>
        <v>(39.3)</v>
      </c>
      <c r="D478" s="302">
        <f>SUM(D476:D477)</f>
        <v>1.3788906212261496</v>
      </c>
      <c r="E478" s="299" t="str">
        <f>CONCATENATE("(",ROUND((D478/$H478)*100,1),")")</f>
        <v>(23.7)</v>
      </c>
      <c r="F478" s="302">
        <f>SUM(F476:F477)</f>
        <v>2.1512865488705728</v>
      </c>
      <c r="G478" s="299" t="str">
        <f>CONCATENATE("(",ROUND((F478/$H478)*100,1),")")</f>
        <v>(37)</v>
      </c>
      <c r="H478" s="302">
        <f>SUM(H476:H477)</f>
        <v>5.8170000000000082</v>
      </c>
      <c r="I478" s="299" t="str">
        <f>CONCATENATE("(",ROUND((H478/$H478)*100,1),")")</f>
        <v>(100)</v>
      </c>
      <c r="K478" s="302">
        <f t="shared" si="356"/>
        <v>-0.11279583151315231</v>
      </c>
      <c r="L478" s="302">
        <f t="shared" si="357"/>
        <v>-0.10883980287989181</v>
      </c>
      <c r="M478" s="302">
        <f t="shared" si="358"/>
        <v>-0.16436436560696399</v>
      </c>
      <c r="N478" s="302">
        <f t="shared" si="359"/>
        <v>-0.38600000000000811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1.4140997004238807</v>
      </c>
      <c r="C481" s="299" t="str">
        <f>CONCATENATE("(",ROUND((B481/$H483)*100,1),")")</f>
        <v>(26)</v>
      </c>
      <c r="D481" s="302">
        <f>'Ind T6'!W198</f>
        <v>0.50278218617057757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1.9168818865944584</v>
      </c>
      <c r="I481" s="299" t="str">
        <f>CONCATENATE("(",ROUND((H481/$H483)*100,1),")")</f>
        <v>(35.3)</v>
      </c>
      <c r="K481" s="302">
        <f>B481-B471</f>
        <v>-0.25736938488127437</v>
      </c>
      <c r="L481" s="302">
        <f>D481-D471</f>
        <v>-0.14036062016417161</v>
      </c>
      <c r="M481" s="302">
        <f>F481-F471</f>
        <v>0</v>
      </c>
      <c r="N481" s="302">
        <f>SUM(K481:M481)</f>
        <v>-0.39773000504544598</v>
      </c>
    </row>
    <row r="482" spans="1:14" x14ac:dyDescent="0.2">
      <c r="A482" s="282" t="s">
        <v>365</v>
      </c>
      <c r="B482" s="302">
        <f>'Ind T6'!V197</f>
        <v>0.75992729796625269</v>
      </c>
      <c r="C482" s="299" t="str">
        <f>CONCATENATE("(",ROUND((B482/$H483)*100,1),")")</f>
        <v>(14)</v>
      </c>
      <c r="D482" s="302">
        <f>'Ind T6'!W197</f>
        <v>0.7672686321756802</v>
      </c>
      <c r="E482" s="299" t="str">
        <f>CONCATENATE("(",ROUND((D482/$H483)*100,1),")")</f>
        <v>(14.1)</v>
      </c>
      <c r="F482" s="302">
        <f>'Ind T6'!X197</f>
        <v>1.9869221832636088</v>
      </c>
      <c r="G482" s="299" t="str">
        <f>CONCATENATE("(",ROUND((F482/$H483)*100,1),")")</f>
        <v>(36.6)</v>
      </c>
      <c r="H482" s="302">
        <f t="shared" ref="H482" si="360">SUM(B482,D482,F482)</f>
        <v>3.5141181134055417</v>
      </c>
      <c r="I482" s="299" t="str">
        <f>CONCATENATE("(",ROUND((H482/$H483)*100,1),")")</f>
        <v>(64.7)</v>
      </c>
      <c r="K482" s="302">
        <f t="shared" ref="K482:K483" si="361">B482-B472</f>
        <v>-0.29091104455697081</v>
      </c>
      <c r="L482" s="302">
        <f t="shared" ref="L482:L483" si="362">D482-D472</f>
        <v>-0.26126417949837333</v>
      </c>
      <c r="M482" s="302">
        <f t="shared" ref="M482:M483" si="363">F482-F472</f>
        <v>-0.5870947708992158</v>
      </c>
      <c r="N482" s="302">
        <f t="shared" ref="N482:N483" si="364">SUM(K482:M482)</f>
        <v>-1.1392699949545599</v>
      </c>
    </row>
    <row r="483" spans="1:14" x14ac:dyDescent="0.2">
      <c r="A483" s="282" t="s">
        <v>363</v>
      </c>
      <c r="B483" s="302">
        <f>SUM(B481:B482)</f>
        <v>2.1740269983901332</v>
      </c>
      <c r="C483" s="299" t="str">
        <f>CONCATENATE("(",ROUND((B483/$H483)*100,1),")")</f>
        <v>(40)</v>
      </c>
      <c r="D483" s="302">
        <f>SUM(D481:D482)</f>
        <v>1.2700508183462578</v>
      </c>
      <c r="E483" s="299" t="str">
        <f>CONCATENATE("(",ROUND((D483/$H483)*100,1),")")</f>
        <v>(23.4)</v>
      </c>
      <c r="F483" s="302">
        <f>SUM(F481:F482)</f>
        <v>1.9869221832636088</v>
      </c>
      <c r="G483" s="299" t="str">
        <f>CONCATENATE("(",ROUND((F483/$H483)*100,1),")")</f>
        <v>(36.6)</v>
      </c>
      <c r="H483" s="302">
        <f>SUM(H481:H482)</f>
        <v>5.431</v>
      </c>
      <c r="I483" s="299" t="str">
        <f>CONCATENATE("(",ROUND((H483/$H483)*100,1),")")</f>
        <v>(100)</v>
      </c>
      <c r="K483" s="302">
        <f t="shared" si="361"/>
        <v>-0.54828042943824551</v>
      </c>
      <c r="L483" s="302">
        <f t="shared" si="362"/>
        <v>-0.40162479966254505</v>
      </c>
      <c r="M483" s="302">
        <f t="shared" si="363"/>
        <v>-0.5870947708992158</v>
      </c>
      <c r="N483" s="302">
        <f t="shared" si="364"/>
        <v>-1.5370000000000064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1.4571995239899492E-2</v>
      </c>
      <c r="C8" s="300">
        <v>7.9968266561184619E-3</v>
      </c>
      <c r="D8" s="300">
        <v>0</v>
      </c>
      <c r="E8" s="300">
        <f>SUM(B8:D8)</f>
        <v>2.2568821896017954E-2</v>
      </c>
      <c r="F8" s="300"/>
      <c r="G8" s="300">
        <v>0.19548885349911976</v>
      </c>
      <c r="H8" s="300">
        <v>6.9984076433066969E-3</v>
      </c>
      <c r="I8" s="300">
        <v>8.040392781504116E-2</v>
      </c>
      <c r="J8" s="300">
        <f>SUM(G8:I8)</f>
        <v>0.28289118895746762</v>
      </c>
      <c r="K8" s="300"/>
      <c r="L8" s="300">
        <v>1.6373142542724199E-2</v>
      </c>
      <c r="M8" s="300">
        <v>8.7323426896013488E-3</v>
      </c>
      <c r="N8" s="300">
        <v>0.24045129333674833</v>
      </c>
      <c r="O8" s="300">
        <f>SUM(L8:N8)</f>
        <v>0.26555677856907389</v>
      </c>
      <c r="P8" s="300"/>
      <c r="Q8" s="300">
        <v>1.6806806098074254E-2</v>
      </c>
      <c r="R8" s="300">
        <v>8.7146401989888315E-3</v>
      </c>
      <c r="S8" s="300">
        <v>0.25210209146458373</v>
      </c>
      <c r="T8" s="300">
        <f>SUM(Q8:S8)</f>
        <v>0.27762353776164683</v>
      </c>
      <c r="U8" s="300"/>
      <c r="V8" s="300">
        <v>1.7224137931449921E-2</v>
      </c>
      <c r="W8" s="300">
        <v>8.379310344938733E-3</v>
      </c>
      <c r="X8" s="300">
        <v>0.26612068965931113</v>
      </c>
      <c r="Y8" s="300">
        <f>SUM(V8:X8)</f>
        <v>0.29172413793569979</v>
      </c>
    </row>
    <row r="9" spans="1:25" x14ac:dyDescent="0.2">
      <c r="A9" s="260" t="s">
        <v>364</v>
      </c>
      <c r="B9" s="300">
        <v>0.618243554145123</v>
      </c>
      <c r="C9" s="300">
        <v>0.15371677905605657</v>
      </c>
      <c r="D9" s="300">
        <v>0.54947084490280129</v>
      </c>
      <c r="E9" s="300">
        <f t="shared" ref="E9:E10" si="0">SUM(B9:D9)</f>
        <v>1.3214311781039809</v>
      </c>
      <c r="F9" s="300"/>
      <c r="G9" s="300">
        <v>0.31399522292992277</v>
      </c>
      <c r="H9" s="300">
        <v>4.1990445859912051E-3</v>
      </c>
      <c r="I9" s="300">
        <v>0.27791454352661876</v>
      </c>
      <c r="J9" s="300">
        <f t="shared" ref="J9:J10" si="1">SUM(G9:I9)</f>
        <v>0.59610881104253277</v>
      </c>
      <c r="K9" s="300"/>
      <c r="L9" s="300">
        <v>0.21955604476660587</v>
      </c>
      <c r="M9" s="300">
        <v>4.8339754174441044E-3</v>
      </c>
      <c r="N9" s="300">
        <v>0.36005320124687468</v>
      </c>
      <c r="O9" s="300">
        <f t="shared" ref="O9:O10" si="2">SUM(L9:N9)</f>
        <v>0.58444322143092464</v>
      </c>
      <c r="P9" s="300"/>
      <c r="Q9" s="300">
        <v>0.23436157391282564</v>
      </c>
      <c r="R9" s="300">
        <v>5.135412974204041E-3</v>
      </c>
      <c r="S9" s="300">
        <v>0.36087947535132431</v>
      </c>
      <c r="T9" s="300">
        <f t="shared" ref="T9:T10" si="3">SUM(Q9:S9)</f>
        <v>0.60037646223835395</v>
      </c>
      <c r="U9" s="300"/>
      <c r="V9" s="300">
        <v>0.26053448276085811</v>
      </c>
      <c r="W9" s="300">
        <v>5.2758620690384426E-3</v>
      </c>
      <c r="X9" s="300">
        <v>0.34246551723440499</v>
      </c>
      <c r="Y9" s="300">
        <f t="shared" ref="Y9:Y10" si="4">SUM(V9:X9)</f>
        <v>0.60827586206430162</v>
      </c>
    </row>
    <row r="10" spans="1:25" x14ac:dyDescent="0.2">
      <c r="A10" s="264" t="s">
        <v>363</v>
      </c>
      <c r="B10" s="301">
        <f>SUM(B8:B9)</f>
        <v>0.63281554938502249</v>
      </c>
      <c r="C10" s="301">
        <f t="shared" ref="C10:D10" si="5">SUM(C8:C9)</f>
        <v>0.16171360571217502</v>
      </c>
      <c r="D10" s="301">
        <f t="shared" si="5"/>
        <v>0.54947084490280129</v>
      </c>
      <c r="E10" s="301">
        <f t="shared" si="0"/>
        <v>1.343999999999999</v>
      </c>
      <c r="F10" s="301"/>
      <c r="G10" s="301">
        <f>SUM(G8:G9)</f>
        <v>0.50948407642904248</v>
      </c>
      <c r="H10" s="301">
        <f t="shared" ref="H10" si="6">SUM(H8:H9)</f>
        <v>1.1197452229297902E-2</v>
      </c>
      <c r="I10" s="301">
        <f t="shared" ref="I10" si="7">SUM(I8:I9)</f>
        <v>0.35831847134165995</v>
      </c>
      <c r="J10" s="301">
        <f t="shared" si="1"/>
        <v>0.87900000000000034</v>
      </c>
      <c r="K10" s="301"/>
      <c r="L10" s="301">
        <f>SUM(L8:L9)</f>
        <v>0.23592918730933007</v>
      </c>
      <c r="M10" s="301">
        <f t="shared" ref="M10" si="8">SUM(M8:M9)</f>
        <v>1.3566318107045453E-2</v>
      </c>
      <c r="N10" s="301">
        <f t="shared" ref="N10" si="9">SUM(N8:N9)</f>
        <v>0.60050449458362298</v>
      </c>
      <c r="O10" s="301">
        <f t="shared" si="2"/>
        <v>0.84999999999999853</v>
      </c>
      <c r="P10" s="301"/>
      <c r="Q10" s="301">
        <f>SUM(Q8:Q9)</f>
        <v>0.25116838001089992</v>
      </c>
      <c r="R10" s="301">
        <f t="shared" ref="R10" si="10">SUM(R8:R9)</f>
        <v>1.3850053173192873E-2</v>
      </c>
      <c r="S10" s="301">
        <f t="shared" ref="S10" si="11">SUM(S8:S9)</f>
        <v>0.61298156681590799</v>
      </c>
      <c r="T10" s="301">
        <f t="shared" si="3"/>
        <v>0.87800000000000078</v>
      </c>
      <c r="U10" s="301"/>
      <c r="V10" s="301">
        <f>SUM(V8:V9)</f>
        <v>0.27775862069230806</v>
      </c>
      <c r="W10" s="301">
        <f t="shared" ref="W10" si="12">SUM(W8:W9)</f>
        <v>1.3655172413977176E-2</v>
      </c>
      <c r="X10" s="301">
        <f t="shared" ref="X10" si="13">SUM(X8:X9)</f>
        <v>0.60858620689371612</v>
      </c>
      <c r="Y10" s="301">
        <f t="shared" si="4"/>
        <v>0.90000000000000135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6.6776625824142594E-2</v>
      </c>
      <c r="C17" s="300">
        <v>2.4039585297110193E-2</v>
      </c>
      <c r="D17" s="300">
        <v>6.6776625824827929E-4</v>
      </c>
      <c r="E17" s="300">
        <f>SUM(B17:D17)</f>
        <v>9.1483977379501077E-2</v>
      </c>
      <c r="F17" s="300"/>
      <c r="G17" s="300">
        <v>7.4897260273388139E-2</v>
      </c>
      <c r="H17" s="300">
        <v>1.298219178085348E-2</v>
      </c>
      <c r="I17" s="300">
        <v>4.9931506850311286E-4</v>
      </c>
      <c r="J17" s="300">
        <f>SUM(G17:I17)</f>
        <v>8.8378767122744728E-2</v>
      </c>
      <c r="K17" s="300"/>
      <c r="L17" s="300">
        <v>9.9664826062307713E-2</v>
      </c>
      <c r="M17" s="300">
        <v>3.6059635560666249E-2</v>
      </c>
      <c r="N17" s="300">
        <v>0</v>
      </c>
      <c r="O17" s="300">
        <f>SUM(L17:N17)</f>
        <v>0.13572446162297397</v>
      </c>
      <c r="P17" s="300"/>
      <c r="Q17" s="300">
        <v>8.7499999999355496E-2</v>
      </c>
      <c r="R17" s="300">
        <v>3.2000000000983519E-2</v>
      </c>
      <c r="S17" s="300">
        <v>0</v>
      </c>
      <c r="T17" s="300">
        <f>SUM(Q17:S17)</f>
        <v>0.11950000000033902</v>
      </c>
      <c r="U17" s="300"/>
      <c r="V17" s="300">
        <v>7.3394849786321603E-2</v>
      </c>
      <c r="W17" s="300">
        <v>2.8958512160710024E-2</v>
      </c>
      <c r="X17" s="300">
        <v>0</v>
      </c>
      <c r="Y17" s="300">
        <f>SUM(V17:X17)</f>
        <v>0.10235336194703162</v>
      </c>
    </row>
    <row r="18" spans="1:25" x14ac:dyDescent="0.2">
      <c r="A18" s="260" t="s">
        <v>364</v>
      </c>
      <c r="B18" s="300">
        <v>1.3208416588127763</v>
      </c>
      <c r="C18" s="300">
        <v>4.6743638077236136E-3</v>
      </c>
      <c r="D18" s="300">
        <v>0</v>
      </c>
      <c r="E18" s="300">
        <f t="shared" ref="E18:E19" si="14">SUM(B18:D18)</f>
        <v>1.3255160226204998</v>
      </c>
      <c r="F18" s="300"/>
      <c r="G18" s="300">
        <v>0.63562808219232381</v>
      </c>
      <c r="H18" s="300">
        <v>4.9931506849305168E-3</v>
      </c>
      <c r="I18" s="300">
        <v>0</v>
      </c>
      <c r="J18" s="300">
        <f t="shared" ref="J18:J19" si="15">SUM(G18:I18)</f>
        <v>0.64062123287725437</v>
      </c>
      <c r="K18" s="300"/>
      <c r="L18" s="300">
        <v>0.73171010491483257</v>
      </c>
      <c r="M18" s="300">
        <v>3.9565433462192844E-2</v>
      </c>
      <c r="N18" s="300">
        <v>0</v>
      </c>
      <c r="O18" s="300">
        <f t="shared" ref="O18:O19" si="16">SUM(L18:N18)</f>
        <v>0.77127553837702545</v>
      </c>
      <c r="P18" s="300"/>
      <c r="Q18" s="300">
        <v>0.64399999999949109</v>
      </c>
      <c r="R18" s="300">
        <v>3.6500000000170958E-2</v>
      </c>
      <c r="S18" s="300">
        <v>0</v>
      </c>
      <c r="T18" s="300">
        <f t="shared" ref="T18:T19" si="17">SUM(Q18:S18)</f>
        <v>0.68049999999966204</v>
      </c>
      <c r="U18" s="300"/>
      <c r="V18" s="300">
        <v>0.56169527896843807</v>
      </c>
      <c r="W18" s="300">
        <v>3.3951359084530744E-2</v>
      </c>
      <c r="X18" s="300">
        <v>0</v>
      </c>
      <c r="Y18" s="300">
        <f t="shared" ref="Y18:Y19" si="18">SUM(V18:X18)</f>
        <v>0.5956466380529688</v>
      </c>
    </row>
    <row r="19" spans="1:25" x14ac:dyDescent="0.2">
      <c r="A19" s="264" t="s">
        <v>363</v>
      </c>
      <c r="B19" s="301">
        <f>SUM(B17:B18)</f>
        <v>1.3876182846369189</v>
      </c>
      <c r="C19" s="301">
        <f t="shared" ref="C19" si="19">SUM(C17:C18)</f>
        <v>2.8713949104833807E-2</v>
      </c>
      <c r="D19" s="301">
        <f t="shared" ref="D19" si="20">SUM(D17:D18)</f>
        <v>6.6776625824827929E-4</v>
      </c>
      <c r="E19" s="301">
        <f t="shared" si="14"/>
        <v>1.4170000000000011</v>
      </c>
      <c r="F19" s="301"/>
      <c r="G19" s="301">
        <f>SUM(G17:G18)</f>
        <v>0.71052534246571197</v>
      </c>
      <c r="H19" s="301">
        <f t="shared" ref="H19" si="21">SUM(H17:H18)</f>
        <v>1.7975342465783996E-2</v>
      </c>
      <c r="I19" s="301">
        <f t="shared" ref="I19" si="22">SUM(I17:I18)</f>
        <v>4.9931506850311286E-4</v>
      </c>
      <c r="J19" s="301">
        <f t="shared" si="15"/>
        <v>0.72899999999999909</v>
      </c>
      <c r="K19" s="301"/>
      <c r="L19" s="301">
        <f>SUM(L17:L18)</f>
        <v>0.83137493097714033</v>
      </c>
      <c r="M19" s="301">
        <f t="shared" ref="M19" si="23">SUM(M17:M18)</f>
        <v>7.5625069022859093E-2</v>
      </c>
      <c r="N19" s="301">
        <f t="shared" ref="N19" si="24">SUM(N17:N18)</f>
        <v>0</v>
      </c>
      <c r="O19" s="301">
        <f t="shared" si="16"/>
        <v>0.90699999999999936</v>
      </c>
      <c r="P19" s="301"/>
      <c r="Q19" s="301">
        <f>SUM(Q17:Q18)</f>
        <v>0.73149999999884663</v>
      </c>
      <c r="R19" s="301">
        <f t="shared" ref="R19" si="25">SUM(R17:R18)</f>
        <v>6.8500000001154471E-2</v>
      </c>
      <c r="S19" s="301">
        <f t="shared" ref="S19" si="26">SUM(S17:S18)</f>
        <v>0</v>
      </c>
      <c r="T19" s="301">
        <f t="shared" si="17"/>
        <v>0.80000000000000115</v>
      </c>
      <c r="U19" s="301"/>
      <c r="V19" s="301">
        <f>SUM(V17:V18)</f>
        <v>0.63509012875475968</v>
      </c>
      <c r="W19" s="301">
        <f t="shared" ref="W19" si="27">SUM(W17:W18)</f>
        <v>6.2909871245240764E-2</v>
      </c>
      <c r="X19" s="301">
        <f t="shared" ref="X19" si="28">SUM(X17:X18)</f>
        <v>0</v>
      </c>
      <c r="Y19" s="301">
        <f t="shared" si="18"/>
        <v>0.6980000000000004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0.88508731715049338</v>
      </c>
      <c r="C26" s="300">
        <v>0.34114323939378477</v>
      </c>
      <c r="D26" s="300">
        <v>3.7702104888400256E-2</v>
      </c>
      <c r="E26" s="300">
        <f>SUM(B26:D26)</f>
        <v>1.2639326614326785</v>
      </c>
      <c r="F26" s="300"/>
      <c r="G26" s="300">
        <v>1.2458562226365397</v>
      </c>
      <c r="H26" s="300">
        <v>0.52094218688633009</v>
      </c>
      <c r="I26" s="300">
        <v>0</v>
      </c>
      <c r="J26" s="300">
        <f>SUM(G26:I26)</f>
        <v>1.7667984095228699</v>
      </c>
      <c r="K26" s="300"/>
      <c r="L26" s="300">
        <v>1.1304880469662602</v>
      </c>
      <c r="M26" s="300">
        <v>0.38229216643986663</v>
      </c>
      <c r="N26" s="300">
        <v>3.3407229712241672E-2</v>
      </c>
      <c r="O26" s="300">
        <f>SUM(L26:N26)</f>
        <v>1.5461874431183684</v>
      </c>
      <c r="P26" s="300"/>
      <c r="Q26" s="300">
        <v>1.1781102272228778</v>
      </c>
      <c r="R26" s="300">
        <v>0.38334331175857056</v>
      </c>
      <c r="S26" s="300">
        <v>3.4705978840241687E-2</v>
      </c>
      <c r="T26" s="300">
        <f>SUM(Q26:S26)</f>
        <v>1.5961595178216901</v>
      </c>
      <c r="U26" s="300"/>
      <c r="V26" s="300">
        <v>1.2025861282468837</v>
      </c>
      <c r="W26" s="300">
        <v>0.36400236546489895</v>
      </c>
      <c r="X26" s="300">
        <v>3.4771310298447683E-2</v>
      </c>
      <c r="Y26" s="300">
        <f>SUM(V26:X26)</f>
        <v>1.6013598040102304</v>
      </c>
    </row>
    <row r="27" spans="1:25" x14ac:dyDescent="0.2">
      <c r="A27" s="260" t="s">
        <v>364</v>
      </c>
      <c r="B27" s="300">
        <v>1.9830090973976482</v>
      </c>
      <c r="C27" s="300">
        <v>0.14381528719191833</v>
      </c>
      <c r="D27" s="300">
        <v>1.8242953977753842E-2</v>
      </c>
      <c r="E27" s="300">
        <f t="shared" ref="E27:E28" si="29">SUM(B27:D27)</f>
        <v>2.1450673385673205</v>
      </c>
      <c r="F27" s="300"/>
      <c r="G27" s="300">
        <v>2.0694045328215109</v>
      </c>
      <c r="H27" s="300">
        <v>0.17237057654223151</v>
      </c>
      <c r="I27" s="300">
        <v>5.4264811133899315E-3</v>
      </c>
      <c r="J27" s="300">
        <f t="shared" ref="J27:J28" si="30">SUM(G27:I27)</f>
        <v>2.2472015904771325</v>
      </c>
      <c r="K27" s="300"/>
      <c r="L27" s="300">
        <v>2.1446811150753735</v>
      </c>
      <c r="M27" s="300">
        <v>0.11913144180625829</v>
      </c>
      <c r="N27" s="300">
        <v>0</v>
      </c>
      <c r="O27" s="300">
        <f t="shared" ref="O27:O28" si="31">SUM(L27:N27)</f>
        <v>2.2638125568816316</v>
      </c>
      <c r="P27" s="300"/>
      <c r="Q27" s="300">
        <v>2.1312626096301828</v>
      </c>
      <c r="R27" s="300">
        <v>0.11957787254813382</v>
      </c>
      <c r="S27" s="300">
        <v>0</v>
      </c>
      <c r="T27" s="300">
        <f t="shared" ref="T27:T28" si="32">SUM(Q27:S27)</f>
        <v>2.2508404821783166</v>
      </c>
      <c r="U27" s="300"/>
      <c r="V27" s="300">
        <v>1.9923021035659514</v>
      </c>
      <c r="W27" s="300">
        <v>0.11433809242382169</v>
      </c>
      <c r="X27" s="300">
        <v>0</v>
      </c>
      <c r="Y27" s="300">
        <f t="shared" ref="Y27:Y28" si="33">SUM(V27:X27)</f>
        <v>2.1066401959897729</v>
      </c>
    </row>
    <row r="28" spans="1:25" x14ac:dyDescent="0.2">
      <c r="A28" s="264" t="s">
        <v>363</v>
      </c>
      <c r="B28" s="301">
        <f>SUM(B26:B27)</f>
        <v>2.8680964145481416</v>
      </c>
      <c r="C28" s="301">
        <f t="shared" ref="C28" si="34">SUM(C26:C27)</f>
        <v>0.4849585265857031</v>
      </c>
      <c r="D28" s="301">
        <f t="shared" ref="D28" si="35">SUM(D26:D27)</f>
        <v>5.5945058866154099E-2</v>
      </c>
      <c r="E28" s="301">
        <f t="shared" si="29"/>
        <v>3.4089999999999989</v>
      </c>
      <c r="F28" s="301"/>
      <c r="G28" s="301">
        <f>SUM(G26:G27)</f>
        <v>3.3152607554580507</v>
      </c>
      <c r="H28" s="301">
        <f t="shared" ref="H28" si="36">SUM(H26:H27)</f>
        <v>0.69331276342856163</v>
      </c>
      <c r="I28" s="301">
        <f t="shared" ref="I28" si="37">SUM(I26:I27)</f>
        <v>5.4264811133899315E-3</v>
      </c>
      <c r="J28" s="301">
        <f t="shared" si="30"/>
        <v>4.014000000000002</v>
      </c>
      <c r="K28" s="301"/>
      <c r="L28" s="301">
        <f>SUM(L26:L27)</f>
        <v>3.2751691620416334</v>
      </c>
      <c r="M28" s="301">
        <f t="shared" ref="M28" si="38">SUM(M26:M27)</f>
        <v>0.50142360824612497</v>
      </c>
      <c r="N28" s="301">
        <f t="shared" ref="N28" si="39">SUM(N26:N27)</f>
        <v>3.3407229712241672E-2</v>
      </c>
      <c r="O28" s="301">
        <f t="shared" si="31"/>
        <v>3.81</v>
      </c>
      <c r="P28" s="301"/>
      <c r="Q28" s="301">
        <f>SUM(Q26:Q27)</f>
        <v>3.3093728368530604</v>
      </c>
      <c r="R28" s="301">
        <f t="shared" ref="R28" si="40">SUM(R26:R27)</f>
        <v>0.50292118430670441</v>
      </c>
      <c r="S28" s="301">
        <f t="shared" ref="S28" si="41">SUM(S26:S27)</f>
        <v>3.4705978840241687E-2</v>
      </c>
      <c r="T28" s="301">
        <f t="shared" si="32"/>
        <v>3.8470000000000062</v>
      </c>
      <c r="U28" s="301"/>
      <c r="V28" s="301">
        <f>SUM(V26:V27)</f>
        <v>3.1948882318128353</v>
      </c>
      <c r="W28" s="301">
        <f t="shared" ref="W28" si="42">SUM(W26:W27)</f>
        <v>0.47834045788872065</v>
      </c>
      <c r="X28" s="301">
        <f t="shared" ref="X28" si="43">SUM(X26:X27)</f>
        <v>3.4771310298447683E-2</v>
      </c>
      <c r="Y28" s="301">
        <f t="shared" si="33"/>
        <v>3.7080000000000033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0.53603672721695172</v>
      </c>
      <c r="C35" s="300">
        <v>3.7449141217225687E-2</v>
      </c>
      <c r="D35" s="300">
        <v>1.6007672128180946E-2</v>
      </c>
      <c r="E35" s="300">
        <f>SUM(B35:D35)</f>
        <v>0.58949354056235836</v>
      </c>
      <c r="F35" s="300"/>
      <c r="G35" s="300">
        <v>0.46006305042295148</v>
      </c>
      <c r="H35" s="300">
        <v>6.8950692769516778E-2</v>
      </c>
      <c r="I35" s="300">
        <v>3.9176529983115293E-4</v>
      </c>
      <c r="J35" s="300">
        <f>SUM(G35:I35)</f>
        <v>0.5294055084922995</v>
      </c>
      <c r="K35" s="300"/>
      <c r="L35" s="300">
        <v>0.46735575539186364</v>
      </c>
      <c r="M35" s="300">
        <v>4.9775179856280459E-2</v>
      </c>
      <c r="N35" s="300">
        <v>2.3626618704773259E-2</v>
      </c>
      <c r="O35" s="300">
        <f>SUM(L35:N35)</f>
        <v>0.54075755395291736</v>
      </c>
      <c r="P35" s="300"/>
      <c r="Q35" s="300">
        <v>0.48973301197600844</v>
      </c>
      <c r="R35" s="300">
        <v>5.4605296784604296E-2</v>
      </c>
      <c r="S35" s="300">
        <v>2.4400917644349145E-2</v>
      </c>
      <c r="T35" s="300">
        <f>SUM(Q35:S35)</f>
        <v>0.56873922640496188</v>
      </c>
      <c r="U35" s="300"/>
      <c r="V35" s="300">
        <v>0.45244528587798943</v>
      </c>
      <c r="W35" s="300">
        <v>5.3259876309554338E-2</v>
      </c>
      <c r="X35" s="300">
        <v>2.3465985106689097E-2</v>
      </c>
      <c r="Y35" s="300">
        <f>SUM(V35:X35)</f>
        <v>0.52917114729423287</v>
      </c>
    </row>
    <row r="36" spans="1:25" x14ac:dyDescent="0.2">
      <c r="A36" s="260" t="s">
        <v>364</v>
      </c>
      <c r="B36" s="300">
        <v>2.3059859426824865</v>
      </c>
      <c r="C36" s="300">
        <v>2.8343859822951043E-2</v>
      </c>
      <c r="D36" s="300">
        <v>4.3176656932199201E-2</v>
      </c>
      <c r="E36" s="300">
        <f t="shared" ref="E36:E37" si="44">SUM(B36:D36)</f>
        <v>2.3775064594376367</v>
      </c>
      <c r="F36" s="300"/>
      <c r="G36" s="300">
        <v>1.7013061087164694</v>
      </c>
      <c r="H36" s="300">
        <v>3.0949458686339085E-2</v>
      </c>
      <c r="I36" s="300">
        <v>6.633892410489349E-2</v>
      </c>
      <c r="J36" s="300">
        <f t="shared" ref="J36:J37" si="45">SUM(G36:I36)</f>
        <v>1.7985944915077019</v>
      </c>
      <c r="K36" s="300"/>
      <c r="L36" s="300">
        <v>1.6436428057591455</v>
      </c>
      <c r="M36" s="300">
        <v>2.9201438849087744E-2</v>
      </c>
      <c r="N36" s="300">
        <v>3.9820143884878288E-4</v>
      </c>
      <c r="O36" s="300">
        <f t="shared" ref="O36:O37" si="46">SUM(L36:N36)</f>
        <v>1.6732424460470821</v>
      </c>
      <c r="P36" s="300"/>
      <c r="Q36" s="300">
        <v>1.6686270763017206</v>
      </c>
      <c r="R36" s="300">
        <v>3.3238006736934368E-2</v>
      </c>
      <c r="S36" s="300">
        <v>3.9569055638448934E-4</v>
      </c>
      <c r="T36" s="300">
        <f t="shared" ref="T36:T37" si="47">SUM(Q36:S36)</f>
        <v>1.7022607735950395</v>
      </c>
      <c r="U36" s="300"/>
      <c r="V36" s="300">
        <v>1.5241025495376137</v>
      </c>
      <c r="W36" s="300">
        <v>3.5330809037144084E-2</v>
      </c>
      <c r="X36" s="300">
        <v>3.9549413100625319E-4</v>
      </c>
      <c r="Y36" s="300">
        <f t="shared" ref="Y36:Y37" si="48">SUM(V36:X36)</f>
        <v>1.559828852705764</v>
      </c>
    </row>
    <row r="37" spans="1:25" x14ac:dyDescent="0.2">
      <c r="A37" s="264" t="s">
        <v>363</v>
      </c>
      <c r="B37" s="301">
        <f>SUM(B35:B36)</f>
        <v>2.8420226698994382</v>
      </c>
      <c r="C37" s="301">
        <f t="shared" ref="C37" si="49">SUM(C35:C36)</f>
        <v>6.5793001040176727E-2</v>
      </c>
      <c r="D37" s="301">
        <f t="shared" ref="D37" si="50">SUM(D35:D36)</f>
        <v>5.9184329060380146E-2</v>
      </c>
      <c r="E37" s="301">
        <f t="shared" si="44"/>
        <v>2.9669999999999948</v>
      </c>
      <c r="F37" s="301"/>
      <c r="G37" s="301">
        <f>SUM(G35:G36)</f>
        <v>2.1613691591394208</v>
      </c>
      <c r="H37" s="301">
        <f t="shared" ref="H37" si="51">SUM(H35:H36)</f>
        <v>9.990015145585586E-2</v>
      </c>
      <c r="I37" s="301">
        <f t="shared" ref="I37" si="52">SUM(I35:I36)</f>
        <v>6.6730689404724639E-2</v>
      </c>
      <c r="J37" s="301">
        <f t="shared" si="45"/>
        <v>2.3280000000000012</v>
      </c>
      <c r="K37" s="301"/>
      <c r="L37" s="301">
        <f>SUM(L35:L36)</f>
        <v>2.1109985611510091</v>
      </c>
      <c r="M37" s="301">
        <f t="shared" ref="M37" si="53">SUM(M35:M36)</f>
        <v>7.8976618705368207E-2</v>
      </c>
      <c r="N37" s="301">
        <f t="shared" ref="N37" si="54">SUM(N35:N36)</f>
        <v>2.4024820143622044E-2</v>
      </c>
      <c r="O37" s="301">
        <f t="shared" si="46"/>
        <v>2.2139999999999995</v>
      </c>
      <c r="P37" s="301"/>
      <c r="Q37" s="301">
        <f>SUM(Q35:Q36)</f>
        <v>2.1583600882777292</v>
      </c>
      <c r="R37" s="301">
        <f t="shared" ref="R37" si="55">SUM(R35:R36)</f>
        <v>8.7843303521538657E-2</v>
      </c>
      <c r="S37" s="301">
        <f t="shared" ref="S37" si="56">SUM(S35:S36)</f>
        <v>2.4796608200733632E-2</v>
      </c>
      <c r="T37" s="301">
        <f t="shared" si="47"/>
        <v>2.2710000000000012</v>
      </c>
      <c r="U37" s="301"/>
      <c r="V37" s="301">
        <f>SUM(V35:V36)</f>
        <v>1.9765478354156032</v>
      </c>
      <c r="W37" s="301">
        <f t="shared" ref="W37" si="57">SUM(W35:W36)</f>
        <v>8.8590685346698422E-2</v>
      </c>
      <c r="X37" s="301">
        <f t="shared" ref="X37" si="58">SUM(X35:X36)</f>
        <v>2.3861479237695351E-2</v>
      </c>
      <c r="Y37" s="301">
        <f t="shared" si="48"/>
        <v>2.0889999999999969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0.78266342611147155</v>
      </c>
      <c r="D44" s="300">
        <v>0.40054604842755637</v>
      </c>
      <c r="E44" s="300">
        <f>SUM(B44:D44)</f>
        <v>3.625119363951069</v>
      </c>
      <c r="F44" s="300"/>
      <c r="G44" s="300">
        <v>2.7546549305006867</v>
      </c>
      <c r="H44" s="300">
        <v>0.84060013159621461</v>
      </c>
      <c r="I44" s="300">
        <v>9.4849098065933376E-4</v>
      </c>
      <c r="J44" s="300">
        <f>SUM(G44:I44)</f>
        <v>3.5962035530775607</v>
      </c>
      <c r="K44" s="300"/>
      <c r="L44" s="300">
        <v>2.4534887807552783</v>
      </c>
      <c r="M44" s="300">
        <v>0.5349243292072754</v>
      </c>
      <c r="N44" s="300">
        <v>0.18092688974627794</v>
      </c>
      <c r="O44" s="300">
        <f>SUM(L44:N44)</f>
        <v>3.1693399997088316</v>
      </c>
      <c r="P44" s="300"/>
      <c r="Q44" s="300">
        <v>2.2906279564446952</v>
      </c>
      <c r="R44" s="300">
        <v>0.4965150052992735</v>
      </c>
      <c r="S44" s="300">
        <v>0.1557475061566318</v>
      </c>
      <c r="T44" s="300">
        <f>SUM(Q44:S44)</f>
        <v>2.9428904679006003</v>
      </c>
      <c r="U44" s="300"/>
      <c r="V44" s="300">
        <v>2.0415304772277234</v>
      </c>
      <c r="W44" s="300">
        <v>0.43848862090272006</v>
      </c>
      <c r="X44" s="300">
        <v>0.13234540847639781</v>
      </c>
      <c r="Y44" s="300">
        <f>SUM(V44:X44)</f>
        <v>2.6123645066068413</v>
      </c>
    </row>
    <row r="45" spans="1:25" x14ac:dyDescent="0.2">
      <c r="A45" s="260" t="s">
        <v>364</v>
      </c>
      <c r="B45" s="300">
        <v>15.326881220894313</v>
      </c>
      <c r="C45" s="300">
        <v>0.26754877403064642</v>
      </c>
      <c r="D45" s="300">
        <v>0.90145064112395723</v>
      </c>
      <c r="E45" s="300">
        <f t="shared" ref="E45:E46" si="59">SUM(B45:D45)</f>
        <v>16.495880636048916</v>
      </c>
      <c r="F45" s="300"/>
      <c r="G45" s="300">
        <v>14.645174986683971</v>
      </c>
      <c r="H45" s="300">
        <v>0.38982979304873783</v>
      </c>
      <c r="I45" s="300">
        <v>0.46879166718972709</v>
      </c>
      <c r="J45" s="300">
        <f t="shared" ref="J45:J46" si="60">SUM(G45:I45)</f>
        <v>15.503796446922436</v>
      </c>
      <c r="K45" s="300"/>
      <c r="L45" s="300">
        <v>13.640916997985423</v>
      </c>
      <c r="M45" s="300">
        <v>0.33481872700689752</v>
      </c>
      <c r="N45" s="300">
        <v>9.2427529884780426E-4</v>
      </c>
      <c r="O45" s="300">
        <f t="shared" ref="O45:O46" si="61">SUM(L45:N45)</f>
        <v>13.976660000291169</v>
      </c>
      <c r="P45" s="300"/>
      <c r="Q45" s="300">
        <v>12.629402152573059</v>
      </c>
      <c r="R45" s="300">
        <v>0.30881356313517616</v>
      </c>
      <c r="S45" s="300">
        <v>8.9381639113604876E-4</v>
      </c>
      <c r="T45" s="300">
        <f t="shared" ref="T45:T46" si="62">SUM(Q45:S45)</f>
        <v>12.939109532099371</v>
      </c>
      <c r="U45" s="300"/>
      <c r="V45" s="300">
        <v>10.919251841757379</v>
      </c>
      <c r="W45" s="300">
        <v>0.2705200600633455</v>
      </c>
      <c r="X45" s="300">
        <v>8.6359157243726396E-4</v>
      </c>
      <c r="Y45" s="300">
        <f t="shared" ref="Y45:Y46" si="63">SUM(V45:X45)</f>
        <v>11.190635493393163</v>
      </c>
    </row>
    <row r="46" spans="1:25" x14ac:dyDescent="0.2">
      <c r="A46" s="264" t="s">
        <v>363</v>
      </c>
      <c r="B46" s="301">
        <f>SUM(B44:B45)</f>
        <v>17.768791110306353</v>
      </c>
      <c r="C46" s="301">
        <f t="shared" ref="C46" si="64">SUM(C44:C45)</f>
        <v>1.0502122001421179</v>
      </c>
      <c r="D46" s="301">
        <f t="shared" ref="D46" si="65">SUM(D44:D45)</f>
        <v>1.3019966895515136</v>
      </c>
      <c r="E46" s="301">
        <f t="shared" si="59"/>
        <v>20.120999999999981</v>
      </c>
      <c r="F46" s="301"/>
      <c r="G46" s="301">
        <f>SUM(G44:G45)</f>
        <v>17.399829917184658</v>
      </c>
      <c r="H46" s="301">
        <f t="shared" ref="H46" si="66">SUM(H44:H45)</f>
        <v>1.2304299246449524</v>
      </c>
      <c r="I46" s="301">
        <f t="shared" ref="I46" si="67">SUM(I44:I45)</f>
        <v>0.46974015817038645</v>
      </c>
      <c r="J46" s="301">
        <f t="shared" si="60"/>
        <v>19.099999999999994</v>
      </c>
      <c r="K46" s="301"/>
      <c r="L46" s="301">
        <f>SUM(L44:L45)</f>
        <v>16.0944057787407</v>
      </c>
      <c r="M46" s="301">
        <f t="shared" ref="M46" si="68">SUM(M44:M45)</f>
        <v>0.86974305621417292</v>
      </c>
      <c r="N46" s="301">
        <f t="shared" ref="N46" si="69">SUM(N44:N45)</f>
        <v>0.18185116504512575</v>
      </c>
      <c r="O46" s="301">
        <f t="shared" si="61"/>
        <v>17.145999999999997</v>
      </c>
      <c r="P46" s="301"/>
      <c r="Q46" s="301">
        <f>SUM(Q44:Q45)</f>
        <v>14.920030109017754</v>
      </c>
      <c r="R46" s="301">
        <f t="shared" ref="R46" si="70">SUM(R44:R45)</f>
        <v>0.80532856843444967</v>
      </c>
      <c r="S46" s="301">
        <f t="shared" ref="S46" si="71">SUM(S44:S45)</f>
        <v>0.15664132254776786</v>
      </c>
      <c r="T46" s="301">
        <f t="shared" si="62"/>
        <v>15.881999999999971</v>
      </c>
      <c r="U46" s="301"/>
      <c r="V46" s="301">
        <f>SUM(V44:V45)</f>
        <v>12.960782318985103</v>
      </c>
      <c r="W46" s="301">
        <f t="shared" ref="W46" si="72">SUM(W44:W45)</f>
        <v>0.70900868096606562</v>
      </c>
      <c r="X46" s="301">
        <f t="shared" ref="X46" si="73">SUM(X44:X45)</f>
        <v>0.13320900004883507</v>
      </c>
      <c r="Y46" s="301">
        <f t="shared" si="63"/>
        <v>13.803000000000003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0.21602025072390232</v>
      </c>
      <c r="C53" s="300">
        <v>6.8163693347583959E-2</v>
      </c>
      <c r="D53" s="300">
        <v>2.0226615236514304E-4</v>
      </c>
      <c r="E53" s="300">
        <f>SUM(B53:D53)</f>
        <v>0.28438621022385141</v>
      </c>
      <c r="F53" s="300"/>
      <c r="G53" s="300">
        <v>0.46335209981576186</v>
      </c>
      <c r="H53" s="300">
        <v>0.1205632988446344</v>
      </c>
      <c r="I53" s="300">
        <v>1.8350578210961675E-4</v>
      </c>
      <c r="J53" s="300">
        <f>SUM(G53:I53)</f>
        <v>0.58409890444250578</v>
      </c>
      <c r="K53" s="300"/>
      <c r="L53" s="300">
        <v>0.43851783097138064</v>
      </c>
      <c r="M53" s="300">
        <v>0.1133371763568042</v>
      </c>
      <c r="N53" s="300">
        <v>0</v>
      </c>
      <c r="O53" s="300">
        <f>SUM(L53:N53)</f>
        <v>0.55185500732818482</v>
      </c>
      <c r="P53" s="300"/>
      <c r="Q53" s="300">
        <v>0.43778990762290731</v>
      </c>
      <c r="R53" s="300">
        <v>0.11197566306026045</v>
      </c>
      <c r="S53" s="300">
        <v>0</v>
      </c>
      <c r="T53" s="300">
        <f>SUM(Q53:S53)</f>
        <v>0.54976557068316778</v>
      </c>
      <c r="U53" s="300"/>
      <c r="V53" s="300">
        <v>0.45588242175704757</v>
      </c>
      <c r="W53" s="300">
        <v>0.11443053524277687</v>
      </c>
      <c r="X53" s="300">
        <v>0</v>
      </c>
      <c r="Y53" s="300">
        <f>SUM(V53:X53)</f>
        <v>0.57031295699982443</v>
      </c>
    </row>
    <row r="54" spans="1:25" x14ac:dyDescent="0.2">
      <c r="A54" s="260" t="s">
        <v>364</v>
      </c>
      <c r="B54" s="300">
        <v>0.54652314368160493</v>
      </c>
      <c r="C54" s="300">
        <v>7.8883799421841719E-3</v>
      </c>
      <c r="D54" s="300">
        <v>2.0226615236161737E-4</v>
      </c>
      <c r="E54" s="300">
        <f t="shared" ref="E54:E55" si="74">SUM(B54:D54)</f>
        <v>0.55461378977615072</v>
      </c>
      <c r="F54" s="300"/>
      <c r="G54" s="300">
        <v>1.1981092513698721</v>
      </c>
      <c r="H54" s="300">
        <v>2.6791844187620234E-2</v>
      </c>
      <c r="I54" s="300">
        <v>0</v>
      </c>
      <c r="J54" s="300">
        <f t="shared" ref="J54:J55" si="75">SUM(G54:I54)</f>
        <v>1.2249010955574924</v>
      </c>
      <c r="K54" s="300"/>
      <c r="L54" s="300">
        <v>1.1751179286758096</v>
      </c>
      <c r="M54" s="300">
        <v>1.5929457743132258E-2</v>
      </c>
      <c r="N54" s="300">
        <v>0.1310976062528722</v>
      </c>
      <c r="O54" s="300">
        <f t="shared" ref="O54:O55" si="76">SUM(L54:N54)</f>
        <v>1.3221449926718141</v>
      </c>
      <c r="P54" s="300"/>
      <c r="Q54" s="300">
        <v>1.1550593026642233</v>
      </c>
      <c r="R54" s="300">
        <v>1.5996523293677949E-2</v>
      </c>
      <c r="S54" s="300">
        <v>0.1301786033589285</v>
      </c>
      <c r="T54" s="300">
        <f t="shared" ref="T54:T55" si="77">SUM(Q54:S54)</f>
        <v>1.3012344293168296</v>
      </c>
      <c r="U54" s="300"/>
      <c r="V54" s="300">
        <v>1.1652781515085036</v>
      </c>
      <c r="W54" s="300">
        <v>1.692541678846617E-2</v>
      </c>
      <c r="X54" s="300">
        <v>0.13448347470320715</v>
      </c>
      <c r="Y54" s="300">
        <f t="shared" ref="Y54:Y55" si="78">SUM(V54:X54)</f>
        <v>1.3166870430001769</v>
      </c>
    </row>
    <row r="55" spans="1:25" x14ac:dyDescent="0.2">
      <c r="A55" s="264" t="s">
        <v>363</v>
      </c>
      <c r="B55" s="301">
        <f>SUM(B53:B54)</f>
        <v>0.76254339440550722</v>
      </c>
      <c r="C55" s="301">
        <f t="shared" ref="C55" si="79">SUM(C53:C54)</f>
        <v>7.6052073289768124E-2</v>
      </c>
      <c r="D55" s="301">
        <f t="shared" ref="D55" si="80">SUM(D53:D54)</f>
        <v>4.0453230472676041E-4</v>
      </c>
      <c r="E55" s="301">
        <f t="shared" si="74"/>
        <v>0.83900000000000219</v>
      </c>
      <c r="F55" s="301"/>
      <c r="G55" s="301">
        <f>SUM(G53:G54)</f>
        <v>1.661461351185634</v>
      </c>
      <c r="H55" s="301">
        <f t="shared" ref="H55" si="81">SUM(H53:H54)</f>
        <v>0.14735514303225464</v>
      </c>
      <c r="I55" s="301">
        <f t="shared" ref="I55" si="82">SUM(I53:I54)</f>
        <v>1.8350578210961675E-4</v>
      </c>
      <c r="J55" s="301">
        <f t="shared" si="75"/>
        <v>1.8089999999999982</v>
      </c>
      <c r="K55" s="301"/>
      <c r="L55" s="301">
        <f>SUM(L53:L54)</f>
        <v>1.6136357596471902</v>
      </c>
      <c r="M55" s="301">
        <f t="shared" ref="M55" si="83">SUM(M53:M54)</f>
        <v>0.12926663409993644</v>
      </c>
      <c r="N55" s="301">
        <f t="shared" ref="N55" si="84">SUM(N53:N54)</f>
        <v>0.1310976062528722</v>
      </c>
      <c r="O55" s="301">
        <f t="shared" si="76"/>
        <v>1.8739999999999988</v>
      </c>
      <c r="P55" s="301"/>
      <c r="Q55" s="301">
        <f>SUM(Q53:Q54)</f>
        <v>1.5928492102871306</v>
      </c>
      <c r="R55" s="301">
        <f t="shared" ref="R55" si="85">SUM(R53:R54)</f>
        <v>0.12797218635393839</v>
      </c>
      <c r="S55" s="301">
        <f t="shared" ref="S55" si="86">SUM(S53:S54)</f>
        <v>0.1301786033589285</v>
      </c>
      <c r="T55" s="301">
        <f t="shared" si="77"/>
        <v>1.8509999999999975</v>
      </c>
      <c r="U55" s="301"/>
      <c r="V55" s="301">
        <f>SUM(V53:V54)</f>
        <v>1.6211605732655512</v>
      </c>
      <c r="W55" s="301">
        <f t="shared" ref="W55" si="87">SUM(W53:W54)</f>
        <v>0.13135595203124303</v>
      </c>
      <c r="X55" s="301">
        <f t="shared" ref="X55" si="88">SUM(X53:X54)</f>
        <v>0.13448347470320715</v>
      </c>
      <c r="Y55" s="301">
        <f t="shared" si="78"/>
        <v>1.8870000000000013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0.38751837613088685</v>
      </c>
      <c r="C62" s="300">
        <v>0.20651637705752005</v>
      </c>
      <c r="D62" s="300">
        <v>0</v>
      </c>
      <c r="E62" s="300">
        <f>SUM(B62:D62)</f>
        <v>0.59403475318840693</v>
      </c>
      <c r="F62" s="300"/>
      <c r="G62" s="300">
        <v>0.3568922607786198</v>
      </c>
      <c r="H62" s="300">
        <v>0.17690678089217485</v>
      </c>
      <c r="I62" s="300">
        <v>0</v>
      </c>
      <c r="J62" s="300">
        <f>SUM(G62:I62)</f>
        <v>0.53379904167079462</v>
      </c>
      <c r="K62" s="300"/>
      <c r="L62" s="300">
        <v>0.29762697784708741</v>
      </c>
      <c r="M62" s="300">
        <v>0.18709388185750209</v>
      </c>
      <c r="N62" s="300">
        <v>1.9694092826959296E-2</v>
      </c>
      <c r="O62" s="300">
        <f>SUM(L62:N62)</f>
        <v>0.50441495253154878</v>
      </c>
      <c r="P62" s="300"/>
      <c r="Q62" s="300">
        <v>0.31395772106786229</v>
      </c>
      <c r="R62" s="300">
        <v>0.19213431297019695</v>
      </c>
      <c r="S62" s="300">
        <v>1.9774941995312878E-2</v>
      </c>
      <c r="T62" s="300">
        <f>SUM(Q62:S62)</f>
        <v>0.52586697603337207</v>
      </c>
      <c r="U62" s="300"/>
      <c r="V62" s="300">
        <v>0.3419487758973398</v>
      </c>
      <c r="W62" s="300">
        <v>0.19896949152687107</v>
      </c>
      <c r="X62" s="300">
        <v>1.970470809836785E-2</v>
      </c>
      <c r="Y62" s="300">
        <f>SUM(V62:X62)</f>
        <v>0.56062297552257878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1.0628616233501937</v>
      </c>
      <c r="H63" s="300">
        <v>3.4339334979010629E-2</v>
      </c>
      <c r="I63" s="300">
        <v>0</v>
      </c>
      <c r="J63" s="300">
        <f t="shared" ref="J63:J64" si="90">SUM(G63:I63)</f>
        <v>1.0972009583292044</v>
      </c>
      <c r="K63" s="300"/>
      <c r="L63" s="300">
        <v>1.1338873945168226</v>
      </c>
      <c r="M63" s="300">
        <v>2.535614451479138E-2</v>
      </c>
      <c r="N63" s="300">
        <v>0.20334150843683946</v>
      </c>
      <c r="O63" s="300">
        <f t="shared" ref="O63:O64" si="91">SUM(L63:N63)</f>
        <v>1.3625850474684535</v>
      </c>
      <c r="P63" s="300"/>
      <c r="Q63" s="300">
        <v>1.1430404743439908</v>
      </c>
      <c r="R63" s="300">
        <v>2.6122454240733051E-2</v>
      </c>
      <c r="S63" s="300">
        <v>0.19897009538190383</v>
      </c>
      <c r="T63" s="300">
        <f t="shared" ref="T63:T64" si="92">SUM(Q63:S63)</f>
        <v>1.3681330239666276</v>
      </c>
      <c r="U63" s="300"/>
      <c r="V63" s="300">
        <v>1.1407103578113409</v>
      </c>
      <c r="W63" s="300">
        <v>2.6192843691126223E-2</v>
      </c>
      <c r="X63" s="300">
        <v>0.18647382297495363</v>
      </c>
      <c r="Y63" s="300">
        <f t="shared" ref="Y63:Y64" si="93">SUM(V63:X63)</f>
        <v>1.3533770244774208</v>
      </c>
    </row>
    <row r="64" spans="1:25" x14ac:dyDescent="0.2">
      <c r="A64" s="264" t="s">
        <v>363</v>
      </c>
      <c r="B64" s="301">
        <f>SUM(B62:B63)</f>
        <v>1.7067618022442534</v>
      </c>
      <c r="C64" s="301">
        <f t="shared" ref="C64" si="94">SUM(C62:C63)</f>
        <v>0.24523819775574568</v>
      </c>
      <c r="D64" s="301">
        <f t="shared" ref="D64" si="95">SUM(D62:D63)</f>
        <v>0</v>
      </c>
      <c r="E64" s="301">
        <f t="shared" si="89"/>
        <v>1.9519999999999991</v>
      </c>
      <c r="F64" s="301"/>
      <c r="G64" s="301">
        <f>SUM(G62:G63)</f>
        <v>1.4197538841288135</v>
      </c>
      <c r="H64" s="301">
        <f t="shared" ref="H64" si="96">SUM(H62:H63)</f>
        <v>0.21124611587118547</v>
      </c>
      <c r="I64" s="301">
        <f t="shared" ref="I64" si="97">SUM(I62:I63)</f>
        <v>0</v>
      </c>
      <c r="J64" s="301">
        <f t="shared" si="90"/>
        <v>1.6309999999999989</v>
      </c>
      <c r="K64" s="301"/>
      <c r="L64" s="301">
        <f>SUM(L62:L63)</f>
        <v>1.4315143723639101</v>
      </c>
      <c r="M64" s="301">
        <f t="shared" ref="M64" si="98">SUM(M62:M63)</f>
        <v>0.21245002637229346</v>
      </c>
      <c r="N64" s="301">
        <f t="shared" ref="N64" si="99">SUM(N62:N63)</f>
        <v>0.22303560126379876</v>
      </c>
      <c r="O64" s="301">
        <f t="shared" si="91"/>
        <v>1.8670000000000024</v>
      </c>
      <c r="P64" s="301"/>
      <c r="Q64" s="301">
        <f>SUM(Q62:Q63)</f>
        <v>1.4569981954118532</v>
      </c>
      <c r="R64" s="301">
        <f t="shared" ref="R64" si="100">SUM(R62:R63)</f>
        <v>0.21825676721093001</v>
      </c>
      <c r="S64" s="301">
        <f t="shared" ref="S64" si="101">SUM(S62:S63)</f>
        <v>0.21874503737721671</v>
      </c>
      <c r="T64" s="301">
        <f t="shared" si="92"/>
        <v>1.8939999999999997</v>
      </c>
      <c r="U64" s="301"/>
      <c r="V64" s="301">
        <f>SUM(V62:V63)</f>
        <v>1.4826591337086807</v>
      </c>
      <c r="W64" s="301">
        <f t="shared" ref="W64" si="102">SUM(W62:W63)</f>
        <v>0.22516233521799731</v>
      </c>
      <c r="X64" s="301">
        <f t="shared" ref="X64" si="103">SUM(X62:X63)</f>
        <v>0.20617853107332149</v>
      </c>
      <c r="Y64" s="301">
        <f t="shared" si="93"/>
        <v>1.9139999999999995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1.3449314683993441</v>
      </c>
      <c r="C71" s="300">
        <v>0.609289904624296</v>
      </c>
      <c r="D71" s="300">
        <v>0.72718287533027615</v>
      </c>
      <c r="E71" s="300">
        <f>SUM(B71:D71)</f>
        <v>2.6814042483539162</v>
      </c>
      <c r="F71" s="300"/>
      <c r="G71" s="300">
        <v>1.2747981286337109</v>
      </c>
      <c r="H71" s="300">
        <v>0.70741543859032208</v>
      </c>
      <c r="I71" s="300">
        <v>0.18654362573064931</v>
      </c>
      <c r="J71" s="300">
        <f>SUM(G71:I71)</f>
        <v>2.1687571929546823</v>
      </c>
      <c r="K71" s="300"/>
      <c r="L71" s="300">
        <v>1.2686659533919684</v>
      </c>
      <c r="M71" s="300">
        <v>0.74447917992987767</v>
      </c>
      <c r="N71" s="300">
        <v>0.23443279740553644</v>
      </c>
      <c r="O71" s="300">
        <f>SUM(L71:N71)</f>
        <v>2.2475779307273824</v>
      </c>
      <c r="P71" s="300"/>
      <c r="Q71" s="300">
        <v>1.2287499440013088</v>
      </c>
      <c r="R71" s="300">
        <v>0.72590006733266388</v>
      </c>
      <c r="S71" s="300">
        <v>0.22823166630705441</v>
      </c>
      <c r="T71" s="300">
        <f>SUM(Q71:S71)</f>
        <v>2.1828816776410269</v>
      </c>
      <c r="U71" s="300"/>
      <c r="V71" s="300">
        <v>1.2430033607589248</v>
      </c>
      <c r="W71" s="300">
        <v>0.7422533946455947</v>
      </c>
      <c r="X71" s="300">
        <v>0.23731408334686002</v>
      </c>
      <c r="Y71" s="300">
        <f>SUM(V71:X71)</f>
        <v>2.2225708387513796</v>
      </c>
    </row>
    <row r="72" spans="1:25" x14ac:dyDescent="0.2">
      <c r="A72" s="260" t="s">
        <v>364</v>
      </c>
      <c r="B72" s="300">
        <v>10.736454688040762</v>
      </c>
      <c r="C72" s="300">
        <v>0.3972940245753333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9.6232505262588468</v>
      </c>
      <c r="H72" s="300">
        <v>0.42484935672395147</v>
      </c>
      <c r="I72" s="300">
        <v>5.9561429240625161</v>
      </c>
      <c r="J72" s="300">
        <f t="shared" ref="J72:J73" si="105">SUM(G72:I72)</f>
        <v>16.004242807045316</v>
      </c>
      <c r="K72" s="300"/>
      <c r="L72" s="300">
        <v>9.4725734776443549</v>
      </c>
      <c r="M72" s="300">
        <v>0.45472520386837939</v>
      </c>
      <c r="N72" s="300">
        <v>4.9831233877598917</v>
      </c>
      <c r="O72" s="300">
        <f t="shared" ref="O72:O73" si="106">SUM(L72:N72)</f>
        <v>14.910422069272627</v>
      </c>
      <c r="P72" s="300"/>
      <c r="Q72" s="300">
        <v>9.0197154521566389</v>
      </c>
      <c r="R72" s="300">
        <v>0.44708732901327991</v>
      </c>
      <c r="S72" s="300">
        <v>4.8533155411890672</v>
      </c>
      <c r="T72" s="300">
        <f t="shared" ref="T72:T73" si="107">SUM(Q72:S72)</f>
        <v>14.320118322358987</v>
      </c>
      <c r="U72" s="300"/>
      <c r="V72" s="300">
        <v>8.7167951776484625</v>
      </c>
      <c r="W72" s="300">
        <v>0.46206013112805616</v>
      </c>
      <c r="X72" s="300">
        <v>4.9505738524721146</v>
      </c>
      <c r="Y72" s="300">
        <f t="shared" ref="Y72:Y73" si="108">SUM(V72:X72)</f>
        <v>14.129429161248634</v>
      </c>
    </row>
    <row r="73" spans="1:25" x14ac:dyDescent="0.2">
      <c r="A73" s="264" t="s">
        <v>363</v>
      </c>
      <c r="B73" s="301">
        <f>SUM(B71:B72)</f>
        <v>12.081386156440107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10.898048654892557</v>
      </c>
      <c r="H73" s="301">
        <f t="shared" ref="H73" si="111">SUM(H71:H72)</f>
        <v>1.1322647953142735</v>
      </c>
      <c r="I73" s="301">
        <f t="shared" ref="I73" si="112">SUM(I71:I72)</f>
        <v>6.1426865497931651</v>
      </c>
      <c r="J73" s="301">
        <f t="shared" si="105"/>
        <v>18.172999999999995</v>
      </c>
      <c r="K73" s="301"/>
      <c r="L73" s="301">
        <f>SUM(L71:L72)</f>
        <v>10.741239431036323</v>
      </c>
      <c r="M73" s="301">
        <f t="shared" ref="M73" si="113">SUM(M71:M72)</f>
        <v>1.1992043837982571</v>
      </c>
      <c r="N73" s="301">
        <f t="shared" ref="N73" si="114">SUM(N71:N72)</f>
        <v>5.217556185165428</v>
      </c>
      <c r="O73" s="301">
        <f t="shared" si="106"/>
        <v>17.158000000000008</v>
      </c>
      <c r="P73" s="301"/>
      <c r="Q73" s="301">
        <f>SUM(Q71:Q72)</f>
        <v>10.248465396157947</v>
      </c>
      <c r="R73" s="301">
        <f t="shared" ref="R73" si="115">SUM(R71:R72)</f>
        <v>1.1729873963459438</v>
      </c>
      <c r="S73" s="301">
        <f t="shared" ref="S73" si="116">SUM(S71:S72)</f>
        <v>5.0815472074961212</v>
      </c>
      <c r="T73" s="301">
        <f t="shared" si="107"/>
        <v>16.503000000000011</v>
      </c>
      <c r="U73" s="301"/>
      <c r="V73" s="301">
        <f>SUM(V71:V72)</f>
        <v>9.9597985384073873</v>
      </c>
      <c r="W73" s="301">
        <f t="shared" ref="W73" si="117">SUM(W71:W72)</f>
        <v>1.2043135257736508</v>
      </c>
      <c r="X73" s="301">
        <f t="shared" ref="X73" si="118">SUM(X71:X72)</f>
        <v>5.1878879358189742</v>
      </c>
      <c r="Y73" s="301">
        <f t="shared" si="108"/>
        <v>16.352000000000011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13.107115157376613</v>
      </c>
      <c r="D80" s="300">
        <v>1.2805406417763139</v>
      </c>
      <c r="E80" s="300">
        <f>SUM(B80:D80)</f>
        <v>22.936495136241088</v>
      </c>
      <c r="F80" s="300"/>
      <c r="G80" s="300">
        <v>7.3572679019776626</v>
      </c>
      <c r="H80" s="300">
        <v>11.551539859814218</v>
      </c>
      <c r="I80" s="300">
        <v>1.3786137689500551</v>
      </c>
      <c r="J80" s="300">
        <f>SUM(G80:I80)</f>
        <v>20.287421530741934</v>
      </c>
      <c r="K80" s="300"/>
      <c r="L80" s="300">
        <v>7.7192311959043645</v>
      </c>
      <c r="M80" s="300">
        <v>12.221263166870587</v>
      </c>
      <c r="N80" s="300">
        <v>0.95307779665770087</v>
      </c>
      <c r="O80" s="300">
        <f>SUM(L80:N80)</f>
        <v>20.893572159432654</v>
      </c>
      <c r="P80" s="300"/>
      <c r="Q80" s="300">
        <v>7.9184091200175013</v>
      </c>
      <c r="R80" s="300">
        <v>11.666534513327699</v>
      </c>
      <c r="S80" s="300">
        <v>0.97819616498560458</v>
      </c>
      <c r="T80" s="300">
        <f>SUM(Q80:S80)</f>
        <v>20.563139798330806</v>
      </c>
      <c r="U80" s="300"/>
      <c r="V80" s="300">
        <v>8.467588933136696</v>
      </c>
      <c r="W80" s="300">
        <v>10.835964549909932</v>
      </c>
      <c r="X80" s="300">
        <v>1.0500743677419557</v>
      </c>
      <c r="Y80" s="300">
        <f>SUM(V80:X80)</f>
        <v>20.353627850788584</v>
      </c>
    </row>
    <row r="81" spans="1:25" x14ac:dyDescent="0.2">
      <c r="A81" s="260" t="s">
        <v>364</v>
      </c>
      <c r="B81" s="300">
        <v>12.141545176725669</v>
      </c>
      <c r="C81" s="300">
        <v>6.37923980737368</v>
      </c>
      <c r="D81" s="300">
        <v>3.1377198796595467</v>
      </c>
      <c r="E81" s="300">
        <f t="shared" ref="E81:E82" si="119">SUM(B81:D81)</f>
        <v>21.658504863758896</v>
      </c>
      <c r="F81" s="300"/>
      <c r="G81" s="300">
        <v>15.006189650070251</v>
      </c>
      <c r="H81" s="300">
        <v>4.8092920105213839</v>
      </c>
      <c r="I81" s="300">
        <v>2.4460968086664172</v>
      </c>
      <c r="J81" s="300">
        <f t="shared" ref="J81:J82" si="120">SUM(G81:I81)</f>
        <v>22.261578469258055</v>
      </c>
      <c r="K81" s="300"/>
      <c r="L81" s="300">
        <v>14.379542535278267</v>
      </c>
      <c r="M81" s="300">
        <v>5.3954487944615215</v>
      </c>
      <c r="N81" s="300">
        <v>1.8854365108275342</v>
      </c>
      <c r="O81" s="300">
        <f t="shared" ref="O81:O82" si="121">SUM(L81:N81)</f>
        <v>21.660427840567323</v>
      </c>
      <c r="P81" s="300"/>
      <c r="Q81" s="300">
        <v>14.566089120193391</v>
      </c>
      <c r="R81" s="300">
        <v>5.3556803076907169</v>
      </c>
      <c r="S81" s="300">
        <v>1.9030907737850769</v>
      </c>
      <c r="T81" s="300">
        <f t="shared" ref="T81:T82" si="122">SUM(Q81:S81)</f>
        <v>21.824860201669185</v>
      </c>
      <c r="U81" s="300"/>
      <c r="V81" s="300">
        <v>15.066873507463978</v>
      </c>
      <c r="W81" s="300">
        <v>5.3891271848272497</v>
      </c>
      <c r="X81" s="300">
        <v>1.9553714569202227</v>
      </c>
      <c r="Y81" s="300">
        <f t="shared" ref="Y81:Y82" si="123">SUM(V81:X81)</f>
        <v>22.411372149211449</v>
      </c>
    </row>
    <row r="82" spans="1:25" x14ac:dyDescent="0.2">
      <c r="A82" s="264" t="s">
        <v>363</v>
      </c>
      <c r="B82" s="301">
        <f>SUM(B80:B81)</f>
        <v>20.690384513813832</v>
      </c>
      <c r="C82" s="301">
        <f t="shared" ref="C82" si="124">SUM(C80:C81)</f>
        <v>19.486354964750294</v>
      </c>
      <c r="D82" s="301">
        <f t="shared" ref="D82" si="125">SUM(D80:D81)</f>
        <v>4.4182605214358608</v>
      </c>
      <c r="E82" s="301">
        <f t="shared" si="119"/>
        <v>44.594999999999992</v>
      </c>
      <c r="F82" s="301"/>
      <c r="G82" s="301">
        <f>SUM(G80:G81)</f>
        <v>22.363457552047912</v>
      </c>
      <c r="H82" s="301">
        <f t="shared" ref="H82" si="126">SUM(H80:H81)</f>
        <v>16.360831870335602</v>
      </c>
      <c r="I82" s="301">
        <f t="shared" ref="I82" si="127">SUM(I80:I81)</f>
        <v>3.8247105776164725</v>
      </c>
      <c r="J82" s="301">
        <f t="shared" si="120"/>
        <v>42.548999999999985</v>
      </c>
      <c r="K82" s="301"/>
      <c r="L82" s="301">
        <f>SUM(L80:L81)</f>
        <v>22.098773731182632</v>
      </c>
      <c r="M82" s="301">
        <f t="shared" ref="M82" si="128">SUM(M80:M81)</f>
        <v>17.616711961332108</v>
      </c>
      <c r="N82" s="301">
        <f t="shared" ref="N82" si="129">SUM(N80:N81)</f>
        <v>2.838514307485235</v>
      </c>
      <c r="O82" s="301">
        <f t="shared" si="121"/>
        <v>42.553999999999974</v>
      </c>
      <c r="P82" s="301"/>
      <c r="Q82" s="301">
        <f>SUM(Q80:Q81)</f>
        <v>22.484498240210893</v>
      </c>
      <c r="R82" s="301">
        <f t="shared" ref="R82" si="130">SUM(R80:R81)</f>
        <v>17.022214821018416</v>
      </c>
      <c r="S82" s="301">
        <f t="shared" ref="S82" si="131">SUM(S80:S81)</f>
        <v>2.8812869387706814</v>
      </c>
      <c r="T82" s="301">
        <f t="shared" si="122"/>
        <v>42.387999999999984</v>
      </c>
      <c r="U82" s="301"/>
      <c r="V82" s="301">
        <f>SUM(V80:V81)</f>
        <v>23.534462440600674</v>
      </c>
      <c r="W82" s="301">
        <f t="shared" ref="W82" si="132">SUM(W80:W81)</f>
        <v>16.22509173473718</v>
      </c>
      <c r="X82" s="301">
        <f t="shared" ref="X82" si="133">SUM(X80:X81)</f>
        <v>3.0054458246621785</v>
      </c>
      <c r="Y82" s="301">
        <f t="shared" si="123"/>
        <v>42.765000000000029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1.6053740530087424</v>
      </c>
      <c r="C89" s="300">
        <v>1.2510651830938337</v>
      </c>
      <c r="D89" s="300">
        <v>0.16335385101234634</v>
      </c>
      <c r="E89" s="300">
        <f>SUM(B89:D89)</f>
        <v>3.0197930871149223</v>
      </c>
      <c r="F89" s="300"/>
      <c r="G89" s="300">
        <v>1.7905840602245922</v>
      </c>
      <c r="H89" s="300">
        <v>1.2973361401132391</v>
      </c>
      <c r="I89" s="300">
        <v>0.21700694129657738</v>
      </c>
      <c r="J89" s="300">
        <f>SUM(G89:I89)</f>
        <v>3.3049271416344084</v>
      </c>
      <c r="K89" s="300"/>
      <c r="L89" s="300">
        <v>2.0540669143458672</v>
      </c>
      <c r="M89" s="300">
        <v>1.3918006154543132</v>
      </c>
      <c r="N89" s="300">
        <v>0.92064303600730502</v>
      </c>
      <c r="O89" s="300">
        <f>SUM(L89:N89)</f>
        <v>4.3665105658074852</v>
      </c>
      <c r="P89" s="300"/>
      <c r="Q89" s="300">
        <v>2.1705947105147265</v>
      </c>
      <c r="R89" s="300">
        <v>1.487213189226515</v>
      </c>
      <c r="S89" s="300">
        <v>0.93480389623895543</v>
      </c>
      <c r="T89" s="300">
        <f>SUM(Q89:S89)</f>
        <v>4.5926117959801971</v>
      </c>
      <c r="U89" s="300"/>
      <c r="V89" s="300">
        <v>2.2570236589765602</v>
      </c>
      <c r="W89" s="300">
        <v>1.60108219456582</v>
      </c>
      <c r="X89" s="300">
        <v>0.93023924129541813</v>
      </c>
      <c r="Y89" s="300">
        <f>SUM(V89:X89)</f>
        <v>4.7883450948377977</v>
      </c>
    </row>
    <row r="90" spans="1:25" x14ac:dyDescent="0.2">
      <c r="A90" s="260" t="s">
        <v>364</v>
      </c>
      <c r="B90" s="300">
        <v>8.3944164299135586</v>
      </c>
      <c r="C90" s="300">
        <v>1.1043283617533588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9.293377619915983</v>
      </c>
      <c r="H90" s="300">
        <v>1.1810824215804367</v>
      </c>
      <c r="I90" s="300">
        <v>2.689612816869142</v>
      </c>
      <c r="J90" s="300">
        <f t="shared" ref="J90:J91" si="135">SUM(G90:I90)</f>
        <v>13.164072858365561</v>
      </c>
      <c r="K90" s="300"/>
      <c r="L90" s="300">
        <v>9.2368276234577689</v>
      </c>
      <c r="M90" s="300">
        <v>1.311304159232717</v>
      </c>
      <c r="N90" s="300">
        <v>2.2803576515020141</v>
      </c>
      <c r="O90" s="300">
        <f t="shared" ref="O90:O91" si="136">SUM(L90:N90)</f>
        <v>12.8284894341925</v>
      </c>
      <c r="P90" s="300"/>
      <c r="Q90" s="300">
        <v>9.2807530181084044</v>
      </c>
      <c r="R90" s="300">
        <v>1.3282743750266501</v>
      </c>
      <c r="S90" s="300">
        <v>2.3663608108847756</v>
      </c>
      <c r="T90" s="300">
        <f t="shared" ref="T90:T91" si="137">SUM(Q90:S90)</f>
        <v>12.975388204019829</v>
      </c>
      <c r="U90" s="300"/>
      <c r="V90" s="300">
        <v>8.9585543543789434</v>
      </c>
      <c r="W90" s="300">
        <v>1.3601747909303608</v>
      </c>
      <c r="X90" s="300">
        <v>2.4819257598528939</v>
      </c>
      <c r="Y90" s="300">
        <f t="shared" ref="Y90:Y91" si="138">SUM(V90:X90)</f>
        <v>12.800654905162197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2.3553935448471925</v>
      </c>
      <c r="D91" s="301">
        <f t="shared" ref="D91" si="140">SUM(D89:D90)</f>
        <v>1.9208159722304874</v>
      </c>
      <c r="E91" s="301">
        <f t="shared" si="134"/>
        <v>14.27599999999998</v>
      </c>
      <c r="F91" s="301"/>
      <c r="G91" s="301">
        <f>SUM(G89:G90)</f>
        <v>11.083961680140575</v>
      </c>
      <c r="H91" s="301">
        <f t="shared" ref="H91" si="141">SUM(H89:H90)</f>
        <v>2.478418561693676</v>
      </c>
      <c r="I91" s="301">
        <f t="shared" ref="I91" si="142">SUM(I89:I90)</f>
        <v>2.9066197581657196</v>
      </c>
      <c r="J91" s="301">
        <f t="shared" si="135"/>
        <v>16.468999999999973</v>
      </c>
      <c r="K91" s="301"/>
      <c r="L91" s="301">
        <f>SUM(L89:L90)</f>
        <v>11.290894537803636</v>
      </c>
      <c r="M91" s="301">
        <f t="shared" ref="M91" si="143">SUM(M89:M90)</f>
        <v>2.7031047746870303</v>
      </c>
      <c r="N91" s="301">
        <f t="shared" ref="N91" si="144">SUM(N89:N90)</f>
        <v>3.2010006875093193</v>
      </c>
      <c r="O91" s="301">
        <f t="shared" si="136"/>
        <v>17.194999999999986</v>
      </c>
      <c r="P91" s="301"/>
      <c r="Q91" s="301">
        <f>SUM(Q89:Q90)</f>
        <v>11.45134772862313</v>
      </c>
      <c r="R91" s="301">
        <f t="shared" ref="R91" si="145">SUM(R89:R90)</f>
        <v>2.8154875642531652</v>
      </c>
      <c r="S91" s="301">
        <f t="shared" ref="S91" si="146">SUM(S89:S90)</f>
        <v>3.3011647071237311</v>
      </c>
      <c r="T91" s="301">
        <f t="shared" si="137"/>
        <v>17.568000000000026</v>
      </c>
      <c r="U91" s="301"/>
      <c r="V91" s="301">
        <f>SUM(V89:V90)</f>
        <v>11.215578013355504</v>
      </c>
      <c r="W91" s="301">
        <f t="shared" ref="W91" si="147">SUM(W89:W90)</f>
        <v>2.9612569854961808</v>
      </c>
      <c r="X91" s="301">
        <f t="shared" ref="X91" si="148">SUM(X89:X90)</f>
        <v>3.412165001148312</v>
      </c>
      <c r="Y91" s="301">
        <f t="shared" si="138"/>
        <v>17.588999999999999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</v>
      </c>
      <c r="C98" s="300">
        <v>7.8643113919730059</v>
      </c>
      <c r="D98" s="300">
        <v>0.91778584392857476</v>
      </c>
      <c r="E98" s="300">
        <f>SUM(B98:D98)</f>
        <v>11.61465226400621</v>
      </c>
      <c r="F98" s="300"/>
      <c r="G98" s="300">
        <v>3.5174757594796104</v>
      </c>
      <c r="H98" s="300">
        <v>5.8019769257308829</v>
      </c>
      <c r="I98" s="300">
        <v>1.0502809341771766</v>
      </c>
      <c r="J98" s="300">
        <f>SUM(G98:I98)</f>
        <v>10.36973361938767</v>
      </c>
      <c r="K98" s="300"/>
      <c r="L98" s="300">
        <v>3.9982968608153171</v>
      </c>
      <c r="M98" s="300">
        <v>6.3161135082512763</v>
      </c>
      <c r="N98" s="300">
        <v>0.878547646704114</v>
      </c>
      <c r="O98" s="300">
        <f>SUM(L98:N98)</f>
        <v>11.192958015770706</v>
      </c>
      <c r="P98" s="300"/>
      <c r="Q98" s="300">
        <v>4.0878934346793079</v>
      </c>
      <c r="R98" s="300">
        <v>6.4391329296078066</v>
      </c>
      <c r="S98" s="300">
        <v>0.89761287113745758</v>
      </c>
      <c r="T98" s="300">
        <f>SUM(Q98:S98)</f>
        <v>11.424639235424571</v>
      </c>
      <c r="U98" s="300"/>
      <c r="V98" s="300">
        <v>4.5476683851022122</v>
      </c>
      <c r="W98" s="300">
        <v>7.0531935184655303</v>
      </c>
      <c r="X98" s="300">
        <v>1.0045578018288697</v>
      </c>
      <c r="Y98" s="300">
        <f>SUM(V98:X98)</f>
        <v>12.605419705396613</v>
      </c>
    </row>
    <row r="99" spans="1:25" x14ac:dyDescent="0.2">
      <c r="A99" s="260" t="s">
        <v>364</v>
      </c>
      <c r="B99" s="300">
        <v>3.8768305876773361</v>
      </c>
      <c r="C99" s="300">
        <v>3.0325852761933834</v>
      </c>
      <c r="D99" s="300">
        <v>0.92593187212306216</v>
      </c>
      <c r="E99" s="300">
        <f t="shared" ref="E99:E100" si="149">SUM(B99:D99)</f>
        <v>7.835347735993782</v>
      </c>
      <c r="F99" s="300"/>
      <c r="G99" s="300">
        <v>3.9513732002217483</v>
      </c>
      <c r="H99" s="300">
        <v>4.2368320428400965</v>
      </c>
      <c r="I99" s="300">
        <v>1.4700611375504888</v>
      </c>
      <c r="J99" s="300">
        <f t="shared" ref="J99:J100" si="150">SUM(G99:I99)</f>
        <v>9.6582663806123339</v>
      </c>
      <c r="K99" s="300"/>
      <c r="L99" s="300">
        <v>4.0269222753236553</v>
      </c>
      <c r="M99" s="300">
        <v>3.8579060414160296</v>
      </c>
      <c r="N99" s="300">
        <v>0.47421366748963767</v>
      </c>
      <c r="O99" s="300">
        <f t="shared" ref="O99:O100" si="151">SUM(L99:N99)</f>
        <v>8.3590419842293233</v>
      </c>
      <c r="P99" s="300"/>
      <c r="Q99" s="300">
        <v>4.1393529465901793</v>
      </c>
      <c r="R99" s="300">
        <v>3.9381169684588975</v>
      </c>
      <c r="S99" s="300">
        <v>0.48489084952633998</v>
      </c>
      <c r="T99" s="300">
        <f t="shared" ref="T99:T100" si="152">SUM(Q99:S99)</f>
        <v>8.5623607645754163</v>
      </c>
      <c r="U99" s="300"/>
      <c r="V99" s="300">
        <v>4.6489399084266081</v>
      </c>
      <c r="W99" s="300">
        <v>4.3178675807778344</v>
      </c>
      <c r="X99" s="300">
        <v>0.54177280539890726</v>
      </c>
      <c r="Y99" s="300">
        <f t="shared" ref="Y99:Y100" si="153">SUM(V99:X99)</f>
        <v>9.5085802946033482</v>
      </c>
    </row>
    <row r="100" spans="1:25" x14ac:dyDescent="0.2">
      <c r="A100" s="264" t="s">
        <v>363</v>
      </c>
      <c r="B100" s="301">
        <f>SUM(B98:B99)</f>
        <v>6.7093856157819651</v>
      </c>
      <c r="C100" s="301">
        <f t="shared" ref="C100" si="154">SUM(C98:C99)</f>
        <v>10.89689666816639</v>
      </c>
      <c r="D100" s="301">
        <f t="shared" ref="D100" si="155">SUM(D98:D99)</f>
        <v>1.8437177160516369</v>
      </c>
      <c r="E100" s="301">
        <f t="shared" si="149"/>
        <v>19.449999999999989</v>
      </c>
      <c r="F100" s="301"/>
      <c r="G100" s="301">
        <f>SUM(G98:G99)</f>
        <v>7.4688489597013588</v>
      </c>
      <c r="H100" s="301">
        <f t="shared" ref="H100" si="156">SUM(H98:H99)</f>
        <v>10.038808968570979</v>
      </c>
      <c r="I100" s="301">
        <f t="shared" ref="I100" si="157">SUM(I98:I99)</f>
        <v>2.5203420717276654</v>
      </c>
      <c r="J100" s="301">
        <f t="shared" si="150"/>
        <v>20.028000000000002</v>
      </c>
      <c r="K100" s="301"/>
      <c r="L100" s="301">
        <f>SUM(L98:L99)</f>
        <v>8.025219136138972</v>
      </c>
      <c r="M100" s="301">
        <f t="shared" ref="M100" si="158">SUM(M98:M99)</f>
        <v>10.174019549667307</v>
      </c>
      <c r="N100" s="301">
        <f t="shared" ref="N100" si="159">SUM(N98:N99)</f>
        <v>1.3527613141937516</v>
      </c>
      <c r="O100" s="301">
        <f t="shared" si="151"/>
        <v>19.552000000000032</v>
      </c>
      <c r="P100" s="301"/>
      <c r="Q100" s="301">
        <f>SUM(Q98:Q99)</f>
        <v>8.227246381269488</v>
      </c>
      <c r="R100" s="301">
        <f t="shared" ref="R100" si="160">SUM(R98:R99)</f>
        <v>10.377249898066705</v>
      </c>
      <c r="S100" s="301">
        <f t="shared" ref="S100" si="161">SUM(S98:S99)</f>
        <v>1.3825037206637976</v>
      </c>
      <c r="T100" s="301">
        <f t="shared" si="152"/>
        <v>19.986999999999991</v>
      </c>
      <c r="U100" s="301"/>
      <c r="V100" s="301">
        <f>SUM(V98:V99)</f>
        <v>9.1966082935288203</v>
      </c>
      <c r="W100" s="301">
        <f t="shared" ref="W100" si="162">SUM(W98:W99)</f>
        <v>11.371061099243365</v>
      </c>
      <c r="X100" s="301">
        <f t="shared" ref="X100" si="163">SUM(X98:X99)</f>
        <v>1.5463306072277769</v>
      </c>
      <c r="Y100" s="301">
        <f t="shared" si="153"/>
        <v>22.113999999999962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0.34510313098688961</v>
      </c>
      <c r="C107" s="300">
        <v>0.13557623003321634</v>
      </c>
      <c r="D107" s="300">
        <v>0.32585865814862869</v>
      </c>
      <c r="E107" s="300">
        <f>SUM(B107:D107)</f>
        <v>0.80653801916873458</v>
      </c>
      <c r="F107" s="300"/>
      <c r="G107" s="300">
        <v>0.26608398949973555</v>
      </c>
      <c r="H107" s="300">
        <v>0.17456955380584951</v>
      </c>
      <c r="I107" s="300">
        <v>0</v>
      </c>
      <c r="J107" s="300">
        <f>SUM(G107:I107)</f>
        <v>0.44065354330558504</v>
      </c>
      <c r="K107" s="300"/>
      <c r="L107" s="300">
        <v>0.21921922428297586</v>
      </c>
      <c r="M107" s="300">
        <v>0.10025857223201662</v>
      </c>
      <c r="N107" s="300">
        <v>0.61003485103771671</v>
      </c>
      <c r="O107" s="300">
        <f>SUM(L107:N107)</f>
        <v>0.92951264755270913</v>
      </c>
      <c r="P107" s="300"/>
      <c r="Q107" s="300">
        <v>0.21652733303218569</v>
      </c>
      <c r="R107" s="300">
        <v>0.10041285453166961</v>
      </c>
      <c r="S107" s="300">
        <v>0.59724325249883148</v>
      </c>
      <c r="T107" s="300">
        <f>SUM(Q107:S107)</f>
        <v>0.9141834400626867</v>
      </c>
      <c r="U107" s="300"/>
      <c r="V107" s="300">
        <v>0.22439340387168408</v>
      </c>
      <c r="W107" s="300">
        <v>0.10337224223270776</v>
      </c>
      <c r="X107" s="300">
        <v>0.58765083296023346</v>
      </c>
      <c r="Y107" s="300">
        <f>SUM(V107:X107)</f>
        <v>0.91541647906462531</v>
      </c>
    </row>
    <row r="108" spans="1:25" x14ac:dyDescent="0.2">
      <c r="A108" s="260" t="s">
        <v>364</v>
      </c>
      <c r="B108" s="300">
        <v>0.47440869009250847</v>
      </c>
      <c r="C108" s="300">
        <v>0.15525316294059874</v>
      </c>
      <c r="D108" s="300">
        <v>0.25580012779816025</v>
      </c>
      <c r="E108" s="300">
        <f t="shared" ref="E108:E109" si="164">SUM(B108:D108)</f>
        <v>0.88546198083126737</v>
      </c>
      <c r="F108" s="300"/>
      <c r="G108" s="300">
        <v>0.54908661417189486</v>
      </c>
      <c r="H108" s="300">
        <v>0.13842519685199806</v>
      </c>
      <c r="I108" s="300">
        <v>0.62983464567052261</v>
      </c>
      <c r="J108" s="300">
        <f t="shared" ref="J108:J109" si="165">SUM(G108:I108)</f>
        <v>1.3173464566944155</v>
      </c>
      <c r="K108" s="300"/>
      <c r="L108" s="300">
        <v>0.53754019111826856</v>
      </c>
      <c r="M108" s="300">
        <v>0.12975772906168806</v>
      </c>
      <c r="N108" s="300">
        <v>0.11818943226733553</v>
      </c>
      <c r="O108" s="300">
        <f t="shared" ref="O108:O109" si="166">SUM(L108:N108)</f>
        <v>0.78548735244729206</v>
      </c>
      <c r="P108" s="300"/>
      <c r="Q108" s="300">
        <v>0.52881518756170487</v>
      </c>
      <c r="R108" s="300">
        <v>0.1343361161935003</v>
      </c>
      <c r="S108" s="300">
        <v>0.11766525618210648</v>
      </c>
      <c r="T108" s="300">
        <f t="shared" ref="T108:T109" si="167">SUM(Q108:S108)</f>
        <v>0.78081655993731158</v>
      </c>
      <c r="U108" s="300"/>
      <c r="V108" s="300">
        <v>0.53819506978587695</v>
      </c>
      <c r="W108" s="300">
        <v>0.14739756866075779</v>
      </c>
      <c r="X108" s="300">
        <v>0.12199088248873874</v>
      </c>
      <c r="Y108" s="300">
        <f t="shared" ref="Y108:Y109" si="168">SUM(V108:X108)</f>
        <v>0.80758352093537344</v>
      </c>
    </row>
    <row r="109" spans="1:25" x14ac:dyDescent="0.2">
      <c r="A109" s="264" t="s">
        <v>363</v>
      </c>
      <c r="B109" s="301">
        <f>SUM(B107:B108)</f>
        <v>0.81951182107939813</v>
      </c>
      <c r="C109" s="301">
        <f t="shared" ref="C109" si="169">SUM(C107:C108)</f>
        <v>0.29082939297381505</v>
      </c>
      <c r="D109" s="301">
        <f t="shared" ref="D109" si="170">SUM(D107:D108)</f>
        <v>0.58165878594678899</v>
      </c>
      <c r="E109" s="301">
        <f t="shared" si="164"/>
        <v>1.6920000000000022</v>
      </c>
      <c r="F109" s="301"/>
      <c r="G109" s="301">
        <f>SUM(G107:G108)</f>
        <v>0.81517060367163041</v>
      </c>
      <c r="H109" s="301">
        <f t="shared" ref="H109" si="171">SUM(H107:H108)</f>
        <v>0.31299475065784754</v>
      </c>
      <c r="I109" s="301">
        <f t="shared" ref="I109" si="172">SUM(I107:I108)</f>
        <v>0.62983464567052261</v>
      </c>
      <c r="J109" s="301">
        <f t="shared" si="165"/>
        <v>1.7580000000000005</v>
      </c>
      <c r="K109" s="301"/>
      <c r="L109" s="301">
        <f>SUM(L107:L108)</f>
        <v>0.75675941540124447</v>
      </c>
      <c r="M109" s="301">
        <f t="shared" ref="M109" si="173">SUM(M107:M108)</f>
        <v>0.23001630129370468</v>
      </c>
      <c r="N109" s="301">
        <f t="shared" ref="N109" si="174">SUM(N107:N108)</f>
        <v>0.72822428330505229</v>
      </c>
      <c r="O109" s="301">
        <f t="shared" si="166"/>
        <v>1.7150000000000014</v>
      </c>
      <c r="P109" s="301"/>
      <c r="Q109" s="301">
        <f>SUM(Q107:Q108)</f>
        <v>0.74534252059389061</v>
      </c>
      <c r="R109" s="301">
        <f t="shared" ref="R109" si="175">SUM(R107:R108)</f>
        <v>0.23474897072516993</v>
      </c>
      <c r="S109" s="301">
        <f t="shared" ref="S109" si="176">SUM(S107:S108)</f>
        <v>0.71490850868093792</v>
      </c>
      <c r="T109" s="301">
        <f t="shared" si="167"/>
        <v>1.6949999999999985</v>
      </c>
      <c r="U109" s="301"/>
      <c r="V109" s="301">
        <f>SUM(V107:V108)</f>
        <v>0.76258847365756099</v>
      </c>
      <c r="W109" s="301">
        <f t="shared" ref="W109" si="177">SUM(W107:W108)</f>
        <v>0.25076981089346556</v>
      </c>
      <c r="X109" s="301">
        <f t="shared" ref="X109" si="178">SUM(X107:X108)</f>
        <v>0.70964171544897225</v>
      </c>
      <c r="Y109" s="301">
        <f t="shared" si="168"/>
        <v>1.7229999999999988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1.4311557170718525</v>
      </c>
      <c r="C116" s="300">
        <v>0.6099243042119139</v>
      </c>
      <c r="D116" s="300">
        <v>0.19819762453755052</v>
      </c>
      <c r="E116" s="300">
        <f>SUM(B116:D116)</f>
        <v>2.2392776458213168</v>
      </c>
      <c r="F116" s="300"/>
      <c r="G116" s="300">
        <v>0.85737843163817895</v>
      </c>
      <c r="H116" s="300">
        <v>0.41241631558188846</v>
      </c>
      <c r="I116" s="300">
        <v>0</v>
      </c>
      <c r="J116" s="300">
        <f>SUM(G116:I116)</f>
        <v>1.2697947472200675</v>
      </c>
      <c r="K116" s="300"/>
      <c r="L116" s="300">
        <v>0.87088518155246086</v>
      </c>
      <c r="M116" s="300">
        <v>0.16088714426216344</v>
      </c>
      <c r="N116" s="300">
        <v>0.18797252208100074</v>
      </c>
      <c r="O116" s="300">
        <f>SUM(L116:N116)</f>
        <v>1.219744847895625</v>
      </c>
      <c r="P116" s="300"/>
      <c r="Q116" s="300">
        <v>0.948637180873523</v>
      </c>
      <c r="R116" s="300">
        <v>0.16897159295120628</v>
      </c>
      <c r="S116" s="300">
        <v>0.20332973749672112</v>
      </c>
      <c r="T116" s="300">
        <f>SUM(Q116:S116)</f>
        <v>1.3209385113214505</v>
      </c>
      <c r="U116" s="300"/>
      <c r="V116" s="300">
        <v>1.0597061813594129</v>
      </c>
      <c r="W116" s="300">
        <v>0.17476336798117909</v>
      </c>
      <c r="X116" s="300">
        <v>0.21841141776974599</v>
      </c>
      <c r="Y116" s="300">
        <f>SUM(V116:X116)</f>
        <v>1.452880967110338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0.21508441765927916</v>
      </c>
      <c r="E117" s="300">
        <f t="shared" ref="E117:E118" si="179">SUM(B117:D117)</f>
        <v>4.0277223541786968</v>
      </c>
      <c r="F117" s="300"/>
      <c r="G117" s="300">
        <v>3.2706834397845941</v>
      </c>
      <c r="H117" s="300">
        <v>0.20171615928380829</v>
      </c>
      <c r="I117" s="300">
        <v>0.24680565371153457</v>
      </c>
      <c r="J117" s="300">
        <f t="shared" ref="J117:J118" si="180">SUM(G117:I117)</f>
        <v>3.7192052527799366</v>
      </c>
      <c r="K117" s="300"/>
      <c r="L117" s="300">
        <v>3.0608282629947623</v>
      </c>
      <c r="M117" s="300">
        <v>0.2239057899918063</v>
      </c>
      <c r="N117" s="300">
        <v>9.5521099117806846E-2</v>
      </c>
      <c r="O117" s="300">
        <f t="shared" ref="O117:O118" si="181">SUM(L117:N117)</f>
        <v>3.3802551521043758</v>
      </c>
      <c r="P117" s="300"/>
      <c r="Q117" s="300">
        <v>3.2347752607052254</v>
      </c>
      <c r="R117" s="300">
        <v>0.24033081624907912</v>
      </c>
      <c r="S117" s="300">
        <v>0.10395541172424705</v>
      </c>
      <c r="T117" s="300">
        <f t="shared" ref="T117:T118" si="182">SUM(Q117:S117)</f>
        <v>3.5790614886785517</v>
      </c>
      <c r="U117" s="300"/>
      <c r="V117" s="300">
        <v>3.426799830571797</v>
      </c>
      <c r="W117" s="300">
        <v>0.25932076639494211</v>
      </c>
      <c r="X117" s="300">
        <v>0.11399843592291578</v>
      </c>
      <c r="Y117" s="300">
        <f t="shared" ref="Y117:Y118" si="183">SUM(V117:X117)</f>
        <v>3.8001190328896546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0.41328204219682968</v>
      </c>
      <c r="E118" s="301">
        <f t="shared" si="179"/>
        <v>6.2670000000000137</v>
      </c>
      <c r="F118" s="301"/>
      <c r="G118" s="301">
        <f>SUM(G116:G117)</f>
        <v>4.1280618714227728</v>
      </c>
      <c r="H118" s="301">
        <f t="shared" ref="H118" si="186">SUM(H116:H117)</f>
        <v>0.61413247486569678</v>
      </c>
      <c r="I118" s="301">
        <f t="shared" ref="I118" si="187">SUM(I116:I117)</f>
        <v>0.24680565371153457</v>
      </c>
      <c r="J118" s="301">
        <f t="shared" si="180"/>
        <v>4.9890000000000043</v>
      </c>
      <c r="K118" s="301"/>
      <c r="L118" s="301">
        <f>SUM(L116:L117)</f>
        <v>3.9317134445472233</v>
      </c>
      <c r="M118" s="301">
        <f t="shared" ref="M118" si="188">SUM(M116:M117)</f>
        <v>0.38479293425396977</v>
      </c>
      <c r="N118" s="301">
        <f t="shared" ref="N118" si="189">SUM(N116:N117)</f>
        <v>0.28349362119880761</v>
      </c>
      <c r="O118" s="301">
        <f t="shared" si="181"/>
        <v>4.6000000000000014</v>
      </c>
      <c r="P118" s="301"/>
      <c r="Q118" s="301">
        <f>SUM(Q116:Q117)</f>
        <v>4.1834124415787484</v>
      </c>
      <c r="R118" s="301">
        <f t="shared" ref="R118" si="190">SUM(R116:R117)</f>
        <v>0.40930240920028538</v>
      </c>
      <c r="S118" s="301">
        <f t="shared" ref="S118" si="191">SUM(S116:S117)</f>
        <v>0.30728514922096817</v>
      </c>
      <c r="T118" s="301">
        <f t="shared" si="182"/>
        <v>4.9000000000000021</v>
      </c>
      <c r="U118" s="301"/>
      <c r="V118" s="301">
        <f>SUM(V116:V117)</f>
        <v>4.4865060119312101</v>
      </c>
      <c r="W118" s="301">
        <f t="shared" ref="W118" si="192">SUM(W116:W117)</f>
        <v>0.4340841343761212</v>
      </c>
      <c r="X118" s="301">
        <f t="shared" ref="X118" si="193">SUM(X116:X117)</f>
        <v>0.33240985369266174</v>
      </c>
      <c r="Y118" s="301">
        <f t="shared" si="183"/>
        <v>5.252999999999993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0.97701432994174631</v>
      </c>
      <c r="D125" s="300">
        <v>0</v>
      </c>
      <c r="E125" s="300">
        <f>SUM(B125:D125)</f>
        <v>3.3259163131938609</v>
      </c>
      <c r="F125" s="300"/>
      <c r="G125" s="300">
        <v>2.7391704586559364</v>
      </c>
      <c r="H125" s="300">
        <v>0.98294909999721791</v>
      </c>
      <c r="I125" s="300">
        <v>0</v>
      </c>
      <c r="J125" s="300">
        <f>SUM(G125:I125)</f>
        <v>3.7221195586531541</v>
      </c>
      <c r="K125" s="300"/>
      <c r="L125" s="300">
        <v>2.5897316872373626</v>
      </c>
      <c r="M125" s="300">
        <v>0.95256790124281321</v>
      </c>
      <c r="N125" s="300">
        <v>0</v>
      </c>
      <c r="O125" s="300">
        <f>SUM(L125:N125)</f>
        <v>3.5422995884801756</v>
      </c>
      <c r="P125" s="300"/>
      <c r="Q125" s="300">
        <v>2.6693243752419455</v>
      </c>
      <c r="R125" s="300">
        <v>0.97136117041220282</v>
      </c>
      <c r="S125" s="300">
        <v>0</v>
      </c>
      <c r="T125" s="300">
        <f>SUM(Q125:S125)</f>
        <v>3.6406855456541485</v>
      </c>
      <c r="U125" s="300"/>
      <c r="V125" s="300">
        <v>2.6735266103993784</v>
      </c>
      <c r="W125" s="300">
        <v>0.96382571642881321</v>
      </c>
      <c r="X125" s="300">
        <v>0</v>
      </c>
      <c r="Y125" s="300">
        <f>SUM(V125:X125)</f>
        <v>3.6373523268281915</v>
      </c>
    </row>
    <row r="126" spans="1:25" x14ac:dyDescent="0.2">
      <c r="A126" s="260" t="s">
        <v>364</v>
      </c>
      <c r="B126" s="300">
        <v>2.5926933394361558</v>
      </c>
      <c r="C126" s="300">
        <v>8.7690932019297604E-2</v>
      </c>
      <c r="D126" s="300">
        <v>0.905699415350676</v>
      </c>
      <c r="E126" s="300">
        <f t="shared" ref="E126:E127" si="194">SUM(B126:D126)</f>
        <v>3.5860836868061292</v>
      </c>
      <c r="F126" s="300"/>
      <c r="G126" s="300">
        <v>3.0652079893670474</v>
      </c>
      <c r="H126" s="300">
        <v>0.11550718801691358</v>
      </c>
      <c r="I126" s="300">
        <v>0.16216526396288486</v>
      </c>
      <c r="J126" s="300">
        <f t="shared" ref="J126:J127" si="195">SUM(G126:I126)</f>
        <v>3.3428804413468458</v>
      </c>
      <c r="K126" s="300"/>
      <c r="L126" s="300">
        <v>2.760595884768505</v>
      </c>
      <c r="M126" s="300">
        <v>0.14153251028873365</v>
      </c>
      <c r="N126" s="300">
        <v>0.12957201646259339</v>
      </c>
      <c r="O126" s="300">
        <f t="shared" ref="O126:O127" si="196">SUM(L126:N126)</f>
        <v>3.0317004115198323</v>
      </c>
      <c r="P126" s="300"/>
      <c r="Q126" s="300">
        <v>2.8572288919480275</v>
      </c>
      <c r="R126" s="300">
        <v>0.1523703796698358</v>
      </c>
      <c r="S126" s="300">
        <v>0.14071518272798603</v>
      </c>
      <c r="T126" s="300">
        <f t="shared" ref="T126:T127" si="197">SUM(Q126:S126)</f>
        <v>3.1503144543458497</v>
      </c>
      <c r="U126" s="300"/>
      <c r="V126" s="300">
        <v>2.8715339627475815</v>
      </c>
      <c r="W126" s="300">
        <v>0.16381903249868823</v>
      </c>
      <c r="X126" s="300">
        <v>0.14729467792554188</v>
      </c>
      <c r="Y126" s="300">
        <f t="shared" ref="Y126:Y127" si="198">SUM(V126:X126)</f>
        <v>3.1826476731718119</v>
      </c>
    </row>
    <row r="127" spans="1:25" x14ac:dyDescent="0.2">
      <c r="A127" s="264" t="s">
        <v>363</v>
      </c>
      <c r="B127" s="301">
        <f>SUM(B125:B126)</f>
        <v>4.9415953226882703</v>
      </c>
      <c r="C127" s="301">
        <f t="shared" ref="C127" si="199">SUM(C125:C126)</f>
        <v>1.064705261961044</v>
      </c>
      <c r="D127" s="301">
        <f t="shared" ref="D127" si="200">SUM(D125:D126)</f>
        <v>0.905699415350676</v>
      </c>
      <c r="E127" s="301">
        <f t="shared" si="194"/>
        <v>6.9119999999999902</v>
      </c>
      <c r="F127" s="301"/>
      <c r="G127" s="301">
        <f>SUM(G125:G126)</f>
        <v>5.8043784480229839</v>
      </c>
      <c r="H127" s="301">
        <f t="shared" ref="H127" si="201">SUM(H125:H126)</f>
        <v>1.0984562880141315</v>
      </c>
      <c r="I127" s="301">
        <f t="shared" ref="I127" si="202">SUM(I125:I126)</f>
        <v>0.16216526396288486</v>
      </c>
      <c r="J127" s="301">
        <f t="shared" si="195"/>
        <v>7.0650000000000004</v>
      </c>
      <c r="K127" s="301"/>
      <c r="L127" s="301">
        <f>SUM(L125:L126)</f>
        <v>5.3503275720058676</v>
      </c>
      <c r="M127" s="301">
        <f t="shared" ref="M127" si="203">SUM(M125:M126)</f>
        <v>1.0941004115315469</v>
      </c>
      <c r="N127" s="301">
        <f t="shared" ref="N127" si="204">SUM(N125:N126)</f>
        <v>0.12957201646259339</v>
      </c>
      <c r="O127" s="301">
        <f t="shared" si="196"/>
        <v>6.5740000000000078</v>
      </c>
      <c r="P127" s="301"/>
      <c r="Q127" s="301">
        <f>SUM(Q125:Q126)</f>
        <v>5.5265532671899731</v>
      </c>
      <c r="R127" s="301">
        <f t="shared" ref="R127" si="205">SUM(R125:R126)</f>
        <v>1.1237315500820386</v>
      </c>
      <c r="S127" s="301">
        <f t="shared" ref="S127" si="206">SUM(S125:S126)</f>
        <v>0.14071518272798603</v>
      </c>
      <c r="T127" s="301">
        <f t="shared" si="197"/>
        <v>6.7909999999999977</v>
      </c>
      <c r="U127" s="301"/>
      <c r="V127" s="301">
        <f>SUM(V125:V126)</f>
        <v>5.5450605731469604</v>
      </c>
      <c r="W127" s="301">
        <f t="shared" ref="W127" si="207">SUM(W125:W126)</f>
        <v>1.1276447489275014</v>
      </c>
      <c r="X127" s="301">
        <f t="shared" ref="X127" si="208">SUM(X125:X126)</f>
        <v>0.14729467792554188</v>
      </c>
      <c r="Y127" s="301">
        <f t="shared" si="198"/>
        <v>6.8200000000000038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1.0215229982897254</v>
      </c>
      <c r="C134" s="300">
        <v>0.64695741057346401</v>
      </c>
      <c r="D134" s="300">
        <v>0.11719931857056326</v>
      </c>
      <c r="E134" s="300">
        <f>SUM(B134:D134)</f>
        <v>1.7856797274337526</v>
      </c>
      <c r="F134" s="300"/>
      <c r="G134" s="300">
        <v>1.6192758519239898</v>
      </c>
      <c r="H134" s="300">
        <v>0.69436398355371376</v>
      </c>
      <c r="I134" s="300">
        <v>0.23032119076097321</v>
      </c>
      <c r="J134" s="300">
        <f>SUM(G134:I134)</f>
        <v>2.5439610262386769</v>
      </c>
      <c r="K134" s="300"/>
      <c r="L134" s="300">
        <v>1.2926508021903138</v>
      </c>
      <c r="M134" s="300">
        <v>0.67079702811256692</v>
      </c>
      <c r="N134" s="300">
        <v>0.3435176052514391</v>
      </c>
      <c r="O134" s="300">
        <f>SUM(L134:N134)</f>
        <v>2.3069654355543197</v>
      </c>
      <c r="P134" s="300"/>
      <c r="Q134" s="300">
        <v>1.3286090055216908</v>
      </c>
      <c r="R134" s="300">
        <v>0.63662514848873619</v>
      </c>
      <c r="S134" s="300">
        <v>0.34587755101288981</v>
      </c>
      <c r="T134" s="300">
        <f>SUM(Q134:S134)</f>
        <v>2.311111705023317</v>
      </c>
      <c r="U134" s="300"/>
      <c r="V134" s="300">
        <v>1.5900826532014543</v>
      </c>
      <c r="W134" s="300">
        <v>0.6513509930670589</v>
      </c>
      <c r="X134" s="300">
        <v>0.38927428410051507</v>
      </c>
      <c r="Y134" s="300">
        <f>SUM(V134:X134)</f>
        <v>2.6307079303690282</v>
      </c>
    </row>
    <row r="135" spans="1:25" x14ac:dyDescent="0.2">
      <c r="A135" s="260" t="s">
        <v>364</v>
      </c>
      <c r="B135" s="300">
        <v>1.6603236797221439</v>
      </c>
      <c r="C135" s="300">
        <v>7.1264054514502406E-2</v>
      </c>
      <c r="D135" s="300">
        <v>0.2627325383296043</v>
      </c>
      <c r="E135" s="300">
        <f t="shared" ref="E135:E136" si="209">SUM(B135:D135)</f>
        <v>1.9943202725662506</v>
      </c>
      <c r="F135" s="300"/>
      <c r="G135" s="300">
        <v>1.4499353701519171</v>
      </c>
      <c r="H135" s="300">
        <v>0.29424892283698578</v>
      </c>
      <c r="I135" s="300">
        <v>0.34185468077242342</v>
      </c>
      <c r="J135" s="300">
        <f t="shared" ref="J135:J136" si="210">SUM(G135:I135)</f>
        <v>2.0860389737613261</v>
      </c>
      <c r="K135" s="300"/>
      <c r="L135" s="300">
        <v>1.6043781630250611</v>
      </c>
      <c r="M135" s="300">
        <v>0.33642769462617256</v>
      </c>
      <c r="N135" s="300">
        <v>2.2870679444409015E-4</v>
      </c>
      <c r="O135" s="300">
        <f t="shared" ref="O135:O136" si="211">SUM(L135:N135)</f>
        <v>1.9410345644456779</v>
      </c>
      <c r="P135" s="300"/>
      <c r="Q135" s="300">
        <v>1.5909909836740164</v>
      </c>
      <c r="R135" s="300">
        <v>0.33466855630861975</v>
      </c>
      <c r="S135" s="300">
        <v>2.2875499405340373E-4</v>
      </c>
      <c r="T135" s="300">
        <f t="shared" ref="T135:T136" si="212">SUM(Q135:S135)</f>
        <v>1.9258882949766896</v>
      </c>
      <c r="U135" s="300"/>
      <c r="V135" s="300">
        <v>1.7773771288347826</v>
      </c>
      <c r="W135" s="300">
        <v>0.38068901259879995</v>
      </c>
      <c r="X135" s="300">
        <v>2.2592819738355538E-4</v>
      </c>
      <c r="Y135" s="300">
        <f t="shared" ref="Y135:Y136" si="213">SUM(V135:X135)</f>
        <v>2.1582920696309662</v>
      </c>
    </row>
    <row r="136" spans="1:25" x14ac:dyDescent="0.2">
      <c r="A136" s="264" t="s">
        <v>363</v>
      </c>
      <c r="B136" s="301">
        <f>SUM(B134:B135)</f>
        <v>2.681846678011869</v>
      </c>
      <c r="C136" s="301">
        <f t="shared" ref="C136" si="214">SUM(C134:C135)</f>
        <v>0.71822146508796636</v>
      </c>
      <c r="D136" s="301">
        <f t="shared" ref="D136" si="215">SUM(D134:D135)</f>
        <v>0.37993185690016756</v>
      </c>
      <c r="E136" s="301">
        <f t="shared" si="209"/>
        <v>3.7800000000000029</v>
      </c>
      <c r="F136" s="301"/>
      <c r="G136" s="301">
        <f>SUM(G134:G135)</f>
        <v>3.0692112220759071</v>
      </c>
      <c r="H136" s="301">
        <f t="shared" ref="H136" si="216">SUM(H134:H135)</f>
        <v>0.98861290639069954</v>
      </c>
      <c r="I136" s="301">
        <f t="shared" ref="I136" si="217">SUM(I134:I135)</f>
        <v>0.57217587153339666</v>
      </c>
      <c r="J136" s="301">
        <f t="shared" si="210"/>
        <v>4.6300000000000026</v>
      </c>
      <c r="K136" s="301"/>
      <c r="L136" s="301">
        <f>SUM(L134:L135)</f>
        <v>2.8970289652153749</v>
      </c>
      <c r="M136" s="301">
        <f t="shared" ref="M136" si="218">SUM(M134:M135)</f>
        <v>1.0072247227387394</v>
      </c>
      <c r="N136" s="301">
        <f t="shared" ref="N136" si="219">SUM(N134:N135)</f>
        <v>0.34374631204588318</v>
      </c>
      <c r="O136" s="301">
        <f t="shared" si="211"/>
        <v>4.2479999999999976</v>
      </c>
      <c r="P136" s="301"/>
      <c r="Q136" s="301">
        <f>SUM(Q134:Q135)</f>
        <v>2.9195999891957074</v>
      </c>
      <c r="R136" s="301">
        <f t="shared" ref="R136" si="220">SUM(R134:R135)</f>
        <v>0.97129370479735599</v>
      </c>
      <c r="S136" s="301">
        <f t="shared" ref="S136" si="221">SUM(S134:S135)</f>
        <v>0.3461063060069432</v>
      </c>
      <c r="T136" s="301">
        <f t="shared" si="212"/>
        <v>4.2370000000000063</v>
      </c>
      <c r="U136" s="301"/>
      <c r="V136" s="301">
        <f>SUM(V134:V135)</f>
        <v>3.3674597820362369</v>
      </c>
      <c r="W136" s="301">
        <f t="shared" ref="W136" si="222">SUM(W134:W135)</f>
        <v>1.0320400056658587</v>
      </c>
      <c r="X136" s="301">
        <f t="shared" ref="X136" si="223">SUM(X134:X135)</f>
        <v>0.38950021229789861</v>
      </c>
      <c r="Y136" s="301">
        <f t="shared" si="213"/>
        <v>4.7889999999999944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2.7590984916715766</v>
      </c>
      <c r="D143" s="300">
        <v>1.4631347073018659</v>
      </c>
      <c r="E143" s="300">
        <f>SUM(B143:D143)</f>
        <v>9.3541003584605757</v>
      </c>
      <c r="F143" s="300"/>
      <c r="G143" s="300">
        <v>4.1232422296560234</v>
      </c>
      <c r="H143" s="300">
        <v>2.5691457893736231</v>
      </c>
      <c r="I143" s="300">
        <v>1.543910157191337</v>
      </c>
      <c r="J143" s="300">
        <f>SUM(G143:I143)</f>
        <v>8.2362981762209841</v>
      </c>
      <c r="K143" s="300"/>
      <c r="L143" s="300">
        <v>4.9872451588513407</v>
      </c>
      <c r="M143" s="300">
        <v>2.467088737031399</v>
      </c>
      <c r="N143" s="300">
        <v>0.45917512551566292</v>
      </c>
      <c r="O143" s="300">
        <f>SUM(L143:N143)</f>
        <v>7.9135090213984025</v>
      </c>
      <c r="P143" s="300"/>
      <c r="Q143" s="300">
        <v>5.1315329455426975</v>
      </c>
      <c r="R143" s="300">
        <v>2.5579015257950108</v>
      </c>
      <c r="S143" s="300">
        <v>0.50694412588125637</v>
      </c>
      <c r="T143" s="300">
        <f>SUM(Q143:S143)</f>
        <v>8.1963785972189651</v>
      </c>
      <c r="U143" s="300"/>
      <c r="V143" s="300">
        <v>5.4320099100576664</v>
      </c>
      <c r="W143" s="300">
        <v>2.7083349460833364</v>
      </c>
      <c r="X143" s="300">
        <v>0.58894711581558368</v>
      </c>
      <c r="Y143" s="300">
        <f>SUM(V143:X143)</f>
        <v>8.7292919719565862</v>
      </c>
    </row>
    <row r="144" spans="1:25" x14ac:dyDescent="0.2">
      <c r="A144" s="260" t="s">
        <v>364</v>
      </c>
      <c r="B144" s="300">
        <v>12.237098342209691</v>
      </c>
      <c r="C144" s="300">
        <v>0.84737290920913477</v>
      </c>
      <c r="D144" s="300">
        <v>2.5754283901206119</v>
      </c>
      <c r="E144" s="300">
        <f t="shared" ref="E144:E145" si="224">SUM(B144:D144)</f>
        <v>15.659899641539438</v>
      </c>
      <c r="F144" s="300"/>
      <c r="G144" s="300">
        <v>7.5700601981580213</v>
      </c>
      <c r="H144" s="300">
        <v>0.68908828876678352</v>
      </c>
      <c r="I144" s="300">
        <v>2.2825533368542144</v>
      </c>
      <c r="J144" s="300">
        <f t="shared" ref="J144:J145" si="225">SUM(G144:I144)</f>
        <v>10.541701823779018</v>
      </c>
      <c r="K144" s="300"/>
      <c r="L144" s="300">
        <v>8.393631917131362</v>
      </c>
      <c r="M144" s="300">
        <v>1.2395493960005894</v>
      </c>
      <c r="N144" s="300">
        <v>2.314309665469676</v>
      </c>
      <c r="O144" s="300">
        <f t="shared" ref="O144:O145" si="226">SUM(L144:N144)</f>
        <v>11.947490978601627</v>
      </c>
      <c r="P144" s="300"/>
      <c r="Q144" s="300">
        <v>8.2932416284996258</v>
      </c>
      <c r="R144" s="300">
        <v>1.2763291139049993</v>
      </c>
      <c r="S144" s="300">
        <v>2.4000506603764022</v>
      </c>
      <c r="T144" s="300">
        <f t="shared" ref="T144:T145" si="227">SUM(Q144:S144)</f>
        <v>11.969621402781028</v>
      </c>
      <c r="U144" s="300"/>
      <c r="V144" s="300">
        <v>8.4378316319516937</v>
      </c>
      <c r="W144" s="300">
        <v>1.3732055309643196</v>
      </c>
      <c r="X144" s="300">
        <v>2.5776708651274265</v>
      </c>
      <c r="Y144" s="300">
        <f t="shared" ref="Y144:Y145" si="228">SUM(V144:X144)</f>
        <v>12.388708028043441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3.6064714008807113</v>
      </c>
      <c r="D145" s="301">
        <f t="shared" ref="D145" si="230">SUM(D143:D144)</f>
        <v>4.038563097422478</v>
      </c>
      <c r="E145" s="301">
        <f t="shared" si="224"/>
        <v>25.014000000000017</v>
      </c>
      <c r="F145" s="301"/>
      <c r="G145" s="301">
        <f>SUM(G143:G144)</f>
        <v>11.693302427814045</v>
      </c>
      <c r="H145" s="301">
        <f t="shared" ref="H145" si="231">SUM(H143:H144)</f>
        <v>3.2582340781404069</v>
      </c>
      <c r="I145" s="301">
        <f t="shared" ref="I145" si="232">SUM(I143:I144)</f>
        <v>3.8264634940455515</v>
      </c>
      <c r="J145" s="301">
        <f t="shared" si="225"/>
        <v>18.778000000000002</v>
      </c>
      <c r="K145" s="301"/>
      <c r="L145" s="301">
        <f>SUM(L143:L144)</f>
        <v>13.380877075982703</v>
      </c>
      <c r="M145" s="301">
        <f t="shared" ref="M145" si="233">SUM(M143:M144)</f>
        <v>3.7066381330319884</v>
      </c>
      <c r="N145" s="301">
        <f t="shared" ref="N145" si="234">SUM(N143:N144)</f>
        <v>2.7734847909853388</v>
      </c>
      <c r="O145" s="301">
        <f t="shared" si="226"/>
        <v>19.861000000000029</v>
      </c>
      <c r="P145" s="301"/>
      <c r="Q145" s="301">
        <f>SUM(Q143:Q144)</f>
        <v>13.424774574042324</v>
      </c>
      <c r="R145" s="301">
        <f t="shared" ref="R145" si="235">SUM(R143:R144)</f>
        <v>3.8342306397000101</v>
      </c>
      <c r="S145" s="301">
        <f t="shared" ref="S145" si="236">SUM(S143:S144)</f>
        <v>2.9069947862576586</v>
      </c>
      <c r="T145" s="301">
        <f t="shared" si="227"/>
        <v>20.165999999999993</v>
      </c>
      <c r="U145" s="301"/>
      <c r="V145" s="301">
        <f>SUM(V143:V144)</f>
        <v>13.869841542009361</v>
      </c>
      <c r="W145" s="301">
        <f t="shared" ref="W145" si="237">SUM(W143:W144)</f>
        <v>4.081540477047656</v>
      </c>
      <c r="X145" s="301">
        <f t="shared" ref="X145" si="238">SUM(X143:X144)</f>
        <v>3.1666179809430099</v>
      </c>
      <c r="Y145" s="301">
        <f t="shared" si="228"/>
        <v>21.118000000000027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4.3057076354033263</v>
      </c>
      <c r="C152" s="300">
        <v>3.8750459670793433</v>
      </c>
      <c r="D152" s="300">
        <v>0.89495812670577157</v>
      </c>
      <c r="E152" s="300">
        <f>SUM(B152:D152)</f>
        <v>9.0757117291884413</v>
      </c>
      <c r="F152" s="300"/>
      <c r="G152" s="300">
        <v>4.2494153993820865</v>
      </c>
      <c r="H152" s="300">
        <v>3.9454582716504438</v>
      </c>
      <c r="I152" s="300">
        <v>0.49844979366579067</v>
      </c>
      <c r="J152" s="300">
        <f>SUM(G152:I152)</f>
        <v>8.6933234646983202</v>
      </c>
      <c r="K152" s="300"/>
      <c r="L152" s="300">
        <v>4.5250176893567691</v>
      </c>
      <c r="M152" s="300">
        <v>4.0762037710138959</v>
      </c>
      <c r="N152" s="300">
        <v>0.56622303735917323</v>
      </c>
      <c r="O152" s="300">
        <f>SUM(L152:N152)</f>
        <v>9.1674444977298375</v>
      </c>
      <c r="P152" s="300"/>
      <c r="Q152" s="300">
        <v>4.6731720931555456</v>
      </c>
      <c r="R152" s="300">
        <v>4.0578939535606233</v>
      </c>
      <c r="S152" s="300">
        <v>0.56466976743570019</v>
      </c>
      <c r="T152" s="300">
        <f>SUM(Q152:S152)</f>
        <v>9.2957358141518682</v>
      </c>
      <c r="U152" s="300"/>
      <c r="V152" s="300">
        <v>4.9079567551707974</v>
      </c>
      <c r="W152" s="300">
        <v>4.0261256293062386</v>
      </c>
      <c r="X152" s="300">
        <v>0.58550630901436496</v>
      </c>
      <c r="Y152" s="300">
        <f>SUM(V152:X152)</f>
        <v>9.5195886934914018</v>
      </c>
    </row>
    <row r="153" spans="1:25" x14ac:dyDescent="0.2">
      <c r="A153" s="260" t="s">
        <v>364</v>
      </c>
      <c r="B153" s="300">
        <v>7.4044262889384127</v>
      </c>
      <c r="C153" s="300">
        <v>2.3801159118803454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9.1645941551371291</v>
      </c>
      <c r="H153" s="300">
        <v>2.4423790539951908</v>
      </c>
      <c r="I153" s="300">
        <v>1.9347033261692965</v>
      </c>
      <c r="J153" s="300">
        <f t="shared" ref="J153:J154" si="240">SUM(G153:I153)</f>
        <v>13.541676535301617</v>
      </c>
      <c r="K153" s="300"/>
      <c r="L153" s="300">
        <v>9.0894226260129081</v>
      </c>
      <c r="M153" s="300">
        <v>2.5245469317838198</v>
      </c>
      <c r="N153" s="300">
        <v>1.1725859444734603</v>
      </c>
      <c r="O153" s="300">
        <f t="shared" ref="O153:O154" si="241">SUM(L153:N153)</f>
        <v>12.78655550227019</v>
      </c>
      <c r="P153" s="300"/>
      <c r="Q153" s="300">
        <v>9.2211944184535124</v>
      </c>
      <c r="R153" s="300">
        <v>2.5558474418129116</v>
      </c>
      <c r="S153" s="300">
        <v>1.171222325581702</v>
      </c>
      <c r="T153" s="300">
        <f t="shared" ref="T153:T154" si="242">SUM(Q153:S153)</f>
        <v>12.948264185848126</v>
      </c>
      <c r="U153" s="300"/>
      <c r="V153" s="300">
        <v>9.4727876001707632</v>
      </c>
      <c r="W153" s="300">
        <v>2.6018944644848281</v>
      </c>
      <c r="X153" s="300">
        <v>1.2067292418529889</v>
      </c>
      <c r="Y153" s="300">
        <f t="shared" ref="Y153:Y154" si="243">SUM(V153:X153)</f>
        <v>13.281411306508579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1.4647041966986001</v>
      </c>
      <c r="E154" s="301">
        <f t="shared" si="239"/>
        <v>19.430000000000032</v>
      </c>
      <c r="F154" s="301"/>
      <c r="G154" s="301">
        <f>SUM(G152:G153)</f>
        <v>13.414009554519215</v>
      </c>
      <c r="H154" s="301">
        <f t="shared" ref="H154" si="246">SUM(H152:H153)</f>
        <v>6.3878373256456342</v>
      </c>
      <c r="I154" s="301">
        <f t="shared" ref="I154" si="247">SUM(I152:I153)</f>
        <v>2.4331531198350871</v>
      </c>
      <c r="J154" s="301">
        <f t="shared" si="240"/>
        <v>22.234999999999935</v>
      </c>
      <c r="K154" s="301"/>
      <c r="L154" s="301">
        <f>SUM(L152:L153)</f>
        <v>13.614440315369677</v>
      </c>
      <c r="M154" s="301">
        <f t="shared" ref="M154" si="248">SUM(M152:M153)</f>
        <v>6.6007507027977157</v>
      </c>
      <c r="N154" s="301">
        <f t="shared" ref="N154" si="249">SUM(N152:N153)</f>
        <v>1.7388089818326335</v>
      </c>
      <c r="O154" s="301">
        <f t="shared" si="241"/>
        <v>21.954000000000025</v>
      </c>
      <c r="P154" s="301"/>
      <c r="Q154" s="301">
        <f>SUM(Q152:Q153)</f>
        <v>13.894366511609057</v>
      </c>
      <c r="R154" s="301">
        <f t="shared" ref="R154" si="250">SUM(R152:R153)</f>
        <v>6.6137413953735349</v>
      </c>
      <c r="S154" s="301">
        <f t="shared" ref="S154" si="251">SUM(S152:S153)</f>
        <v>1.7358920930174022</v>
      </c>
      <c r="T154" s="301">
        <f t="shared" si="242"/>
        <v>22.243999999999993</v>
      </c>
      <c r="U154" s="301"/>
      <c r="V154" s="301">
        <f>SUM(V152:V153)</f>
        <v>14.380744355341561</v>
      </c>
      <c r="W154" s="301">
        <f t="shared" ref="W154" si="252">SUM(W152:W153)</f>
        <v>6.6280200937910667</v>
      </c>
      <c r="X154" s="301">
        <f t="shared" ref="X154" si="253">SUM(X152:X153)</f>
        <v>1.7922355508673538</v>
      </c>
      <c r="Y154" s="301">
        <f t="shared" si="243"/>
        <v>22.800999999999981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4.212495360066467</v>
      </c>
      <c r="C161" s="300">
        <v>3.9705851937612895</v>
      </c>
      <c r="D161" s="300">
        <v>0.14126893770634572</v>
      </c>
      <c r="E161" s="300">
        <f>SUM(B161:D161)</f>
        <v>8.3243494915341039</v>
      </c>
      <c r="F161" s="300"/>
      <c r="G161" s="300">
        <v>4.9359697416528157</v>
      </c>
      <c r="H161" s="300">
        <v>4.1694842504884502</v>
      </c>
      <c r="I161" s="300">
        <v>4.4732155890386767E-2</v>
      </c>
      <c r="J161" s="300">
        <f>SUM(G161:I161)</f>
        <v>9.1501861480316524</v>
      </c>
      <c r="K161" s="300"/>
      <c r="L161" s="300">
        <v>4.8364679112555757</v>
      </c>
      <c r="M161" s="300">
        <v>4.0898486636805229</v>
      </c>
      <c r="N161" s="300">
        <v>0.56162015549876199</v>
      </c>
      <c r="O161" s="300">
        <f>SUM(L161:N161)</f>
        <v>9.4879367304348605</v>
      </c>
      <c r="P161" s="300"/>
      <c r="Q161" s="300">
        <v>4.697416099372461</v>
      </c>
      <c r="R161" s="300">
        <v>3.9803821056432311</v>
      </c>
      <c r="S161" s="300">
        <v>0.54593605629872166</v>
      </c>
      <c r="T161" s="300">
        <f>SUM(Q161:S161)</f>
        <v>9.223734261314414</v>
      </c>
      <c r="U161" s="300"/>
      <c r="V161" s="300">
        <v>4.7498994086178303</v>
      </c>
      <c r="W161" s="300">
        <v>4.0266395343652519</v>
      </c>
      <c r="X161" s="300">
        <v>0.5566882976749683</v>
      </c>
      <c r="Y161" s="300">
        <f>SUM(V161:X161)</f>
        <v>9.3332272406580508</v>
      </c>
    </row>
    <row r="162" spans="1:25" x14ac:dyDescent="0.2">
      <c r="A162" s="260" t="s">
        <v>364</v>
      </c>
      <c r="B162" s="300">
        <v>4.5997991046282172</v>
      </c>
      <c r="C162" s="300">
        <v>0.74099166888802803</v>
      </c>
      <c r="D162" s="300">
        <v>0.24685973494968172</v>
      </c>
      <c r="E162" s="300">
        <f t="shared" ref="E162:E163" si="254">SUM(B162:D162)</f>
        <v>5.5876505084659271</v>
      </c>
      <c r="F162" s="300"/>
      <c r="G162" s="300">
        <v>5.2687769814440557</v>
      </c>
      <c r="H162" s="300">
        <v>0.80271853743448485</v>
      </c>
      <c r="I162" s="300">
        <v>0.10131833308979581</v>
      </c>
      <c r="J162" s="300">
        <f t="shared" ref="J162:J163" si="255">SUM(G162:I162)</f>
        <v>6.1728138519683364</v>
      </c>
      <c r="K162" s="300"/>
      <c r="L162" s="300">
        <v>5.2830707314060534</v>
      </c>
      <c r="M162" s="300">
        <v>0.79099253815910231</v>
      </c>
      <c r="N162" s="300">
        <v>0</v>
      </c>
      <c r="O162" s="300">
        <f t="shared" ref="O162:O163" si="256">SUM(L162:N162)</f>
        <v>6.0740632695651557</v>
      </c>
      <c r="P162" s="300"/>
      <c r="Q162" s="300">
        <v>5.0275628236851038</v>
      </c>
      <c r="R162" s="300">
        <v>0.80970291500046365</v>
      </c>
      <c r="S162" s="300">
        <v>0</v>
      </c>
      <c r="T162" s="300">
        <f t="shared" ref="T162:T163" si="257">SUM(Q162:S162)</f>
        <v>5.8372657386855673</v>
      </c>
      <c r="U162" s="300"/>
      <c r="V162" s="300">
        <v>4.8766764701837859</v>
      </c>
      <c r="W162" s="300">
        <v>0.90309628915816442</v>
      </c>
      <c r="X162" s="300">
        <v>0</v>
      </c>
      <c r="Y162" s="300">
        <f t="shared" ref="Y162:Y163" si="258">SUM(V162:X162)</f>
        <v>5.7797727593419506</v>
      </c>
    </row>
    <row r="163" spans="1:25" x14ac:dyDescent="0.2">
      <c r="A163" s="264" t="s">
        <v>363</v>
      </c>
      <c r="B163" s="301">
        <f>SUM(B161:B162)</f>
        <v>8.8122944646946841</v>
      </c>
      <c r="C163" s="301">
        <f t="shared" ref="C163" si="259">SUM(C161:C162)</f>
        <v>4.7115768626493173</v>
      </c>
      <c r="D163" s="301">
        <f t="shared" ref="D163" si="260">SUM(D161:D162)</f>
        <v>0.38812867265602746</v>
      </c>
      <c r="E163" s="301">
        <f t="shared" si="254"/>
        <v>13.912000000000027</v>
      </c>
      <c r="F163" s="301"/>
      <c r="G163" s="301">
        <f>SUM(G161:G162)</f>
        <v>10.204746723096871</v>
      </c>
      <c r="H163" s="301">
        <f t="shared" ref="H163" si="261">SUM(H161:H162)</f>
        <v>4.9722027879229351</v>
      </c>
      <c r="I163" s="301">
        <f t="shared" ref="I163" si="262">SUM(I161:I162)</f>
        <v>0.14605048898018258</v>
      </c>
      <c r="J163" s="301">
        <f t="shared" si="255"/>
        <v>15.32299999999999</v>
      </c>
      <c r="K163" s="301"/>
      <c r="L163" s="301">
        <f>SUM(L161:L162)</f>
        <v>10.119538642661629</v>
      </c>
      <c r="M163" s="301">
        <f t="shared" ref="M163" si="263">SUM(M161:M162)</f>
        <v>4.8808412018396252</v>
      </c>
      <c r="N163" s="301">
        <f t="shared" ref="N163" si="264">SUM(N161:N162)</f>
        <v>0.56162015549876199</v>
      </c>
      <c r="O163" s="301">
        <f t="shared" si="256"/>
        <v>15.562000000000015</v>
      </c>
      <c r="P163" s="301"/>
      <c r="Q163" s="301">
        <f>SUM(Q161:Q162)</f>
        <v>9.7249789230575647</v>
      </c>
      <c r="R163" s="301">
        <f t="shared" ref="R163" si="265">SUM(R161:R162)</f>
        <v>4.7900850206436951</v>
      </c>
      <c r="S163" s="301">
        <f t="shared" ref="S163" si="266">SUM(S161:S162)</f>
        <v>0.54593605629872166</v>
      </c>
      <c r="T163" s="301">
        <f t="shared" si="257"/>
        <v>15.060999999999982</v>
      </c>
      <c r="U163" s="301"/>
      <c r="V163" s="301">
        <f>SUM(V161:V162)</f>
        <v>9.6265758788016171</v>
      </c>
      <c r="W163" s="301">
        <f t="shared" ref="W163" si="267">SUM(W161:W162)</f>
        <v>4.9297358235234165</v>
      </c>
      <c r="X163" s="301">
        <f t="shared" ref="X163" si="268">SUM(X161:X162)</f>
        <v>0.5566882976749683</v>
      </c>
      <c r="Y163" s="301">
        <f t="shared" si="258"/>
        <v>15.113000000000001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8.5790714373424173</v>
      </c>
      <c r="C170" s="300">
        <v>8.1844279030973635</v>
      </c>
      <c r="D170" s="300">
        <v>1.4645544333535558</v>
      </c>
      <c r="E170" s="300">
        <f>SUM(B170:D170)</f>
        <v>18.228053773793334</v>
      </c>
      <c r="F170" s="300"/>
      <c r="G170" s="300">
        <v>8.2120443827595295</v>
      </c>
      <c r="H170" s="300">
        <v>7.5475321227506722</v>
      </c>
      <c r="I170" s="300">
        <v>1.7354029433275651</v>
      </c>
      <c r="J170" s="300">
        <f>SUM(G170:I170)</f>
        <v>17.494979448837768</v>
      </c>
      <c r="K170" s="300"/>
      <c r="L170" s="300">
        <v>8.9885877232657805</v>
      </c>
      <c r="M170" s="300">
        <v>7.3617619404828476</v>
      </c>
      <c r="N170" s="300">
        <v>0.83968228080922325</v>
      </c>
      <c r="O170" s="300">
        <f>SUM(L170:N170)</f>
        <v>17.190031944557852</v>
      </c>
      <c r="P170" s="300"/>
      <c r="Q170" s="300">
        <v>9.8316736703198906</v>
      </c>
      <c r="R170" s="300">
        <v>7.7074883665019813</v>
      </c>
      <c r="S170" s="300">
        <v>0.90867926917139796</v>
      </c>
      <c r="T170" s="300">
        <f>SUM(Q170:S170)</f>
        <v>18.447841305993268</v>
      </c>
      <c r="U170" s="300"/>
      <c r="V170" s="300">
        <v>10.660404863811706</v>
      </c>
      <c r="W170" s="300">
        <v>7.6397792047327746</v>
      </c>
      <c r="X170" s="300">
        <v>0.94277622485337564</v>
      </c>
      <c r="Y170" s="300">
        <f>SUM(V170:X170)</f>
        <v>19.242960293397857</v>
      </c>
    </row>
    <row r="171" spans="1:25" x14ac:dyDescent="0.2">
      <c r="A171" s="260" t="s">
        <v>364</v>
      </c>
      <c r="B171" s="300">
        <v>7.6231802394342383</v>
      </c>
      <c r="C171" s="300">
        <v>1.539526291895855</v>
      </c>
      <c r="D171" s="300">
        <v>0.8322396948766061</v>
      </c>
      <c r="E171" s="300">
        <f t="shared" ref="E171" si="269">SUM(B171:D171)</f>
        <v>9.9949462262066984</v>
      </c>
      <c r="F171" s="300"/>
      <c r="G171" s="300">
        <v>5.4059860637648622</v>
      </c>
      <c r="H171" s="300">
        <v>1.5266839722594074</v>
      </c>
      <c r="I171" s="300">
        <v>0.89935051513794217</v>
      </c>
      <c r="J171" s="300">
        <f t="shared" ref="J171:J172" si="270">SUM(G171:I171)</f>
        <v>7.8320205511622119</v>
      </c>
      <c r="K171" s="300"/>
      <c r="L171" s="300">
        <v>5.0997798413784396</v>
      </c>
      <c r="M171" s="300">
        <v>1.1959608798735153</v>
      </c>
      <c r="N171" s="300">
        <v>0.96422733419022721</v>
      </c>
      <c r="O171" s="300">
        <f t="shared" ref="O171:O172" si="271">SUM(L171:N171)</f>
        <v>7.2599680554421813</v>
      </c>
      <c r="P171" s="300"/>
      <c r="Q171" s="300">
        <v>5.3855178089026987</v>
      </c>
      <c r="R171" s="300">
        <v>1.2969331387666685</v>
      </c>
      <c r="S171" s="300">
        <v>1.0517077463373354</v>
      </c>
      <c r="T171" s="300">
        <f t="shared" ref="T171:T172" si="272">SUM(Q171:S171)</f>
        <v>7.7341586940067026</v>
      </c>
      <c r="U171" s="300"/>
      <c r="V171" s="300">
        <v>5.4397311945972486</v>
      </c>
      <c r="W171" s="300">
        <v>1.3730762501501292</v>
      </c>
      <c r="X171" s="300">
        <v>1.123232261854795</v>
      </c>
      <c r="Y171" s="300">
        <f t="shared" ref="Y171:Y172" si="273">SUM(V171:X171)</f>
        <v>7.9360397066021733</v>
      </c>
    </row>
    <row r="172" spans="1:25" x14ac:dyDescent="0.2">
      <c r="A172" s="264" t="s">
        <v>363</v>
      </c>
      <c r="B172" s="301">
        <f>SUM(B170:B171)</f>
        <v>16.202251676776655</v>
      </c>
      <c r="C172" s="301">
        <f t="shared" ref="C172" si="274">SUM(C170:C171)</f>
        <v>9.7239541949932189</v>
      </c>
      <c r="D172" s="301">
        <f t="shared" ref="D172" si="275">SUM(D170:D171)</f>
        <v>2.2967941282301618</v>
      </c>
      <c r="E172" s="301">
        <f>SUM(B172:D172)</f>
        <v>28.223000000000035</v>
      </c>
      <c r="F172" s="301"/>
      <c r="G172" s="301">
        <f>SUM(G170:G171)</f>
        <v>13.618030446524392</v>
      </c>
      <c r="H172" s="301">
        <f t="shared" ref="H172" si="276">SUM(H170:H171)</f>
        <v>9.0742160950100796</v>
      </c>
      <c r="I172" s="301">
        <f t="shared" ref="I172" si="277">SUM(I170:I171)</f>
        <v>2.6347534584655072</v>
      </c>
      <c r="J172" s="301">
        <f t="shared" si="270"/>
        <v>25.32699999999998</v>
      </c>
      <c r="K172" s="301"/>
      <c r="L172" s="301">
        <f>SUM(L170:L171)</f>
        <v>14.088367564644219</v>
      </c>
      <c r="M172" s="301">
        <f t="shared" ref="M172" si="278">SUM(M170:M171)</f>
        <v>8.5577228203563624</v>
      </c>
      <c r="N172" s="301">
        <f t="shared" ref="N172" si="279">SUM(N170:N171)</f>
        <v>1.8039096149994505</v>
      </c>
      <c r="O172" s="301">
        <f t="shared" si="271"/>
        <v>24.450000000000035</v>
      </c>
      <c r="P172" s="301"/>
      <c r="Q172" s="301">
        <f>SUM(Q170:Q171)</f>
        <v>15.217191479222588</v>
      </c>
      <c r="R172" s="301">
        <f t="shared" ref="R172" si="280">SUM(R170:R171)</f>
        <v>9.0044215052686489</v>
      </c>
      <c r="S172" s="301">
        <f t="shared" ref="S172" si="281">SUM(S170:S171)</f>
        <v>1.9603870155087333</v>
      </c>
      <c r="T172" s="301">
        <f t="shared" si="272"/>
        <v>26.18199999999997</v>
      </c>
      <c r="U172" s="301"/>
      <c r="V172" s="301">
        <f>SUM(V170:V171)</f>
        <v>16.100136058408957</v>
      </c>
      <c r="W172" s="301">
        <f t="shared" ref="W172" si="282">SUM(W170:W171)</f>
        <v>9.012855454882903</v>
      </c>
      <c r="X172" s="301">
        <f t="shared" ref="X172" si="283">SUM(X170:X171)</f>
        <v>2.0660084867081707</v>
      </c>
      <c r="Y172" s="301">
        <f t="shared" si="273"/>
        <v>27.17900000000003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23.145257343350988</v>
      </c>
      <c r="C179" s="300">
        <v>18.418701876627328</v>
      </c>
      <c r="D179" s="300">
        <v>2.2285423816948757</v>
      </c>
      <c r="E179" s="300">
        <f>SUM(B179:D179)</f>
        <v>43.792501601673195</v>
      </c>
      <c r="F179" s="300"/>
      <c r="G179" s="300">
        <v>19.961333129631125</v>
      </c>
      <c r="H179" s="300">
        <v>16.566155213352651</v>
      </c>
      <c r="I179" s="300">
        <v>2.8521697366172942</v>
      </c>
      <c r="J179" s="300">
        <f>SUM(G179:I179)</f>
        <v>39.379658079601064</v>
      </c>
      <c r="K179" s="300"/>
      <c r="L179" s="300">
        <v>21.532824984613658</v>
      </c>
      <c r="M179" s="300">
        <v>19.318734721925331</v>
      </c>
      <c r="N179" s="300">
        <v>1.8203509797390396</v>
      </c>
      <c r="O179" s="300">
        <f>SUM(L179:N179)</f>
        <v>42.671910686278032</v>
      </c>
      <c r="P179" s="300"/>
      <c r="Q179" s="300">
        <v>23.744177513583235</v>
      </c>
      <c r="R179" s="300">
        <v>20.144322586339914</v>
      </c>
      <c r="S179" s="300">
        <v>2.061467371358837</v>
      </c>
      <c r="T179" s="300">
        <f>SUM(Q179:S179)</f>
        <v>45.949967471281987</v>
      </c>
      <c r="U179" s="300"/>
      <c r="V179" s="300">
        <v>26.893756182500056</v>
      </c>
      <c r="W179" s="300">
        <v>20.384497048213348</v>
      </c>
      <c r="X179" s="300">
        <v>2.3984756000188447</v>
      </c>
      <c r="Y179" s="300">
        <f>SUM(V179:X179)</f>
        <v>49.676728830732245</v>
      </c>
    </row>
    <row r="180" spans="1:25" x14ac:dyDescent="0.2">
      <c r="A180" s="260" t="s">
        <v>364</v>
      </c>
      <c r="B180" s="300">
        <v>7.0306845208402313</v>
      </c>
      <c r="C180" s="300">
        <v>1.8764602226402549</v>
      </c>
      <c r="D180" s="300">
        <v>1.245353654846318</v>
      </c>
      <c r="E180" s="300">
        <f t="shared" ref="E180:E181" si="284">SUM(B180:D180)</f>
        <v>10.152498398326804</v>
      </c>
      <c r="F180" s="300"/>
      <c r="G180" s="300">
        <v>6.7873268816537591</v>
      </c>
      <c r="H180" s="300">
        <v>2.2155394575874441</v>
      </c>
      <c r="I180" s="300">
        <v>0.23047558115768715</v>
      </c>
      <c r="J180" s="300">
        <f t="shared" ref="J180:J181" si="285">SUM(G180:I180)</f>
        <v>9.2333419203988907</v>
      </c>
      <c r="K180" s="300"/>
      <c r="L180" s="300">
        <v>7.2303841803315585</v>
      </c>
      <c r="M180" s="300">
        <v>2.5740012404821329</v>
      </c>
      <c r="N180" s="300">
        <v>0.72370389290831139</v>
      </c>
      <c r="O180" s="300">
        <f t="shared" ref="O180:O181" si="286">SUM(L180:N180)</f>
        <v>10.528089313722003</v>
      </c>
      <c r="P180" s="300"/>
      <c r="Q180" s="300">
        <v>7.8027241187669691</v>
      </c>
      <c r="R180" s="300">
        <v>2.8125707211124125</v>
      </c>
      <c r="S180" s="300">
        <v>0.74773768883860636</v>
      </c>
      <c r="T180" s="300">
        <f t="shared" ref="T180:T181" si="287">SUM(Q180:S180)</f>
        <v>11.363032528717989</v>
      </c>
      <c r="U180" s="300"/>
      <c r="V180" s="300">
        <v>8.5151540584380747</v>
      </c>
      <c r="W180" s="300">
        <v>3.107553233185179</v>
      </c>
      <c r="X180" s="300">
        <v>0.74556387764450693</v>
      </c>
      <c r="Y180" s="300">
        <f t="shared" ref="Y180:Y181" si="288">SUM(V180:X180)</f>
        <v>12.368271169267761</v>
      </c>
    </row>
    <row r="181" spans="1:25" x14ac:dyDescent="0.2">
      <c r="A181" s="264" t="s">
        <v>363</v>
      </c>
      <c r="B181" s="301">
        <f>SUM(B179:B180)</f>
        <v>30.17594186419122</v>
      </c>
      <c r="C181" s="301">
        <f t="shared" ref="C181" si="289">SUM(C179:C180)</f>
        <v>20.295162099267582</v>
      </c>
      <c r="D181" s="301">
        <f t="shared" ref="D181" si="290">SUM(D179:D180)</f>
        <v>3.4738960365411939</v>
      </c>
      <c r="E181" s="301">
        <f t="shared" si="284"/>
        <v>53.944999999999993</v>
      </c>
      <c r="F181" s="301"/>
      <c r="G181" s="301">
        <f>SUM(G179:G180)</f>
        <v>26.748660011284883</v>
      </c>
      <c r="H181" s="301">
        <f t="shared" ref="H181" si="291">SUM(H179:H180)</f>
        <v>18.781694670940094</v>
      </c>
      <c r="I181" s="301">
        <f t="shared" ref="I181" si="292">SUM(I179:I180)</f>
        <v>3.0826453177749813</v>
      </c>
      <c r="J181" s="301">
        <f t="shared" si="285"/>
        <v>48.612999999999964</v>
      </c>
      <c r="K181" s="301"/>
      <c r="L181" s="301">
        <f>SUM(L179:L180)</f>
        <v>28.763209164945216</v>
      </c>
      <c r="M181" s="301">
        <f t="shared" ref="M181" si="293">SUM(M179:M180)</f>
        <v>21.892735962407464</v>
      </c>
      <c r="N181" s="301">
        <f t="shared" ref="N181" si="294">SUM(N179:N180)</f>
        <v>2.5440548726473509</v>
      </c>
      <c r="O181" s="301">
        <f t="shared" si="286"/>
        <v>53.200000000000031</v>
      </c>
      <c r="P181" s="301"/>
      <c r="Q181" s="301">
        <f>SUM(Q179:Q180)</f>
        <v>31.546901632350206</v>
      </c>
      <c r="R181" s="301">
        <f t="shared" ref="R181" si="295">SUM(R179:R180)</f>
        <v>22.956893307452326</v>
      </c>
      <c r="S181" s="301">
        <f t="shared" ref="S181" si="296">SUM(S179:S180)</f>
        <v>2.8092050601974434</v>
      </c>
      <c r="T181" s="301">
        <f t="shared" si="287"/>
        <v>57.312999999999974</v>
      </c>
      <c r="U181" s="301"/>
      <c r="V181" s="301">
        <f>SUM(V179:V180)</f>
        <v>35.408910240938127</v>
      </c>
      <c r="W181" s="301">
        <f t="shared" ref="W181" si="297">SUM(W179:W180)</f>
        <v>23.492050281398527</v>
      </c>
      <c r="X181" s="301">
        <f t="shared" ref="X181" si="298">SUM(X179:X180)</f>
        <v>3.1440394776633518</v>
      </c>
      <c r="Y181" s="301">
        <f t="shared" si="288"/>
        <v>62.045000000000002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1.3000832659183799</v>
      </c>
      <c r="C188" s="300">
        <v>1.7460704765346531</v>
      </c>
      <c r="D188" s="300">
        <v>1.078189355139376</v>
      </c>
      <c r="E188" s="300">
        <f>SUM(B188:D188)</f>
        <v>4.1243430975924085</v>
      </c>
      <c r="F188" s="300"/>
      <c r="G188" s="300">
        <v>1.3800230775736764</v>
      </c>
      <c r="H188" s="300">
        <v>1.5629806825620514</v>
      </c>
      <c r="I188" s="300">
        <v>1.1134277103543373</v>
      </c>
      <c r="J188" s="300">
        <f>SUM(G188:I188)</f>
        <v>4.0564314704900646</v>
      </c>
      <c r="K188" s="300"/>
      <c r="L188" s="300">
        <v>1.1083860110701131</v>
      </c>
      <c r="M188" s="300">
        <v>2.1975375577475051</v>
      </c>
      <c r="N188" s="300">
        <v>0.31472392374875985</v>
      </c>
      <c r="O188" s="300">
        <f>SUM(L188:N188)</f>
        <v>3.6206474925663783</v>
      </c>
      <c r="P188" s="300"/>
      <c r="Q188" s="300">
        <v>1.1328612666954538</v>
      </c>
      <c r="R188" s="300">
        <v>2.3188936901790913</v>
      </c>
      <c r="S188" s="300">
        <v>0.30445950029574048</v>
      </c>
      <c r="T188" s="300">
        <f>SUM(Q188:S188)</f>
        <v>3.7562144571702856</v>
      </c>
      <c r="U188" s="300"/>
      <c r="V188" s="300">
        <v>1.1547976593551399</v>
      </c>
      <c r="W188" s="300">
        <v>2.5168977053885686</v>
      </c>
      <c r="X188" s="300">
        <v>0.35558285698748499</v>
      </c>
      <c r="Y188" s="300">
        <f>SUM(V188:X188)</f>
        <v>4.0272782217311933</v>
      </c>
    </row>
    <row r="189" spans="1:25" x14ac:dyDescent="0.2">
      <c r="A189" s="260" t="s">
        <v>364</v>
      </c>
      <c r="B189" s="300">
        <v>1.4276478269899806</v>
      </c>
      <c r="C189" s="300">
        <v>1.4276478270073145</v>
      </c>
      <c r="D189" s="300">
        <v>1.1793612484102931</v>
      </c>
      <c r="E189" s="300">
        <f t="shared" ref="E189:E190" si="299">SUM(B189:D189)</f>
        <v>4.0346569024075887</v>
      </c>
      <c r="F189" s="300"/>
      <c r="G189" s="300">
        <v>1.69817922442194</v>
      </c>
      <c r="H189" s="300">
        <v>1.0485609231069957</v>
      </c>
      <c r="I189" s="300">
        <v>1.4748283819809955</v>
      </c>
      <c r="J189" s="300">
        <f t="shared" ref="J189:J190" si="300">SUM(G189:I189)</f>
        <v>4.2215685295099314</v>
      </c>
      <c r="K189" s="300"/>
      <c r="L189" s="300">
        <v>1.3884878988999327</v>
      </c>
      <c r="M189" s="300">
        <v>1.4820154820472333</v>
      </c>
      <c r="N189" s="300">
        <v>1.3668491264864548</v>
      </c>
      <c r="O189" s="300">
        <f t="shared" ref="O189:O190" si="301">SUM(L189:N189)</f>
        <v>4.2373525074336209</v>
      </c>
      <c r="P189" s="300"/>
      <c r="Q189" s="300">
        <v>1.4727682048260067</v>
      </c>
      <c r="R189" s="300">
        <v>1.6169858628578395</v>
      </c>
      <c r="S189" s="300">
        <v>1.3460314751458604</v>
      </c>
      <c r="T189" s="300">
        <f t="shared" ref="T189:T190" si="302">SUM(Q189:S189)</f>
        <v>4.4357855428297066</v>
      </c>
      <c r="U189" s="300"/>
      <c r="V189" s="300">
        <v>1.6003647495271229</v>
      </c>
      <c r="W189" s="300">
        <v>1.8200036843115162</v>
      </c>
      <c r="X189" s="300">
        <v>1.4813533444301723</v>
      </c>
      <c r="Y189" s="300">
        <f t="shared" ref="Y189:Y190" si="303">SUM(V189:X189)</f>
        <v>4.9017217782688114</v>
      </c>
    </row>
    <row r="190" spans="1:25" x14ac:dyDescent="0.2">
      <c r="A190" s="264" t="s">
        <v>363</v>
      </c>
      <c r="B190" s="301">
        <f>SUM(B188:B189)</f>
        <v>2.7277310929083605</v>
      </c>
      <c r="C190" s="301">
        <f t="shared" ref="C190" si="304">SUM(C188:C189)</f>
        <v>3.1737183035419676</v>
      </c>
      <c r="D190" s="301">
        <f t="shared" ref="D190" si="305">SUM(D188:D189)</f>
        <v>2.2575506035496691</v>
      </c>
      <c r="E190" s="301">
        <f t="shared" si="299"/>
        <v>8.1589999999999971</v>
      </c>
      <c r="F190" s="301"/>
      <c r="G190" s="301">
        <f>SUM(G188:G189)</f>
        <v>3.0782023019956162</v>
      </c>
      <c r="H190" s="301">
        <f t="shared" ref="H190" si="306">SUM(H188:H189)</f>
        <v>2.6115416056690473</v>
      </c>
      <c r="I190" s="301">
        <f t="shared" ref="I190" si="307">SUM(I188:I189)</f>
        <v>2.5882560923353326</v>
      </c>
      <c r="J190" s="301">
        <f t="shared" si="300"/>
        <v>8.2779999999999951</v>
      </c>
      <c r="K190" s="301"/>
      <c r="L190" s="301">
        <f>SUM(L188:L189)</f>
        <v>2.4968739099700459</v>
      </c>
      <c r="M190" s="301">
        <f t="shared" ref="M190" si="308">SUM(M188:M189)</f>
        <v>3.6795530397947385</v>
      </c>
      <c r="N190" s="301">
        <f t="shared" ref="N190" si="309">SUM(N188:N189)</f>
        <v>1.6815730502352146</v>
      </c>
      <c r="O190" s="301">
        <f t="shared" si="301"/>
        <v>7.8579999999999988</v>
      </c>
      <c r="P190" s="301"/>
      <c r="Q190" s="301">
        <f>SUM(Q188:Q189)</f>
        <v>2.6056294715214605</v>
      </c>
      <c r="R190" s="301">
        <f t="shared" ref="R190" si="310">SUM(R188:R189)</f>
        <v>3.9358795530369308</v>
      </c>
      <c r="S190" s="301">
        <f t="shared" ref="S190" si="311">SUM(S188:S189)</f>
        <v>1.6504909754416008</v>
      </c>
      <c r="T190" s="301">
        <f t="shared" si="302"/>
        <v>8.1919999999999931</v>
      </c>
      <c r="U190" s="301"/>
      <c r="V190" s="301">
        <f>SUM(V188:V189)</f>
        <v>2.7551624088822626</v>
      </c>
      <c r="W190" s="301">
        <f t="shared" ref="W190" si="312">SUM(W188:W189)</f>
        <v>4.3369013897000848</v>
      </c>
      <c r="X190" s="301">
        <f t="shared" ref="X190" si="313">SUM(X188:X189)</f>
        <v>1.8369362014176573</v>
      </c>
      <c r="Y190" s="301">
        <f t="shared" si="303"/>
        <v>8.9290000000000056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1.3302180379576185</v>
      </c>
      <c r="D197" s="300">
        <v>1.6166526115579254</v>
      </c>
      <c r="E197" s="300">
        <f>SUM(B197:D197)</f>
        <v>4.6926381891776066</v>
      </c>
      <c r="F197" s="300"/>
      <c r="G197" s="300">
        <v>1.1283555362651956</v>
      </c>
      <c r="H197" s="300">
        <v>1.5443023731261165</v>
      </c>
      <c r="I197" s="300">
        <v>2.0605020137892236</v>
      </c>
      <c r="J197" s="300">
        <f>SUM(G197:I197)</f>
        <v>4.7331599231805352</v>
      </c>
      <c r="K197" s="300"/>
      <c r="L197" s="300">
        <v>1.0508383425232235</v>
      </c>
      <c r="M197" s="300">
        <v>1.0285328116740535</v>
      </c>
      <c r="N197" s="300">
        <v>2.5740169541628246</v>
      </c>
      <c r="O197" s="300">
        <f>SUM(L197:N197)</f>
        <v>4.6533881083601019</v>
      </c>
      <c r="P197" s="300"/>
      <c r="Q197" s="300">
        <v>0.84840885678792255</v>
      </c>
      <c r="R197" s="300">
        <v>0.84478919349726345</v>
      </c>
      <c r="S197" s="300">
        <v>2.1512865488705728</v>
      </c>
      <c r="T197" s="300">
        <f>SUM(Q197:S197)</f>
        <v>3.8444845991557588</v>
      </c>
      <c r="U197" s="300"/>
      <c r="V197" s="300">
        <v>0.75992729796625269</v>
      </c>
      <c r="W197" s="300">
        <v>0.7672686321756802</v>
      </c>
      <c r="X197" s="300">
        <v>1.9869221832636088</v>
      </c>
      <c r="Y197" s="300">
        <f>SUM(V197:X197)</f>
        <v>3.5141181134055417</v>
      </c>
    </row>
    <row r="198" spans="1:25" x14ac:dyDescent="0.2">
      <c r="A198" s="260" t="s">
        <v>364</v>
      </c>
      <c r="B198" s="300">
        <v>1.4718683959990897</v>
      </c>
      <c r="C198" s="300">
        <v>0.55615524062710664</v>
      </c>
      <c r="D198" s="300">
        <v>1.6233381741961999</v>
      </c>
      <c r="E198" s="300">
        <f t="shared" ref="E198:E199" si="314">SUM(B198:D198)</f>
        <v>3.6513618108223964</v>
      </c>
      <c r="F198" s="300"/>
      <c r="G198" s="300">
        <v>1.1684566577730238</v>
      </c>
      <c r="H198" s="300">
        <v>0.30525955759401679</v>
      </c>
      <c r="I198" s="300">
        <v>0.39712386145242795</v>
      </c>
      <c r="J198" s="300">
        <f t="shared" ref="J198:J199" si="315">SUM(G198:I198)</f>
        <v>1.8708400768194686</v>
      </c>
      <c r="K198" s="300"/>
      <c r="L198" s="300">
        <v>1.671469085305155</v>
      </c>
      <c r="M198" s="300">
        <v>0.64314280633474918</v>
      </c>
      <c r="N198" s="300">
        <v>0</v>
      </c>
      <c r="O198" s="300">
        <f t="shared" ref="O198:O199" si="316">SUM(L198:N198)</f>
        <v>2.3146118916399043</v>
      </c>
      <c r="P198" s="300"/>
      <c r="Q198" s="300">
        <v>1.4384139731153631</v>
      </c>
      <c r="R198" s="300">
        <v>0.53410142772888614</v>
      </c>
      <c r="S198" s="300">
        <v>0</v>
      </c>
      <c r="T198" s="300">
        <f t="shared" ref="T198:T199" si="317">SUM(Q198:S198)</f>
        <v>1.9725154008442494</v>
      </c>
      <c r="U198" s="300"/>
      <c r="V198" s="300">
        <v>1.4140997004238807</v>
      </c>
      <c r="W198" s="300">
        <v>0.50278218617057757</v>
      </c>
      <c r="X198" s="300">
        <v>0</v>
      </c>
      <c r="Y198" s="300">
        <f t="shared" ref="Y198:Y199" si="318">SUM(V198:X198)</f>
        <v>1.9168818865944584</v>
      </c>
    </row>
    <row r="199" spans="1:25" x14ac:dyDescent="0.2">
      <c r="A199" s="264" t="s">
        <v>363</v>
      </c>
      <c r="B199" s="301">
        <f>SUM(B197:B198)</f>
        <v>3.2176359356611526</v>
      </c>
      <c r="C199" s="301">
        <f t="shared" ref="C199" si="319">SUM(C197:C198)</f>
        <v>1.8863732785847251</v>
      </c>
      <c r="D199" s="301">
        <f t="shared" ref="D199" si="320">SUM(D197:D198)</f>
        <v>3.2399907857541255</v>
      </c>
      <c r="E199" s="301">
        <f t="shared" si="314"/>
        <v>8.344000000000003</v>
      </c>
      <c r="F199" s="301"/>
      <c r="G199" s="301">
        <f>SUM(G197:G198)</f>
        <v>2.2968121940382193</v>
      </c>
      <c r="H199" s="301">
        <f t="shared" ref="H199" si="321">SUM(H197:H198)</f>
        <v>1.8495619307201334</v>
      </c>
      <c r="I199" s="301">
        <f t="shared" ref="I199" si="322">SUM(I197:I198)</f>
        <v>2.4576258752416518</v>
      </c>
      <c r="J199" s="301">
        <f t="shared" si="315"/>
        <v>6.6040000000000045</v>
      </c>
      <c r="K199" s="301"/>
      <c r="L199" s="301">
        <f>SUM(L197:L198)</f>
        <v>2.7223074278283788</v>
      </c>
      <c r="M199" s="301">
        <f t="shared" ref="M199" si="323">SUM(M197:M198)</f>
        <v>1.6716756180088028</v>
      </c>
      <c r="N199" s="301">
        <f t="shared" ref="N199" si="324">SUM(N197:N198)</f>
        <v>2.5740169541628246</v>
      </c>
      <c r="O199" s="301">
        <f t="shared" si="316"/>
        <v>6.9680000000000062</v>
      </c>
      <c r="P199" s="301"/>
      <c r="Q199" s="301">
        <f>SUM(Q197:Q198)</f>
        <v>2.2868228299032856</v>
      </c>
      <c r="R199" s="301">
        <f t="shared" ref="R199" si="325">SUM(R197:R198)</f>
        <v>1.3788906212261496</v>
      </c>
      <c r="S199" s="301">
        <f t="shared" ref="S199" si="326">SUM(S197:S198)</f>
        <v>2.1512865488705728</v>
      </c>
      <c r="T199" s="301">
        <f t="shared" si="317"/>
        <v>5.8170000000000082</v>
      </c>
      <c r="U199" s="301"/>
      <c r="V199" s="301">
        <f>SUM(V197:V198)</f>
        <v>2.1740269983901332</v>
      </c>
      <c r="W199" s="301">
        <f t="shared" ref="W199" si="327">SUM(W197:W198)</f>
        <v>1.2700508183462578</v>
      </c>
      <c r="X199" s="301">
        <f t="shared" ref="X199" si="328">SUM(X197:X198)</f>
        <v>1.9869221832636088</v>
      </c>
      <c r="Y199" s="301">
        <f t="shared" si="318"/>
        <v>5.431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-0.27774582370758694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-2.8293433569909321</v>
      </c>
      <c r="N10">
        <f>'Ind T4'!C119</f>
        <v>0.70792334956899516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-0.60426113449436603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-3.5401084482182155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-0.74897095491315291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-4.5087467462606723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2.3619478841039321</v>
      </c>
      <c r="N18" s="13">
        <f>'Ind T4'!C111</f>
        <v>0.80235735439562195</v>
      </c>
    </row>
    <row r="19" spans="12:14" x14ac:dyDescent="0.2">
      <c r="L19" t="str">
        <f>'Ind T4'!A71</f>
        <v>Finance and insurance</v>
      </c>
      <c r="M19">
        <f>'Ind T4'!B110</f>
        <v>-0.99772053820418316</v>
      </c>
      <c r="N19">
        <f>'Ind T4'!C110</f>
        <v>0.24521346839652125</v>
      </c>
    </row>
    <row r="20" spans="12:14" x14ac:dyDescent="0.2">
      <c r="L20" t="str">
        <f>'Ind T4'!A70</f>
        <v>Information technology</v>
      </c>
      <c r="M20">
        <f>'Ind T4'!B109</f>
        <v>-5.9974516096091275</v>
      </c>
      <c r="N20">
        <f>'Ind T4'!C109</f>
        <v>0.8888808804774273</v>
      </c>
    </row>
    <row r="21" spans="12:14" x14ac:dyDescent="0.2">
      <c r="L21" t="str">
        <f>'Ind T4'!A69</f>
        <v>Media</v>
      </c>
      <c r="M21">
        <f>'Ind T4'!B108</f>
        <v>0.27040131533779821</v>
      </c>
      <c r="N21">
        <f>'Ind T4'!C108</f>
        <v>3.1030659699382568E-2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-1.5070955597662805</v>
      </c>
      <c r="N22">
        <f>'Ind T4'!C107</f>
        <v>0.2735537591675774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0.10466499411021513</v>
      </c>
      <c r="N24">
        <f>'Ind T4'!C105</f>
        <v>0.82426725738455886</v>
      </c>
    </row>
    <row r="25" spans="12:14" x14ac:dyDescent="0.2">
      <c r="L25" s="13" t="str">
        <f>'Ind T4'!A65</f>
        <v>Transport and storage</v>
      </c>
      <c r="M25">
        <f>'Ind T4'!B104</f>
        <v>3.790864227863322</v>
      </c>
      <c r="N25">
        <f>'Ind T4'!C104</f>
        <v>0.15114786518664047</v>
      </c>
    </row>
    <row r="26" spans="12:14" x14ac:dyDescent="0.2">
      <c r="L26" s="13" t="str">
        <f>'Ind T4'!A64</f>
        <v>Wholesale and retail trade</v>
      </c>
      <c r="M26">
        <f>'Ind T4'!B103</f>
        <v>-0.93258197725526459</v>
      </c>
      <c r="N26">
        <f>'Ind T4'!C103</f>
        <v>3.297979301315479E-2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0.24900896622732649</v>
      </c>
      <c r="N27">
        <f>'Ind T4'!C102</f>
        <v>0.26140507151595216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-0.62905268130165615</v>
      </c>
      <c r="N29">
        <f>'Ind T4'!C100</f>
        <v>-0.32024826200275358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-3.1493250471644307</v>
      </c>
      <c r="N31">
        <f>'Ind T4'!C98</f>
        <v>-1.4354573133540272</v>
      </c>
    </row>
    <row r="32" spans="12:14" x14ac:dyDescent="0.2">
      <c r="L32" s="13" t="str">
        <f>'Ind T4'!A58</f>
        <v>Engineering</v>
      </c>
      <c r="M32">
        <f>'Ind T4'!B97</f>
        <v>-5.6869012971081823</v>
      </c>
      <c r="N32">
        <f>'Ind T4'!C97</f>
        <v>-0.38668611439504064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-2.647778637349707</v>
      </c>
      <c r="N34">
        <f>'Ind T4'!C95</f>
        <v>-1.1093262378181756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-0.88647985919304562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17.43607432687384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-1.7309987007917638</v>
      </c>
    </row>
    <row r="39" spans="12:14" x14ac:dyDescent="0.2">
      <c r="L39" s="45" t="str">
        <f>'Ind T4'!A51</f>
        <v>Agriculture</v>
      </c>
      <c r="M39">
        <f>'Ind T4'!B90</f>
        <v>-8.7560807698599863</v>
      </c>
      <c r="N39">
        <f>'Ind T4'!C90</f>
        <v>0.38178303405231873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-0.12106424808528971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6.8420000000000085</v>
      </c>
      <c r="N5" s="11">
        <f t="shared" ref="N5:AL5" si="1">SUM(N6:N9)</f>
        <v>8.4830000000000005</v>
      </c>
      <c r="O5" s="11">
        <f t="shared" si="1"/>
        <v>6.5890000000000004</v>
      </c>
      <c r="P5" s="11">
        <f t="shared" si="1"/>
        <v>7.1959999999999917</v>
      </c>
      <c r="Q5" s="11">
        <f t="shared" si="1"/>
        <v>7.1840000000000046</v>
      </c>
      <c r="R5" s="11">
        <f t="shared" si="1"/>
        <v>5.552000000000004</v>
      </c>
      <c r="S5" s="11">
        <f t="shared" si="1"/>
        <v>4.578000000000003</v>
      </c>
      <c r="T5" s="11">
        <f t="shared" si="1"/>
        <v>6.3160000000000052</v>
      </c>
      <c r="U5" s="11">
        <f t="shared" si="1"/>
        <v>6.2659999999999991</v>
      </c>
      <c r="V5" s="11">
        <f t="shared" si="1"/>
        <v>5.0479999999999965</v>
      </c>
      <c r="W5" s="11">
        <f t="shared" si="1"/>
        <v>5.4979999999999993</v>
      </c>
      <c r="X5" s="11">
        <f t="shared" si="1"/>
        <v>5.4330000000000007</v>
      </c>
      <c r="Y5" s="11">
        <f t="shared" si="1"/>
        <v>5.3920000000000057</v>
      </c>
      <c r="Z5" s="11">
        <f t="shared" si="1"/>
        <v>5.3770000000000007</v>
      </c>
      <c r="AA5" s="11">
        <f t="shared" si="1"/>
        <v>5.4110000000000014</v>
      </c>
      <c r="AB5" s="11">
        <f t="shared" si="1"/>
        <v>5.4229999999999965</v>
      </c>
      <c r="AC5" s="11">
        <f t="shared" si="1"/>
        <v>5.4319999999999986</v>
      </c>
      <c r="AD5" s="11">
        <f t="shared" si="1"/>
        <v>5.4319999999999933</v>
      </c>
      <c r="AE5" s="11">
        <f t="shared" si="1"/>
        <v>5.4289999999999941</v>
      </c>
      <c r="AF5" s="11">
        <f t="shared" si="1"/>
        <v>5.424000000000003</v>
      </c>
      <c r="AG5" s="11">
        <f t="shared" si="1"/>
        <v>5.4209999999999976</v>
      </c>
      <c r="AH5" s="11">
        <f t="shared" si="1"/>
        <v>5.4140000000000033</v>
      </c>
      <c r="AI5" s="11">
        <f t="shared" si="1"/>
        <v>5.410999999999996</v>
      </c>
      <c r="AJ5" s="11">
        <f t="shared" si="1"/>
        <v>5.4050000000000029</v>
      </c>
      <c r="AK5" s="11">
        <f t="shared" si="1"/>
        <v>5.4009999999999936</v>
      </c>
      <c r="AL5" s="11">
        <f t="shared" si="1"/>
        <v>5.3990000000000045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1.8779999999999997</v>
      </c>
      <c r="N6" s="11">
        <v>3.334000000000001</v>
      </c>
      <c r="O6" s="11">
        <v>1.1790000000000032</v>
      </c>
      <c r="P6" s="11">
        <v>1.8130000000000019</v>
      </c>
      <c r="Q6" s="11">
        <v>2.5110000000000023</v>
      </c>
      <c r="R6" s="11">
        <v>1.3440000000000005</v>
      </c>
      <c r="S6" s="11">
        <v>0.66899999999999915</v>
      </c>
      <c r="T6" s="11">
        <v>1.3479999999999988</v>
      </c>
      <c r="U6" s="11">
        <v>1.6129999999999958</v>
      </c>
      <c r="V6" s="11">
        <v>0.87899999999999945</v>
      </c>
      <c r="W6" s="11">
        <v>0.84999999999999831</v>
      </c>
      <c r="X6" s="11">
        <v>0.85599999999999887</v>
      </c>
      <c r="Y6" s="11">
        <v>0.86200000000000099</v>
      </c>
      <c r="Z6" s="11">
        <v>0.87000000000000088</v>
      </c>
      <c r="AA6" s="11">
        <v>0.87599999999999945</v>
      </c>
      <c r="AB6" s="11">
        <v>0.87799999999999867</v>
      </c>
      <c r="AC6" s="11">
        <v>0.88</v>
      </c>
      <c r="AD6" s="11">
        <v>0.88199999999999967</v>
      </c>
      <c r="AE6" s="11">
        <v>0.88399999999999967</v>
      </c>
      <c r="AF6" s="11">
        <v>0.8850000000000029</v>
      </c>
      <c r="AG6" s="11">
        <v>0.88799999999999968</v>
      </c>
      <c r="AH6" s="11">
        <v>0.89000000000000146</v>
      </c>
      <c r="AI6" s="11">
        <v>0.89299999999999924</v>
      </c>
      <c r="AJ6" s="11">
        <v>0.89500000000000113</v>
      </c>
      <c r="AK6" s="172">
        <v>0.89700000000000102</v>
      </c>
      <c r="AL6" s="11">
        <v>0.9000000000000008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1.099000000000002</v>
      </c>
      <c r="N7" s="11">
        <v>1.3779999999999961</v>
      </c>
      <c r="O7" s="11">
        <v>1.505999999999998</v>
      </c>
      <c r="P7" s="11">
        <v>1.4699999999999944</v>
      </c>
      <c r="Q7" s="11">
        <v>1.4510000000000058</v>
      </c>
      <c r="R7" s="11">
        <v>1.4170000000000034</v>
      </c>
      <c r="S7" s="11">
        <v>1.2920000000000007</v>
      </c>
      <c r="T7" s="11">
        <v>0.96200000000000352</v>
      </c>
      <c r="U7" s="11">
        <v>0.95800000000000329</v>
      </c>
      <c r="V7" s="11">
        <v>0.72900000000000043</v>
      </c>
      <c r="W7" s="11">
        <v>0.9069999999999997</v>
      </c>
      <c r="X7" s="11">
        <v>0.88200000000000045</v>
      </c>
      <c r="Y7" s="11">
        <v>0.87400000000000067</v>
      </c>
      <c r="Z7" s="11">
        <v>0.84899999999999809</v>
      </c>
      <c r="AA7" s="11">
        <v>0.82000000000000073</v>
      </c>
      <c r="AB7" s="11">
        <v>0.8</v>
      </c>
      <c r="AC7" s="11">
        <v>0.78699999999999992</v>
      </c>
      <c r="AD7" s="11">
        <v>0.77299999999999791</v>
      </c>
      <c r="AE7" s="11">
        <v>0.76099999999999846</v>
      </c>
      <c r="AF7" s="11">
        <v>0.75100000000000067</v>
      </c>
      <c r="AG7" s="11">
        <v>0.74199999999999822</v>
      </c>
      <c r="AH7" s="11">
        <v>0.73100000000000032</v>
      </c>
      <c r="AI7" s="11">
        <v>0.72200000000000042</v>
      </c>
      <c r="AJ7" s="11">
        <v>0.71299999999999908</v>
      </c>
      <c r="AK7" s="172">
        <v>0.70500000000000052</v>
      </c>
      <c r="AL7" s="11">
        <v>0.69800000000000106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2.7450000000000059</v>
      </c>
      <c r="N8" s="11">
        <v>1.9860000000000035</v>
      </c>
      <c r="O8" s="11">
        <v>1.9339999999999975</v>
      </c>
      <c r="P8" s="11">
        <v>2.113999999999995</v>
      </c>
      <c r="Q8" s="11">
        <v>1.4349999999999963</v>
      </c>
      <c r="R8" s="11">
        <v>0.83900000000000152</v>
      </c>
      <c r="S8" s="11">
        <v>1.1970000000000005</v>
      </c>
      <c r="T8" s="11">
        <v>1.0919999999999996</v>
      </c>
      <c r="U8" s="11">
        <v>1.0799999999999972</v>
      </c>
      <c r="V8" s="11">
        <v>1.8089999999999977</v>
      </c>
      <c r="W8" s="11">
        <v>1.8739999999999983</v>
      </c>
      <c r="X8" s="11">
        <v>1.8750000000000042</v>
      </c>
      <c r="Y8" s="11">
        <v>1.8530000000000006</v>
      </c>
      <c r="Z8" s="11">
        <v>1.8479999999999981</v>
      </c>
      <c r="AA8" s="11">
        <v>1.8499999999999996</v>
      </c>
      <c r="AB8" s="11">
        <v>1.8509999999999966</v>
      </c>
      <c r="AC8" s="11">
        <v>1.8519999999999999</v>
      </c>
      <c r="AD8" s="11">
        <v>1.8529999999999971</v>
      </c>
      <c r="AE8" s="11">
        <v>1.854999999999996</v>
      </c>
      <c r="AF8" s="11">
        <v>1.858000000000003</v>
      </c>
      <c r="AG8" s="11">
        <v>1.8620000000000008</v>
      </c>
      <c r="AH8" s="11">
        <v>1.865999999999999</v>
      </c>
      <c r="AI8" s="11">
        <v>1.8709999999999993</v>
      </c>
      <c r="AJ8" s="11">
        <v>1.8759999999999974</v>
      </c>
      <c r="AK8" s="172">
        <v>1.8809999999999947</v>
      </c>
      <c r="AL8" s="11">
        <v>1.887000000000002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1.120000000000001</v>
      </c>
      <c r="N9" s="11">
        <v>1.7849999999999993</v>
      </c>
      <c r="O9" s="11">
        <v>1.9700000000000011</v>
      </c>
      <c r="P9" s="11">
        <v>1.7990000000000002</v>
      </c>
      <c r="Q9" s="11">
        <v>1.7869999999999997</v>
      </c>
      <c r="R9" s="11">
        <v>1.9519999999999993</v>
      </c>
      <c r="S9" s="11">
        <v>1.4200000000000028</v>
      </c>
      <c r="T9" s="11">
        <v>2.9140000000000033</v>
      </c>
      <c r="U9" s="11">
        <v>2.6150000000000029</v>
      </c>
      <c r="V9" s="11">
        <v>1.6309999999999993</v>
      </c>
      <c r="W9" s="11">
        <v>1.8670000000000035</v>
      </c>
      <c r="X9" s="11">
        <v>1.819999999999997</v>
      </c>
      <c r="Y9" s="11">
        <v>1.8030000000000033</v>
      </c>
      <c r="Z9" s="11">
        <v>1.8100000000000032</v>
      </c>
      <c r="AA9" s="11">
        <v>1.8650000000000011</v>
      </c>
      <c r="AB9" s="11">
        <v>1.894000000000001</v>
      </c>
      <c r="AC9" s="11">
        <v>1.9129999999999985</v>
      </c>
      <c r="AD9" s="11">
        <v>1.923999999999999</v>
      </c>
      <c r="AE9" s="11">
        <v>1.929</v>
      </c>
      <c r="AF9" s="11">
        <v>1.9299999999999957</v>
      </c>
      <c r="AG9" s="11">
        <v>1.9289999999999994</v>
      </c>
      <c r="AH9" s="11">
        <v>1.927000000000002</v>
      </c>
      <c r="AI9" s="11">
        <v>1.9249999999999976</v>
      </c>
      <c r="AJ9" s="11">
        <v>1.9210000000000051</v>
      </c>
      <c r="AK9" s="172">
        <v>1.9179999999999975</v>
      </c>
      <c r="AL9" s="11">
        <v>1.9140000000000001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28.668000000000035</v>
      </c>
      <c r="N11" s="11">
        <f t="shared" si="2"/>
        <v>25.187000000000047</v>
      </c>
      <c r="O11" s="11">
        <f t="shared" si="2"/>
        <v>25.942000000000043</v>
      </c>
      <c r="P11" s="11">
        <f t="shared" si="2"/>
        <v>25.270000000000003</v>
      </c>
      <c r="Q11" s="11">
        <f t="shared" si="2"/>
        <v>25.426999999999893</v>
      </c>
      <c r="R11" s="11">
        <f t="shared" ref="R11" si="3">SUM(R12:R14)</f>
        <v>26.496999999999922</v>
      </c>
      <c r="S11" s="11">
        <f t="shared" ref="S11" si="4">SUM(S12:S14)</f>
        <v>26.29499999999998</v>
      </c>
      <c r="T11" s="11">
        <f t="shared" ref="T11" si="5">SUM(T12:T14)</f>
        <v>27.34500000000002</v>
      </c>
      <c r="U11" s="11">
        <f t="shared" ref="U11" si="6">SUM(U12:U14)</f>
        <v>26.525999999999861</v>
      </c>
      <c r="V11" s="11">
        <f t="shared" ref="V11" si="7">SUM(V12:V14)</f>
        <v>25.441999999999968</v>
      </c>
      <c r="W11" s="11">
        <f t="shared" ref="W11" si="8">SUM(W12:W14)</f>
        <v>23.170000000000051</v>
      </c>
      <c r="X11" s="11">
        <f t="shared" ref="X11" si="9">SUM(X12:X14)</f>
        <v>23.374999999999972</v>
      </c>
      <c r="Y11" s="11">
        <f t="shared" ref="Y11" si="10">SUM(Y12:Y14)</f>
        <v>22.998000000000076</v>
      </c>
      <c r="Z11" s="11">
        <f t="shared" ref="Z11" si="11">SUM(Z12:Z14)</f>
        <v>22.658000000000051</v>
      </c>
      <c r="AA11" s="11">
        <f t="shared" ref="AA11" si="12">SUM(AA12:AA14)</f>
        <v>22.354000000000021</v>
      </c>
      <c r="AB11" s="11">
        <f t="shared" ref="AB11" si="13">SUM(AB12:AB14)</f>
        <v>21.99999999999995</v>
      </c>
      <c r="AC11" s="11">
        <f t="shared" ref="AC11" si="14">SUM(AC12:AC14)</f>
        <v>21.717999999999954</v>
      </c>
      <c r="AD11" s="11">
        <f>SUM(AD12:AD14)</f>
        <v>21.43500000000002</v>
      </c>
      <c r="AE11" s="11">
        <f t="shared" ref="AE11" si="15">SUM(AE12:AE14)</f>
        <v>21.161000000000012</v>
      </c>
      <c r="AF11" s="11">
        <f t="shared" ref="AF11" si="16">SUM(AF12:AF14)</f>
        <v>20.900000000000034</v>
      </c>
      <c r="AG11" s="11">
        <f t="shared" ref="AG11:AL11" si="17">SUM(AG12:AG14)</f>
        <v>20.667999999999967</v>
      </c>
      <c r="AH11" s="11">
        <f t="shared" si="17"/>
        <v>20.437000000000037</v>
      </c>
      <c r="AI11" s="11">
        <f t="shared" si="17"/>
        <v>20.215000000000032</v>
      </c>
      <c r="AJ11" s="11">
        <f t="shared" si="17"/>
        <v>20.00200000000001</v>
      </c>
      <c r="AK11" s="11">
        <f t="shared" si="17"/>
        <v>19.795999999999999</v>
      </c>
      <c r="AL11" s="11">
        <f t="shared" si="17"/>
        <v>19.599999999999955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3.7210000000000094</v>
      </c>
      <c r="N12" s="11">
        <v>3.0999999999999952</v>
      </c>
      <c r="O12" s="11">
        <v>3.4460000000000086</v>
      </c>
      <c r="P12" s="11">
        <v>2.9399999999999995</v>
      </c>
      <c r="Q12" s="11">
        <v>2.6019999999999928</v>
      </c>
      <c r="R12" s="11">
        <v>3.4089999999999936</v>
      </c>
      <c r="S12" s="11">
        <v>3.9890000000000012</v>
      </c>
      <c r="T12" s="11">
        <v>3.9009999999999838</v>
      </c>
      <c r="U12" s="11">
        <v>4.7749999999999808</v>
      </c>
      <c r="V12" s="11">
        <v>4.0139999999999976</v>
      </c>
      <c r="W12" s="11">
        <v>3.8100000000000049</v>
      </c>
      <c r="X12" s="11">
        <v>3.8169999999999975</v>
      </c>
      <c r="Y12" s="11">
        <v>3.827</v>
      </c>
      <c r="Z12" s="11">
        <v>3.864000000000007</v>
      </c>
      <c r="AA12" s="11">
        <v>3.8659999999999983</v>
      </c>
      <c r="AB12" s="11">
        <v>3.8470000000000026</v>
      </c>
      <c r="AC12" s="11">
        <v>3.8390000000000035</v>
      </c>
      <c r="AD12" s="11">
        <v>3.827999999999999</v>
      </c>
      <c r="AE12" s="11">
        <v>3.8140000000000027</v>
      </c>
      <c r="AF12" s="11">
        <v>3.7989999999999973</v>
      </c>
      <c r="AG12" s="11">
        <v>3.7849999999999917</v>
      </c>
      <c r="AH12" s="11">
        <v>3.7710000000000035</v>
      </c>
      <c r="AI12" s="11">
        <v>3.7560000000000029</v>
      </c>
      <c r="AJ12" s="11">
        <v>3.7409999999999997</v>
      </c>
      <c r="AK12" s="172">
        <v>3.7250000000000005</v>
      </c>
      <c r="AL12" s="11">
        <v>3.7079999999999966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1.9640000000000017</v>
      </c>
      <c r="N13" s="11">
        <v>2.5849999999999991</v>
      </c>
      <c r="O13" s="11">
        <v>3.8710000000000071</v>
      </c>
      <c r="P13" s="11">
        <v>3.2379999999999978</v>
      </c>
      <c r="Q13" s="11">
        <v>2.7929999999999908</v>
      </c>
      <c r="R13" s="11">
        <v>2.9669999999999934</v>
      </c>
      <c r="S13" s="11">
        <v>2.9719999999999946</v>
      </c>
      <c r="T13" s="11">
        <v>3.497000000000003</v>
      </c>
      <c r="U13" s="11">
        <v>2.9450000000000016</v>
      </c>
      <c r="V13" s="11">
        <v>2.3280000000000012</v>
      </c>
      <c r="W13" s="11">
        <v>2.2139999999999991</v>
      </c>
      <c r="X13" s="11">
        <v>2.2780000000000085</v>
      </c>
      <c r="Y13" s="11">
        <v>2.2669999999999999</v>
      </c>
      <c r="Z13" s="11">
        <v>2.2729999999999921</v>
      </c>
      <c r="AA13" s="11">
        <v>2.2729999999999957</v>
      </c>
      <c r="AB13" s="11">
        <v>2.2710000000000008</v>
      </c>
      <c r="AC13" s="11">
        <v>2.2519999999999967</v>
      </c>
      <c r="AD13" s="11">
        <v>2.2320000000000033</v>
      </c>
      <c r="AE13" s="11">
        <v>2.212999999999997</v>
      </c>
      <c r="AF13" s="11">
        <v>2.1940000000000013</v>
      </c>
      <c r="AG13" s="11">
        <v>2.1769999999999929</v>
      </c>
      <c r="AH13" s="11">
        <v>2.1600000000000077</v>
      </c>
      <c r="AI13" s="11">
        <v>2.1420000000000003</v>
      </c>
      <c r="AJ13" s="11">
        <v>2.1249999999999978</v>
      </c>
      <c r="AK13" s="172">
        <v>2.1069999999999989</v>
      </c>
      <c r="AL13" s="11">
        <v>2.0889999999999964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22.983000000000025</v>
      </c>
      <c r="N14" s="11">
        <v>19.502000000000052</v>
      </c>
      <c r="O14" s="11">
        <v>18.625000000000028</v>
      </c>
      <c r="P14" s="11">
        <v>19.092000000000006</v>
      </c>
      <c r="Q14" s="11">
        <v>20.031999999999911</v>
      </c>
      <c r="R14" s="11">
        <v>20.120999999999935</v>
      </c>
      <c r="S14" s="11">
        <v>19.333999999999985</v>
      </c>
      <c r="T14" s="11">
        <v>19.947000000000035</v>
      </c>
      <c r="U14" s="11">
        <v>18.80599999999988</v>
      </c>
      <c r="V14" s="11">
        <v>19.099999999999969</v>
      </c>
      <c r="W14" s="11">
        <v>17.146000000000047</v>
      </c>
      <c r="X14" s="11">
        <v>17.279999999999966</v>
      </c>
      <c r="Y14" s="11">
        <v>16.904000000000078</v>
      </c>
      <c r="Z14" s="11">
        <v>16.521000000000051</v>
      </c>
      <c r="AA14" s="11">
        <v>16.215000000000025</v>
      </c>
      <c r="AB14" s="11">
        <v>15.881999999999945</v>
      </c>
      <c r="AC14" s="11">
        <v>15.626999999999953</v>
      </c>
      <c r="AD14" s="11">
        <v>15.375000000000018</v>
      </c>
      <c r="AE14" s="11">
        <v>15.134000000000013</v>
      </c>
      <c r="AF14" s="11">
        <v>14.907000000000036</v>
      </c>
      <c r="AG14" s="11">
        <v>14.705999999999984</v>
      </c>
      <c r="AH14" s="11">
        <v>14.506000000000025</v>
      </c>
      <c r="AI14" s="11">
        <v>14.317000000000027</v>
      </c>
      <c r="AJ14" s="11">
        <v>14.13600000000001</v>
      </c>
      <c r="AK14" s="172">
        <v>13.963999999999999</v>
      </c>
      <c r="AL14" s="11">
        <v>13.802999999999962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23.357000000000017</v>
      </c>
      <c r="N16" s="11">
        <v>21.024000000000019</v>
      </c>
      <c r="O16" s="11">
        <v>20.929999999999996</v>
      </c>
      <c r="P16" s="11">
        <v>18.431999999999988</v>
      </c>
      <c r="Q16" s="11">
        <v>19.578999999999922</v>
      </c>
      <c r="R16" s="11">
        <v>17.708000000000016</v>
      </c>
      <c r="S16" s="11">
        <v>17.865000000000027</v>
      </c>
      <c r="T16" s="11">
        <v>16.480000000000018</v>
      </c>
      <c r="U16" s="11">
        <v>18.229999999999983</v>
      </c>
      <c r="V16" s="11">
        <v>18.173000000000009</v>
      </c>
      <c r="W16" s="11">
        <v>17.157999999999991</v>
      </c>
      <c r="X16" s="11">
        <v>16.70999999999999</v>
      </c>
      <c r="Y16" s="11">
        <v>16.642000000000049</v>
      </c>
      <c r="Z16" s="11">
        <v>16.527999999999953</v>
      </c>
      <c r="AA16" s="11">
        <v>16.486000000000026</v>
      </c>
      <c r="AB16" s="11">
        <v>16.503000000000014</v>
      </c>
      <c r="AC16" s="11">
        <v>16.501999999999988</v>
      </c>
      <c r="AD16" s="11">
        <v>16.45999999999998</v>
      </c>
      <c r="AE16" s="11">
        <v>16.437000000000037</v>
      </c>
      <c r="AF16" s="11">
        <v>16.40299999999997</v>
      </c>
      <c r="AG16" s="11">
        <v>16.387999999999984</v>
      </c>
      <c r="AH16" s="11">
        <v>16.376999999999988</v>
      </c>
      <c r="AI16" s="11">
        <v>16.368000000000013</v>
      </c>
      <c r="AJ16" s="11">
        <v>16.361999999999984</v>
      </c>
      <c r="AK16" s="172">
        <v>16.356999999999953</v>
      </c>
      <c r="AL16" s="11">
        <v>16.352000000000032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71.265000000000072</v>
      </c>
      <c r="O18" s="11">
        <f t="shared" si="18"/>
        <v>68.889000000000081</v>
      </c>
      <c r="P18" s="11">
        <f t="shared" si="18"/>
        <v>72.957999999999828</v>
      </c>
      <c r="Q18" s="11">
        <f t="shared" si="18"/>
        <v>73.7409999999999</v>
      </c>
      <c r="R18" s="11">
        <f t="shared" si="18"/>
        <v>78.320999999999898</v>
      </c>
      <c r="S18" s="11">
        <f t="shared" si="18"/>
        <v>75.257000000000019</v>
      </c>
      <c r="T18" s="11">
        <f t="shared" si="18"/>
        <v>75.400999999999996</v>
      </c>
      <c r="U18" s="11">
        <f t="shared" si="18"/>
        <v>75.21900000000015</v>
      </c>
      <c r="V18" s="11">
        <f t="shared" si="18"/>
        <v>79.045999999999935</v>
      </c>
      <c r="W18" s="11">
        <f t="shared" si="18"/>
        <v>79.300999999999888</v>
      </c>
      <c r="X18" s="11">
        <f t="shared" si="18"/>
        <v>78.974000000000018</v>
      </c>
      <c r="Y18" s="11">
        <f t="shared" si="18"/>
        <v>78.936999999999983</v>
      </c>
      <c r="Z18" s="11">
        <f t="shared" si="18"/>
        <v>79.172000000000011</v>
      </c>
      <c r="AA18" s="11">
        <f t="shared" si="18"/>
        <v>79.564000000000121</v>
      </c>
      <c r="AB18" s="11">
        <f t="shared" si="18"/>
        <v>79.943000000000012</v>
      </c>
      <c r="AC18" s="11">
        <f t="shared" si="18"/>
        <v>80.236000000000075</v>
      </c>
      <c r="AD18" s="11">
        <f t="shared" si="18"/>
        <v>80.501999999999839</v>
      </c>
      <c r="AE18" s="11">
        <f t="shared" si="18"/>
        <v>80.751000000000147</v>
      </c>
      <c r="AF18" s="11">
        <f t="shared" si="18"/>
        <v>80.993000000000052</v>
      </c>
      <c r="AG18" s="11">
        <f t="shared" si="18"/>
        <v>81.242999999999967</v>
      </c>
      <c r="AH18" s="11">
        <f t="shared" si="18"/>
        <v>81.489999999999952</v>
      </c>
      <c r="AI18" s="11">
        <f t="shared" si="18"/>
        <v>81.727999999999895</v>
      </c>
      <c r="AJ18" s="11">
        <f t="shared" si="18"/>
        <v>81.986999999999981</v>
      </c>
      <c r="AK18" s="11">
        <f t="shared" si="18"/>
        <v>82.233000000000018</v>
      </c>
      <c r="AL18" s="11">
        <f t="shared" si="18"/>
        <v>82.468000000000018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41.966000000000065</v>
      </c>
      <c r="N19" s="11">
        <v>41.047000000000033</v>
      </c>
      <c r="O19" s="11">
        <v>39.96800000000011</v>
      </c>
      <c r="P19" s="11">
        <v>40.544999999999874</v>
      </c>
      <c r="Q19" s="11">
        <v>43.583999999999889</v>
      </c>
      <c r="R19" s="11">
        <v>44.594999999999906</v>
      </c>
      <c r="S19" s="11">
        <v>43.179999999999993</v>
      </c>
      <c r="T19" s="11">
        <v>41.053000000000026</v>
      </c>
      <c r="U19" s="11">
        <v>41.060000000000109</v>
      </c>
      <c r="V19" s="11">
        <v>42.54899999999995</v>
      </c>
      <c r="W19" s="11">
        <v>42.553999999999895</v>
      </c>
      <c r="X19" s="11">
        <v>42.403999999999982</v>
      </c>
      <c r="Y19" s="11">
        <v>42.298000000000037</v>
      </c>
      <c r="Z19" s="11">
        <v>42.295000000000023</v>
      </c>
      <c r="AA19" s="11">
        <v>42.324000000000062</v>
      </c>
      <c r="AB19" s="11">
        <v>42.387999999999977</v>
      </c>
      <c r="AC19" s="11">
        <v>42.421000000000049</v>
      </c>
      <c r="AD19" s="11">
        <v>42.445999999999863</v>
      </c>
      <c r="AE19" s="11">
        <v>42.468000000000131</v>
      </c>
      <c r="AF19" s="11">
        <v>42.490000000000038</v>
      </c>
      <c r="AG19" s="11">
        <v>42.520000000000024</v>
      </c>
      <c r="AH19" s="11">
        <v>42.555999999999983</v>
      </c>
      <c r="AI19" s="11">
        <v>42.590999999999937</v>
      </c>
      <c r="AJ19" s="11">
        <v>42.653000000000013</v>
      </c>
      <c r="AK19" s="172">
        <v>42.710000000000022</v>
      </c>
      <c r="AL19" s="11">
        <v>42.765000000000029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12.349999999999957</v>
      </c>
      <c r="N20" s="11">
        <v>14.262000000000061</v>
      </c>
      <c r="O20" s="11">
        <v>14.193999999999939</v>
      </c>
      <c r="P20" s="11">
        <v>15.203999999999953</v>
      </c>
      <c r="Q20" s="11">
        <v>14.02000000000001</v>
      </c>
      <c r="R20" s="11">
        <v>14.275999999999982</v>
      </c>
      <c r="S20" s="11">
        <v>14.018999999999981</v>
      </c>
      <c r="T20" s="11">
        <v>14.358000000000009</v>
      </c>
      <c r="U20" s="11">
        <v>17.354000000000006</v>
      </c>
      <c r="V20" s="11">
        <v>16.468999999999951</v>
      </c>
      <c r="W20" s="11">
        <v>17.194999999999972</v>
      </c>
      <c r="X20" s="11">
        <v>17.626000000000001</v>
      </c>
      <c r="Y20" s="11">
        <v>17.540999999999954</v>
      </c>
      <c r="Z20" s="11">
        <v>17.512999999999987</v>
      </c>
      <c r="AA20" s="11">
        <v>17.547000000000015</v>
      </c>
      <c r="AB20" s="11">
        <v>17.568000000000023</v>
      </c>
      <c r="AC20" s="11">
        <v>17.572999999999979</v>
      </c>
      <c r="AD20" s="11">
        <v>17.577000000000009</v>
      </c>
      <c r="AE20" s="11">
        <v>17.579000000000001</v>
      </c>
      <c r="AF20" s="11">
        <v>17.581000000000017</v>
      </c>
      <c r="AG20" s="11">
        <v>17.585999999999974</v>
      </c>
      <c r="AH20" s="11">
        <v>17.588999999999984</v>
      </c>
      <c r="AI20" s="11">
        <v>17.589999999999968</v>
      </c>
      <c r="AJ20" s="11">
        <v>17.589999999999989</v>
      </c>
      <c r="AK20" s="172">
        <v>17.590000000000018</v>
      </c>
      <c r="AL20" s="11">
        <v>17.589000000000041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15.139999999999981</v>
      </c>
      <c r="N21" s="11">
        <v>15.95599999999998</v>
      </c>
      <c r="O21" s="11">
        <v>14.727000000000031</v>
      </c>
      <c r="P21" s="11">
        <v>17.209000000000003</v>
      </c>
      <c r="Q21" s="11">
        <v>16.137</v>
      </c>
      <c r="R21" s="11">
        <v>19.450000000000014</v>
      </c>
      <c r="S21" s="11">
        <v>18.05800000000005</v>
      </c>
      <c r="T21" s="11">
        <v>19.989999999999963</v>
      </c>
      <c r="U21" s="11">
        <v>16.805000000000035</v>
      </c>
      <c r="V21" s="11">
        <v>20.028000000000027</v>
      </c>
      <c r="W21" s="11">
        <v>19.552000000000024</v>
      </c>
      <c r="X21" s="11">
        <v>18.944000000000024</v>
      </c>
      <c r="Y21" s="11">
        <v>19.097999999999988</v>
      </c>
      <c r="Z21" s="11">
        <v>19.364000000000004</v>
      </c>
      <c r="AA21" s="11">
        <v>19.693000000000044</v>
      </c>
      <c r="AB21" s="11">
        <v>19.987000000000002</v>
      </c>
      <c r="AC21" s="11">
        <v>20.242000000000051</v>
      </c>
      <c r="AD21" s="11">
        <v>20.478999999999971</v>
      </c>
      <c r="AE21" s="11">
        <v>20.704000000000015</v>
      </c>
      <c r="AF21" s="11">
        <v>20.922000000000004</v>
      </c>
      <c r="AG21" s="11">
        <v>21.136999999999968</v>
      </c>
      <c r="AH21" s="11">
        <v>21.344999999999981</v>
      </c>
      <c r="AI21" s="11">
        <v>21.546999999999997</v>
      </c>
      <c r="AJ21" s="11">
        <v>21.743999999999975</v>
      </c>
      <c r="AK21" s="172">
        <v>21.932999999999979</v>
      </c>
      <c r="AL21" s="11">
        <v>22.113999999999951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69.047000000000025</v>
      </c>
      <c r="O23" s="11">
        <f t="shared" si="19"/>
        <v>70.447000000000131</v>
      </c>
      <c r="P23" s="11">
        <f t="shared" si="19"/>
        <v>72.725999999999985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71.121000000000038</v>
      </c>
      <c r="U23" s="11">
        <f t="shared" si="19"/>
        <v>73.90600000000002</v>
      </c>
      <c r="V23" s="11">
        <f t="shared" si="19"/>
        <v>74.336999999999989</v>
      </c>
      <c r="W23" s="11">
        <f t="shared" si="19"/>
        <v>73.778000000000006</v>
      </c>
      <c r="X23" s="11">
        <f t="shared" si="19"/>
        <v>73.719000000000065</v>
      </c>
      <c r="Y23" s="11">
        <f t="shared" si="19"/>
        <v>73.396999999999991</v>
      </c>
      <c r="Z23" s="11">
        <f t="shared" si="19"/>
        <v>73.545000000000044</v>
      </c>
      <c r="AA23" s="11">
        <f t="shared" si="19"/>
        <v>73.826999999999956</v>
      </c>
      <c r="AB23" s="11">
        <f t="shared" si="19"/>
        <v>74.041999999999987</v>
      </c>
      <c r="AC23" s="11">
        <f t="shared" si="19"/>
        <v>74.294000000000011</v>
      </c>
      <c r="AD23" s="11">
        <f t="shared" si="19"/>
        <v>74.545999999999978</v>
      </c>
      <c r="AE23" s="11">
        <f t="shared" si="19"/>
        <v>74.805000000000035</v>
      </c>
      <c r="AF23" s="11">
        <f t="shared" si="19"/>
        <v>75.076999999999984</v>
      </c>
      <c r="AG23" s="11">
        <f t="shared" si="19"/>
        <v>75.371999999999915</v>
      </c>
      <c r="AH23" s="11">
        <f t="shared" si="19"/>
        <v>75.667000000000044</v>
      </c>
      <c r="AI23" s="11">
        <f t="shared" si="19"/>
        <v>75.966000000000008</v>
      </c>
      <c r="AJ23" s="11">
        <f t="shared" si="19"/>
        <v>76.266000000000005</v>
      </c>
      <c r="AK23" s="11">
        <f t="shared" si="19"/>
        <v>76.565000000000055</v>
      </c>
      <c r="AL23" s="11">
        <f t="shared" si="19"/>
        <v>76.864000000000004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1.1329999999999985</v>
      </c>
      <c r="N24" s="11">
        <v>1.0789999999999977</v>
      </c>
      <c r="O24" s="11">
        <v>0.9390000000000005</v>
      </c>
      <c r="P24" s="11">
        <v>1.7600000000000009</v>
      </c>
      <c r="Q24" s="11">
        <v>1.4810000000000023</v>
      </c>
      <c r="R24" s="11">
        <v>1.6920000000000022</v>
      </c>
      <c r="S24" s="11">
        <v>1.0880000000000003</v>
      </c>
      <c r="T24" s="11">
        <v>1.5650000000000055</v>
      </c>
      <c r="U24" s="11">
        <v>0.74400000000000088</v>
      </c>
      <c r="V24" s="11">
        <v>1.7579999999999991</v>
      </c>
      <c r="W24" s="11">
        <v>1.7150000000000005</v>
      </c>
      <c r="X24" s="11">
        <v>1.700000000000002</v>
      </c>
      <c r="Y24" s="11">
        <v>1.6960000000000013</v>
      </c>
      <c r="Z24" s="11">
        <v>1.6919999999999995</v>
      </c>
      <c r="AA24" s="11">
        <v>1.6900000000000026</v>
      </c>
      <c r="AB24" s="11">
        <v>1.6949999999999961</v>
      </c>
      <c r="AC24" s="11">
        <v>1.6979999999999975</v>
      </c>
      <c r="AD24" s="11">
        <v>1.7009999999999992</v>
      </c>
      <c r="AE24" s="11">
        <v>1.7039999999999977</v>
      </c>
      <c r="AF24" s="11">
        <v>1.7069999999999972</v>
      </c>
      <c r="AG24" s="11">
        <v>1.7100000000000015</v>
      </c>
      <c r="AH24" s="11">
        <v>1.7120000000000015</v>
      </c>
      <c r="AI24" s="11">
        <v>1.7150000000000019</v>
      </c>
      <c r="AJ24" s="11">
        <v>1.7180000000000017</v>
      </c>
      <c r="AK24" s="172">
        <v>1.720000000000004</v>
      </c>
      <c r="AL24" s="11">
        <v>1.7229999999999981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7.8709999999999933</v>
      </c>
      <c r="N25" s="11">
        <v>7.2880000000000091</v>
      </c>
      <c r="O25" s="11">
        <v>5.4799999999999969</v>
      </c>
      <c r="P25" s="11">
        <v>5.5359999999999827</v>
      </c>
      <c r="Q25" s="11">
        <v>5.3139999999999912</v>
      </c>
      <c r="R25" s="11">
        <v>6.2670000000000119</v>
      </c>
      <c r="S25" s="11">
        <v>5.5960000000000081</v>
      </c>
      <c r="T25" s="11">
        <v>7.4780000000000006</v>
      </c>
      <c r="U25" s="11">
        <v>6.1979999999999995</v>
      </c>
      <c r="V25" s="11">
        <v>4.9890000000000096</v>
      </c>
      <c r="W25" s="11">
        <v>4.5999999999999988</v>
      </c>
      <c r="X25" s="11">
        <v>4.6950000000000029</v>
      </c>
      <c r="Y25" s="11">
        <v>4.7309999999999981</v>
      </c>
      <c r="Z25" s="11">
        <v>4.8010000000000028</v>
      </c>
      <c r="AA25" s="11">
        <v>4.8549999999999969</v>
      </c>
      <c r="AB25" s="11">
        <v>4.8999999999999844</v>
      </c>
      <c r="AC25" s="11">
        <v>4.9419999999999984</v>
      </c>
      <c r="AD25" s="11">
        <v>4.9790000000000081</v>
      </c>
      <c r="AE25" s="11">
        <v>5.0150000000000095</v>
      </c>
      <c r="AF25" s="11">
        <v>5.05</v>
      </c>
      <c r="AG25" s="11">
        <v>5.0859999999999923</v>
      </c>
      <c r="AH25" s="11">
        <v>5.1219999999999963</v>
      </c>
      <c r="AI25" s="11">
        <v>5.1569999999999876</v>
      </c>
      <c r="AJ25" s="11">
        <v>5.1899999999999995</v>
      </c>
      <c r="AK25" s="172">
        <v>5.2220000000000137</v>
      </c>
      <c r="AL25" s="11">
        <v>5.252999999999993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6.7939999999999952</v>
      </c>
      <c r="O26" s="11">
        <v>6.3100000000000076</v>
      </c>
      <c r="P26" s="11">
        <v>6.1609999999999943</v>
      </c>
      <c r="Q26" s="11">
        <v>6.8749999999999929</v>
      </c>
      <c r="R26" s="11">
        <v>6.911999999999999</v>
      </c>
      <c r="S26" s="11">
        <v>7.0530000000000141</v>
      </c>
      <c r="T26" s="11">
        <v>6.1500000000000039</v>
      </c>
      <c r="U26" s="11">
        <v>7.5230000000000068</v>
      </c>
      <c r="V26" s="11">
        <v>7.0650000000000048</v>
      </c>
      <c r="W26" s="11">
        <v>6.5740000000000052</v>
      </c>
      <c r="X26" s="11">
        <v>6.7869999999999937</v>
      </c>
      <c r="Y26" s="11">
        <v>6.7939999999999756</v>
      </c>
      <c r="Z26" s="11">
        <v>6.7990000000000013</v>
      </c>
      <c r="AA26" s="11">
        <v>6.7919999999999874</v>
      </c>
      <c r="AB26" s="11">
        <v>6.7910000000000004</v>
      </c>
      <c r="AC26" s="11">
        <v>6.7969999999999944</v>
      </c>
      <c r="AD26" s="11">
        <v>6.8019999999999925</v>
      </c>
      <c r="AE26" s="11">
        <v>6.8059999999999947</v>
      </c>
      <c r="AF26" s="11">
        <v>6.8099999999999916</v>
      </c>
      <c r="AG26" s="11">
        <v>6.8159999999999954</v>
      </c>
      <c r="AH26" s="11">
        <v>6.8160000000000132</v>
      </c>
      <c r="AI26" s="11">
        <v>6.8170000000000046</v>
      </c>
      <c r="AJ26" s="11">
        <v>6.8180000000000067</v>
      </c>
      <c r="AK26" s="172">
        <v>6.8189999999999973</v>
      </c>
      <c r="AL26" s="11">
        <v>6.8200000000000029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5.3420000000000023</v>
      </c>
      <c r="N27" s="11">
        <v>3.9339999999999908</v>
      </c>
      <c r="O27" s="11">
        <v>4.4330000000000034</v>
      </c>
      <c r="P27" s="11">
        <v>4.8640000000000025</v>
      </c>
      <c r="Q27" s="11">
        <v>4.5870000000000033</v>
      </c>
      <c r="R27" s="11">
        <v>3.7800000000000065</v>
      </c>
      <c r="S27" s="11">
        <v>4.0670000000000002</v>
      </c>
      <c r="T27" s="11">
        <v>3.281000000000001</v>
      </c>
      <c r="U27" s="11">
        <v>4.2100000000000017</v>
      </c>
      <c r="V27" s="11">
        <v>4.629999999999999</v>
      </c>
      <c r="W27" s="11">
        <v>4.2479999999999967</v>
      </c>
      <c r="X27" s="11">
        <v>4.2090000000000023</v>
      </c>
      <c r="Y27" s="11">
        <v>4.1710000000000012</v>
      </c>
      <c r="Z27" s="11">
        <v>4.1730000000000018</v>
      </c>
      <c r="AA27" s="11">
        <v>4.2029999999999967</v>
      </c>
      <c r="AB27" s="11">
        <v>4.2370000000000125</v>
      </c>
      <c r="AC27" s="11">
        <v>4.2819999999999974</v>
      </c>
      <c r="AD27" s="11">
        <v>4.333000000000002</v>
      </c>
      <c r="AE27" s="11">
        <v>4.3870000000000058</v>
      </c>
      <c r="AF27" s="11">
        <v>4.4429999999999943</v>
      </c>
      <c r="AG27" s="11">
        <v>4.4990000000000032</v>
      </c>
      <c r="AH27" s="11">
        <v>4.5559999999999921</v>
      </c>
      <c r="AI27" s="11">
        <v>4.6140000000000017</v>
      </c>
      <c r="AJ27" s="11">
        <v>4.6729999999999947</v>
      </c>
      <c r="AK27" s="172">
        <v>4.7310000000000088</v>
      </c>
      <c r="AL27" s="11">
        <v>4.7889999999999873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20.208000000000016</v>
      </c>
      <c r="N28" s="11">
        <v>20.265999999999998</v>
      </c>
      <c r="O28" s="11">
        <v>19.660000000000071</v>
      </c>
      <c r="P28" s="11">
        <v>20.670000000000051</v>
      </c>
      <c r="Q28" s="11">
        <v>21.86999999999998</v>
      </c>
      <c r="R28" s="11">
        <v>25.014000000000092</v>
      </c>
      <c r="S28" s="11">
        <v>24.082000000000001</v>
      </c>
      <c r="T28" s="11">
        <v>17.885000000000002</v>
      </c>
      <c r="U28" s="11">
        <v>17.369</v>
      </c>
      <c r="V28" s="11">
        <v>18.777999999999967</v>
      </c>
      <c r="W28" s="11">
        <v>19.861000000000022</v>
      </c>
      <c r="X28" s="11">
        <v>19.974999999999994</v>
      </c>
      <c r="Y28" s="11">
        <v>19.968999999999994</v>
      </c>
      <c r="Z28" s="11">
        <v>20.026000000000007</v>
      </c>
      <c r="AA28" s="11">
        <v>20.098000000000042</v>
      </c>
      <c r="AB28" s="11">
        <v>20.166000000000022</v>
      </c>
      <c r="AC28" s="11">
        <v>20.222999999999992</v>
      </c>
      <c r="AD28" s="11">
        <v>20.291999999999998</v>
      </c>
      <c r="AE28" s="11">
        <v>20.370000000000015</v>
      </c>
      <c r="AF28" s="11">
        <v>20.460000000000004</v>
      </c>
      <c r="AG28" s="11">
        <v>20.563999999999961</v>
      </c>
      <c r="AH28" s="11">
        <v>20.672000000000022</v>
      </c>
      <c r="AI28" s="11">
        <v>20.781999999999989</v>
      </c>
      <c r="AJ28" s="11">
        <v>20.893000000000043</v>
      </c>
      <c r="AK28" s="172">
        <v>21.004999999999967</v>
      </c>
      <c r="AL28" s="11">
        <v>21.118000000000059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17.634000000000036</v>
      </c>
      <c r="N29" s="11">
        <v>15.11700000000002</v>
      </c>
      <c r="O29" s="11">
        <v>19.379000000000062</v>
      </c>
      <c r="P29" s="11">
        <v>17.983999999999973</v>
      </c>
      <c r="Q29" s="11">
        <v>17.599000000000036</v>
      </c>
      <c r="R29" s="11">
        <v>19.430000000000017</v>
      </c>
      <c r="S29" s="11">
        <v>18.69500000000005</v>
      </c>
      <c r="T29" s="11">
        <v>20.813000000000013</v>
      </c>
      <c r="U29" s="11">
        <v>21.97699999999999</v>
      </c>
      <c r="V29" s="11">
        <v>22.234999999999992</v>
      </c>
      <c r="W29" s="11">
        <v>21.953999999999997</v>
      </c>
      <c r="X29" s="11">
        <v>22.03700000000007</v>
      </c>
      <c r="Y29" s="11">
        <v>22.113000000000003</v>
      </c>
      <c r="Z29" s="11">
        <v>22.131000000000022</v>
      </c>
      <c r="AA29" s="11">
        <v>22.193999999999974</v>
      </c>
      <c r="AB29" s="11">
        <v>22.243999999999968</v>
      </c>
      <c r="AC29" s="11">
        <v>22.303000000000011</v>
      </c>
      <c r="AD29" s="11">
        <v>22.359999999999964</v>
      </c>
      <c r="AE29" s="11">
        <v>22.415999999999976</v>
      </c>
      <c r="AF29" s="11">
        <v>22.471999999999998</v>
      </c>
      <c r="AG29" s="11">
        <v>22.528999999999986</v>
      </c>
      <c r="AH29" s="11">
        <v>22.584</v>
      </c>
      <c r="AI29" s="11">
        <v>22.638000000000023</v>
      </c>
      <c r="AJ29" s="11">
        <v>22.691999999999986</v>
      </c>
      <c r="AK29" s="172">
        <v>22.747000000000053</v>
      </c>
      <c r="AL29" s="11">
        <v>22.800999999999963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6.4769999999999959</v>
      </c>
      <c r="N30" s="11">
        <v>7.3410000000000144</v>
      </c>
      <c r="O30" s="11">
        <v>8.4179999999999975</v>
      </c>
      <c r="P30" s="11">
        <v>9.0129999999999821</v>
      </c>
      <c r="Q30" s="11">
        <v>7.511000000000001</v>
      </c>
      <c r="R30" s="11">
        <v>8.1589999999999954</v>
      </c>
      <c r="S30" s="11">
        <v>7.3149999999999933</v>
      </c>
      <c r="T30" s="11">
        <v>7.3719999999999981</v>
      </c>
      <c r="U30" s="11">
        <v>6.9589999999999996</v>
      </c>
      <c r="V30" s="11">
        <v>8.2780000000000005</v>
      </c>
      <c r="W30" s="11">
        <v>7.8579999999999908</v>
      </c>
      <c r="X30" s="11">
        <v>7.9930000000000065</v>
      </c>
      <c r="Y30" s="11">
        <v>7.9580000000000055</v>
      </c>
      <c r="Z30" s="11">
        <v>8.0200000000000014</v>
      </c>
      <c r="AA30" s="11">
        <v>8.136999999999972</v>
      </c>
      <c r="AB30" s="11">
        <v>8.1919999999999984</v>
      </c>
      <c r="AC30" s="11">
        <v>8.2740000000000098</v>
      </c>
      <c r="AD30" s="11">
        <v>8.3450000000000202</v>
      </c>
      <c r="AE30" s="11">
        <v>8.4140000000000157</v>
      </c>
      <c r="AF30" s="11">
        <v>8.4810000000000034</v>
      </c>
      <c r="AG30" s="11">
        <v>8.5519999999999836</v>
      </c>
      <c r="AH30" s="11">
        <v>8.6260000000000048</v>
      </c>
      <c r="AI30" s="11">
        <v>8.7010000000000023</v>
      </c>
      <c r="AJ30" s="11">
        <v>8.776999999999985</v>
      </c>
      <c r="AK30" s="172">
        <v>8.8530000000000122</v>
      </c>
      <c r="AL30" s="11">
        <v>8.929000000000002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6.5339999999999892</v>
      </c>
      <c r="N31" s="11">
        <v>7.2280000000000051</v>
      </c>
      <c r="O31" s="11">
        <v>5.8280000000000065</v>
      </c>
      <c r="P31" s="11">
        <v>6.7379999999999951</v>
      </c>
      <c r="Q31" s="11">
        <v>7.7409999999999899</v>
      </c>
      <c r="R31" s="11">
        <v>8.3440000000000083</v>
      </c>
      <c r="S31" s="11">
        <v>5.5949999999999971</v>
      </c>
      <c r="T31" s="11">
        <v>6.5770000000000088</v>
      </c>
      <c r="U31" s="11">
        <v>8.9260000000000108</v>
      </c>
      <c r="V31" s="11">
        <v>6.6040000000000072</v>
      </c>
      <c r="W31" s="11">
        <v>6.9680000000000071</v>
      </c>
      <c r="X31" s="11">
        <v>6.3229999999999915</v>
      </c>
      <c r="Y31" s="11">
        <v>5.9650000000000052</v>
      </c>
      <c r="Z31" s="11">
        <v>5.9030000000000102</v>
      </c>
      <c r="AA31" s="11">
        <v>5.8579999999999943</v>
      </c>
      <c r="AB31" s="11">
        <v>5.8170000000000028</v>
      </c>
      <c r="AC31" s="11">
        <v>5.7750000000000039</v>
      </c>
      <c r="AD31" s="11">
        <v>5.7339999999999973</v>
      </c>
      <c r="AE31" s="11">
        <v>5.6930000000000085</v>
      </c>
      <c r="AF31" s="11">
        <v>5.6539999999999937</v>
      </c>
      <c r="AG31" s="11">
        <v>5.6159999999999952</v>
      </c>
      <c r="AH31" s="11">
        <v>5.5790000000000015</v>
      </c>
      <c r="AI31" s="11">
        <v>5.5420000000000007</v>
      </c>
      <c r="AJ31" s="11">
        <v>5.504999999999999</v>
      </c>
      <c r="AK31" s="172">
        <v>5.4679999999999991</v>
      </c>
      <c r="AL31" s="11">
        <v>5.4310000000000018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99.073000000000107</v>
      </c>
      <c r="N33" s="11">
        <f t="shared" ref="N33:AK33" si="20">SUM(N34:N36)</f>
        <v>89.965999999999951</v>
      </c>
      <c r="O33" s="11">
        <f t="shared" si="20"/>
        <v>90.097000000000037</v>
      </c>
      <c r="P33" s="11">
        <f t="shared" si="20"/>
        <v>89.02699999999993</v>
      </c>
      <c r="Q33" s="11">
        <f t="shared" si="20"/>
        <v>95.321999999999889</v>
      </c>
      <c r="R33" s="11">
        <f t="shared" si="20"/>
        <v>96.080000000000041</v>
      </c>
      <c r="S33" s="11">
        <f t="shared" si="20"/>
        <v>92.10199999999989</v>
      </c>
      <c r="T33" s="11">
        <f t="shared" si="20"/>
        <v>90.276000000000067</v>
      </c>
      <c r="U33" s="11">
        <f t="shared" si="20"/>
        <v>87.000000000000028</v>
      </c>
      <c r="V33" s="11">
        <f t="shared" si="20"/>
        <v>89.262999999999977</v>
      </c>
      <c r="W33" s="11">
        <f t="shared" si="20"/>
        <v>93.212000000000074</v>
      </c>
      <c r="X33" s="11">
        <f t="shared" si="20"/>
        <v>94.683999999999941</v>
      </c>
      <c r="Y33" s="11">
        <f t="shared" si="20"/>
        <v>95.96599999999988</v>
      </c>
      <c r="Z33" s="11">
        <f t="shared" si="20"/>
        <v>96.833000000000027</v>
      </c>
      <c r="AA33" s="11">
        <f t="shared" si="20"/>
        <v>97.764999999999858</v>
      </c>
      <c r="AB33" s="11">
        <f t="shared" si="20"/>
        <v>98.555999999999983</v>
      </c>
      <c r="AC33" s="11">
        <f t="shared" si="20"/>
        <v>99.150999999999982</v>
      </c>
      <c r="AD33" s="11">
        <f t="shared" si="20"/>
        <v>99.716000000000122</v>
      </c>
      <c r="AE33" s="11">
        <f t="shared" si="20"/>
        <v>100.27599999999998</v>
      </c>
      <c r="AF33" s="11">
        <f t="shared" si="20"/>
        <v>100.84300000000007</v>
      </c>
      <c r="AG33" s="11">
        <f t="shared" si="20"/>
        <v>101.43299999999996</v>
      </c>
      <c r="AH33" s="11">
        <f t="shared" si="20"/>
        <v>102.01299999999992</v>
      </c>
      <c r="AI33" s="11">
        <f t="shared" si="20"/>
        <v>102.58999999999983</v>
      </c>
      <c r="AJ33" s="11">
        <f t="shared" si="20"/>
        <v>103.17100000000002</v>
      </c>
      <c r="AK33" s="11">
        <f t="shared" si="20"/>
        <v>103.75399999999996</v>
      </c>
      <c r="AL33" s="11">
        <f>SUM(AL34:AL36)</f>
        <v>104.3370000000001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23.408999999999999</v>
      </c>
      <c r="N34" s="11">
        <v>18.446000000000055</v>
      </c>
      <c r="O34" s="11">
        <v>15.675000000000008</v>
      </c>
      <c r="P34" s="11">
        <v>14.532000000000004</v>
      </c>
      <c r="Q34" s="11">
        <v>15.629000000000017</v>
      </c>
      <c r="R34" s="11">
        <v>13.912000000000015</v>
      </c>
      <c r="S34" s="11">
        <v>14.494999999999987</v>
      </c>
      <c r="T34" s="11">
        <v>13.766000000000005</v>
      </c>
      <c r="U34" s="11">
        <v>14.652000000000019</v>
      </c>
      <c r="V34" s="11">
        <v>15.322999999999984</v>
      </c>
      <c r="W34" s="11">
        <v>15.56200000000001</v>
      </c>
      <c r="X34" s="11">
        <v>15.390999999999996</v>
      </c>
      <c r="Y34" s="11">
        <v>15.241999999999983</v>
      </c>
      <c r="Z34" s="11">
        <v>15.162999999999986</v>
      </c>
      <c r="AA34" s="11">
        <v>15.051000000000014</v>
      </c>
      <c r="AB34" s="11">
        <v>15.060999999999975</v>
      </c>
      <c r="AC34" s="11">
        <v>15.069000000000015</v>
      </c>
      <c r="AD34" s="11">
        <v>15.077000000000018</v>
      </c>
      <c r="AE34" s="11">
        <v>15.085000000000015</v>
      </c>
      <c r="AF34" s="11">
        <v>15.092000000000002</v>
      </c>
      <c r="AG34" s="11">
        <v>15.09899999999999</v>
      </c>
      <c r="AH34" s="11">
        <v>15.10399999999999</v>
      </c>
      <c r="AI34" s="11">
        <v>15.107999999999983</v>
      </c>
      <c r="AJ34" s="11">
        <v>15.110999999999999</v>
      </c>
      <c r="AK34" s="172">
        <v>15.112999999999992</v>
      </c>
      <c r="AL34" s="11">
        <v>15.113000000000001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26.586000000000027</v>
      </c>
      <c r="N35" s="11">
        <v>26.330999999999989</v>
      </c>
      <c r="O35" s="11">
        <v>27.93399999999998</v>
      </c>
      <c r="P35" s="11">
        <v>27.874999999999954</v>
      </c>
      <c r="Q35" s="11">
        <v>26.545999999999978</v>
      </c>
      <c r="R35" s="11">
        <v>28.223000000000035</v>
      </c>
      <c r="S35" s="11">
        <v>28.107999999999919</v>
      </c>
      <c r="T35" s="11">
        <v>25.899000000000047</v>
      </c>
      <c r="U35" s="11">
        <v>24.989999999999966</v>
      </c>
      <c r="V35" s="11">
        <v>25.326999999999991</v>
      </c>
      <c r="W35" s="11">
        <v>24.45</v>
      </c>
      <c r="X35" s="11">
        <v>25.061999999999951</v>
      </c>
      <c r="Y35" s="11">
        <v>25.669999999999938</v>
      </c>
      <c r="Z35" s="11">
        <v>25.880999999999986</v>
      </c>
      <c r="AA35" s="11">
        <v>26.063999999999947</v>
      </c>
      <c r="AB35" s="11">
        <v>26.181999999999963</v>
      </c>
      <c r="AC35" s="11">
        <v>26.239999999999988</v>
      </c>
      <c r="AD35" s="11">
        <v>26.308000000000042</v>
      </c>
      <c r="AE35" s="11">
        <v>26.383999999999958</v>
      </c>
      <c r="AF35" s="11">
        <v>26.471999999999984</v>
      </c>
      <c r="AG35" s="11">
        <v>26.587999999999973</v>
      </c>
      <c r="AH35" s="11">
        <v>26.702999999999946</v>
      </c>
      <c r="AI35" s="11">
        <v>26.820000000000022</v>
      </c>
      <c r="AJ35" s="11">
        <v>26.939000000000021</v>
      </c>
      <c r="AK35" s="172">
        <v>27.058999999999958</v>
      </c>
      <c r="AL35" s="11">
        <v>27.179000000000038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49.078000000000081</v>
      </c>
      <c r="N36" s="11">
        <v>45.188999999999915</v>
      </c>
      <c r="O36" s="11">
        <v>46.488000000000056</v>
      </c>
      <c r="P36" s="11">
        <v>46.619999999999969</v>
      </c>
      <c r="Q36" s="11">
        <v>53.146999999999885</v>
      </c>
      <c r="R36" s="11">
        <v>53.944999999999993</v>
      </c>
      <c r="S36" s="11">
        <v>49.498999999999981</v>
      </c>
      <c r="T36" s="11">
        <v>50.611000000000018</v>
      </c>
      <c r="U36" s="11">
        <v>47.35800000000004</v>
      </c>
      <c r="V36" s="11">
        <v>48.612999999999992</v>
      </c>
      <c r="W36" s="11">
        <v>53.200000000000067</v>
      </c>
      <c r="X36" s="11">
        <v>54.231000000000002</v>
      </c>
      <c r="Y36" s="11">
        <v>55.053999999999959</v>
      </c>
      <c r="Z36" s="11">
        <v>55.789000000000051</v>
      </c>
      <c r="AA36" s="11">
        <v>56.649999999999899</v>
      </c>
      <c r="AB36" s="11">
        <v>57.313000000000045</v>
      </c>
      <c r="AC36" s="11">
        <v>57.841999999999985</v>
      </c>
      <c r="AD36" s="11">
        <v>58.33100000000006</v>
      </c>
      <c r="AE36" s="11">
        <v>58.807000000000002</v>
      </c>
      <c r="AF36" s="11">
        <v>59.279000000000082</v>
      </c>
      <c r="AG36" s="11">
        <v>59.746000000000002</v>
      </c>
      <c r="AH36" s="11">
        <v>60.205999999999989</v>
      </c>
      <c r="AI36" s="11">
        <v>60.661999999999829</v>
      </c>
      <c r="AJ36" s="11">
        <v>61.120999999999995</v>
      </c>
      <c r="AK36" s="172">
        <v>61.582000000000001</v>
      </c>
      <c r="AL36" s="11">
        <v>62.045000000000059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299.37400000000019</v>
      </c>
      <c r="N38" s="11">
        <f t="shared" ref="N38:AL38" si="21">SUM(N5,N11,N16,N18,N23,N33)</f>
        <v>284.97200000000009</v>
      </c>
      <c r="O38" s="11">
        <f t="shared" si="21"/>
        <v>282.89400000000029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303.75600000000003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291.30899999999986</v>
      </c>
      <c r="W38" s="11">
        <f t="shared" si="21"/>
        <v>292.11699999999996</v>
      </c>
      <c r="X38" s="11">
        <f t="shared" si="21"/>
        <v>292.89499999999998</v>
      </c>
      <c r="Y38" s="11">
        <f t="shared" si="21"/>
        <v>293.33199999999999</v>
      </c>
      <c r="Z38" s="11">
        <f t="shared" si="21"/>
        <v>294.11300000000006</v>
      </c>
      <c r="AA38" s="11">
        <f t="shared" si="21"/>
        <v>295.40699999999998</v>
      </c>
      <c r="AB38" s="11">
        <f t="shared" si="21"/>
        <v>296.46699999999993</v>
      </c>
      <c r="AC38" s="11">
        <f t="shared" si="21"/>
        <v>297.33299999999997</v>
      </c>
      <c r="AD38" s="11">
        <f t="shared" si="21"/>
        <v>298.09099999999995</v>
      </c>
      <c r="AE38" s="11">
        <f t="shared" si="21"/>
        <v>298.85900000000021</v>
      </c>
      <c r="AF38" s="11">
        <f t="shared" si="21"/>
        <v>299.6400000000001</v>
      </c>
      <c r="AG38" s="11">
        <f t="shared" si="21"/>
        <v>300.52499999999975</v>
      </c>
      <c r="AH38" s="11">
        <f t="shared" si="21"/>
        <v>301.39799999999997</v>
      </c>
      <c r="AI38" s="11">
        <f t="shared" si="21"/>
        <v>302.27799999999979</v>
      </c>
      <c r="AJ38" s="11">
        <f t="shared" si="21"/>
        <v>303.19299999999998</v>
      </c>
      <c r="AK38" s="11">
        <f t="shared" si="21"/>
        <v>304.10599999999999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31.630650917183541</v>
      </c>
      <c r="N231" s="40">
        <f>'Ind T1'!D25</f>
        <v>31.909132299729247</v>
      </c>
      <c r="O231" s="40">
        <f>'Ind T1'!F25</f>
        <v>34.206609402662139</v>
      </c>
    </row>
    <row r="232" spans="1:15" x14ac:dyDescent="0.2">
      <c r="L232" t="str">
        <f>L23</f>
        <v>Business and other services</v>
      </c>
      <c r="M232" s="40">
        <f>'Ind T1'!B24</f>
        <v>26.204585259221258</v>
      </c>
      <c r="N232" s="40">
        <f>'Ind T1'!D24</f>
        <v>25.256318529904121</v>
      </c>
      <c r="O232" s="40">
        <f>'Ind T1'!F24</f>
        <v>25.199659038751548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27.146999318766074</v>
      </c>
      <c r="O233" s="40">
        <f>'Ind T1'!F23</f>
        <v>27.036915612091008</v>
      </c>
    </row>
    <row r="234" spans="1:15" x14ac:dyDescent="0.2">
      <c r="L234" t="str">
        <f>L16</f>
        <v>Construction</v>
      </c>
      <c r="M234" s="40">
        <f>'Ind T1'!B22</f>
        <v>5.8296790845283759</v>
      </c>
      <c r="N234" s="40">
        <f>'Ind T1'!D22</f>
        <v>5.8736739046340993</v>
      </c>
      <c r="O234" s="40">
        <f>'Ind T1'!F22</f>
        <v>5.360959937053317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7.9317533727924268</v>
      </c>
      <c r="O235" s="40">
        <f>'Ind T1'!F21</f>
        <v>6.4258081437282639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-2.8679999999999666</v>
      </c>
      <c r="O261" s="11">
        <f>'Ind T1'!F50</f>
        <v>11.125000000000028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-5.8200000000001211</v>
      </c>
      <c r="O262" s="11">
        <f>'Ind T1'!F49</f>
        <v>3.0859999999999985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0.97999999999998977</v>
      </c>
      <c r="O263" s="11">
        <f>'Ind T1'!F48</f>
        <v>3.1670000000001295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-0.55000000000002558</v>
      </c>
      <c r="O264" s="11">
        <f>'Ind T1'!F47</f>
        <v>-0.80599999999995831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-3.3269999999998703</v>
      </c>
      <c r="O265" s="11">
        <f>'Ind T1'!F46</f>
        <v>-3.5700000000000962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-5.4000000000004711E-2</v>
      </c>
      <c r="O266" s="11">
        <f>'Ind T1'!F45</f>
        <v>-9.899999999999487E-2</v>
      </c>
    </row>
    <row r="268" spans="1:16" x14ac:dyDescent="0.2">
      <c r="L268" t="str">
        <f>L38</f>
        <v>All industries</v>
      </c>
      <c r="N268" s="11">
        <f>'Ind T1'!D14-'Ind T1'!B14</f>
        <v>-11.639000000000067</v>
      </c>
      <c r="O268" s="11">
        <f>SUM(O261:O266)</f>
        <v>12.903000000000107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14.142014385088867</v>
      </c>
      <c r="D9" s="249">
        <f>SUM(B9:C9)</f>
        <v>21.909854561604863</v>
      </c>
      <c r="E9" s="238"/>
      <c r="F9" s="249">
        <f>SUM(F26,F43,F60,F77,F94,F111,F128,F145,F162,F179,F196,F213,F230,F247,F264,F281,F298,F315,F332,F349,F366,F383)</f>
        <v>9.3110813394619392</v>
      </c>
      <c r="G9" s="249">
        <f>SUM(G26,G43,G60,G77,G94,G111,G128,G145,G162,G179,G196,G213,G230,G247,G264,G281,G298,G315,G332,G349,G366,G383)</f>
        <v>14.667097535461345</v>
      </c>
      <c r="H9" s="249">
        <f>SUM(F9:G9)</f>
        <v>23.978178874923284</v>
      </c>
      <c r="I9" s="238"/>
      <c r="J9" s="249">
        <f>SUM(J26,J43,J60,J77,J94,J111,J128,J145,J162,J179,J196,J213,J230,J247,J264,J281,J298,J315,J332,J349,J366,J383)</f>
        <v>11.426399724949418</v>
      </c>
      <c r="K9" s="249">
        <f>SUM(K26,K43,K60,K77,K94,K111,K128,K145,K162,K179,K196,K213,K230,K247,K264,K281,K298,K315,K332,K349,K366,K383)</f>
        <v>16.006619151487158</v>
      </c>
      <c r="L9" s="249">
        <f>SUM(J9:K9)</f>
        <v>27.433018876436577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31.312655729329808</v>
      </c>
      <c r="C10" s="249">
        <f t="shared" si="0"/>
        <v>28.83983983908686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35.04386572989516</v>
      </c>
      <c r="G10" s="249">
        <f t="shared" si="2"/>
        <v>28.167541465452022</v>
      </c>
      <c r="H10" s="249">
        <f t="shared" ref="H10:H17" si="3">SUM(F10:G10)</f>
        <v>63.211407195347178</v>
      </c>
      <c r="I10" s="238"/>
      <c r="J10" s="249">
        <f t="shared" ref="J10:K17" si="4">SUM(J27,J44,J61,J78,J95,J112,J129,J146,J163,J180,J197,J214,J231,J248,J265,J282,J299,J316,J333,J350,J367,J384)</f>
        <v>44.382695538536332</v>
      </c>
      <c r="K10" s="249">
        <f t="shared" si="4"/>
        <v>32.019999591851985</v>
      </c>
      <c r="L10" s="249">
        <f t="shared" ref="L10:L17" si="5">SUM(J10:K10)</f>
        <v>76.40269513038831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15.74952855450811</v>
      </c>
      <c r="C11" s="249">
        <f t="shared" si="0"/>
        <v>16.468853735734466</v>
      </c>
      <c r="D11" s="249">
        <f t="shared" si="1"/>
        <v>32.218382290242573</v>
      </c>
      <c r="E11" s="238"/>
      <c r="F11" s="249">
        <f t="shared" si="2"/>
        <v>16.991772919649488</v>
      </c>
      <c r="G11" s="249">
        <f t="shared" si="2"/>
        <v>17.349079375932316</v>
      </c>
      <c r="H11" s="249">
        <f t="shared" si="3"/>
        <v>34.340852295581804</v>
      </c>
      <c r="I11" s="238"/>
      <c r="J11" s="249">
        <f t="shared" si="4"/>
        <v>19.677399642804716</v>
      </c>
      <c r="K11" s="249">
        <f t="shared" si="4"/>
        <v>16.128551063676696</v>
      </c>
      <c r="L11" s="249">
        <f t="shared" si="5"/>
        <v>35.805950706481411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9.2794383202513302</v>
      </c>
      <c r="D12" s="249">
        <f t="shared" si="1"/>
        <v>35.077708362511963</v>
      </c>
      <c r="E12" s="238"/>
      <c r="F12" s="249">
        <f t="shared" si="2"/>
        <v>23.424591570403422</v>
      </c>
      <c r="G12" s="249">
        <f t="shared" si="2"/>
        <v>9.6079897967091146</v>
      </c>
      <c r="H12" s="249">
        <f t="shared" si="3"/>
        <v>33.032581367112535</v>
      </c>
      <c r="I12" s="238"/>
      <c r="J12" s="249">
        <f t="shared" si="4"/>
        <v>18.698336298521216</v>
      </c>
      <c r="K12" s="249">
        <f t="shared" si="4"/>
        <v>10.123118927897636</v>
      </c>
      <c r="L12" s="249">
        <f t="shared" si="5"/>
        <v>28.821455226418852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28.571620799091374</v>
      </c>
      <c r="D13" s="249">
        <f t="shared" si="1"/>
        <v>31.940180298531839</v>
      </c>
      <c r="E13" s="238"/>
      <c r="F13" s="249">
        <f t="shared" si="2"/>
        <v>3.1412703831466615</v>
      </c>
      <c r="G13" s="249">
        <f t="shared" si="2"/>
        <v>22.789913636995436</v>
      </c>
      <c r="H13" s="249">
        <f t="shared" si="3"/>
        <v>25.931184020142098</v>
      </c>
      <c r="I13" s="238"/>
      <c r="J13" s="249">
        <f t="shared" si="4"/>
        <v>3.4645602714285055</v>
      </c>
      <c r="K13" s="249">
        <f t="shared" si="4"/>
        <v>19.721971311159834</v>
      </c>
      <c r="L13" s="249">
        <f t="shared" si="5"/>
        <v>23.186531582588341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</v>
      </c>
      <c r="C14" s="249">
        <f t="shared" si="0"/>
        <v>5.1059809831456011</v>
      </c>
      <c r="D14" s="249">
        <f t="shared" si="1"/>
        <v>30.813258873999899</v>
      </c>
      <c r="E14" s="238"/>
      <c r="F14" s="249">
        <f t="shared" si="2"/>
        <v>23.702977587085304</v>
      </c>
      <c r="G14" s="249">
        <f t="shared" si="2"/>
        <v>5.1395347526796575</v>
      </c>
      <c r="H14" s="249">
        <f t="shared" si="3"/>
        <v>28.842512339764962</v>
      </c>
      <c r="I14" s="238"/>
      <c r="J14" s="249">
        <f t="shared" si="4"/>
        <v>25.698542836751763</v>
      </c>
      <c r="K14" s="249">
        <f t="shared" si="4"/>
        <v>6.3066553751861383</v>
      </c>
      <c r="L14" s="249">
        <f t="shared" si="5"/>
        <v>32.005198211937902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23.217480133806585</v>
      </c>
      <c r="C15" s="249">
        <f t="shared" si="0"/>
        <v>10.86369099412828</v>
      </c>
      <c r="D15" s="249">
        <f t="shared" si="1"/>
        <v>34.081171127934866</v>
      </c>
      <c r="E15" s="238"/>
      <c r="F15" s="249">
        <f t="shared" si="2"/>
        <v>20.694444196247133</v>
      </c>
      <c r="G15" s="249">
        <f t="shared" si="2"/>
        <v>10.391610797993554</v>
      </c>
      <c r="H15" s="249">
        <f t="shared" si="3"/>
        <v>31.086054994240687</v>
      </c>
      <c r="I15" s="238"/>
      <c r="J15" s="249">
        <f t="shared" si="4"/>
        <v>20.191093995278958</v>
      </c>
      <c r="K15" s="249">
        <f t="shared" si="4"/>
        <v>11.343674079394011</v>
      </c>
      <c r="L15" s="249">
        <f t="shared" si="5"/>
        <v>31.534768074672968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19.237465756670204</v>
      </c>
      <c r="D16" s="249">
        <f t="shared" si="1"/>
        <v>21.418848893363485</v>
      </c>
      <c r="E16" s="238"/>
      <c r="F16" s="249">
        <f t="shared" si="2"/>
        <v>1.8426331603013686</v>
      </c>
      <c r="G16" s="249">
        <f t="shared" si="2"/>
        <v>18.093469029308277</v>
      </c>
      <c r="H16" s="249">
        <f t="shared" si="3"/>
        <v>19.936102189609645</v>
      </c>
      <c r="I16" s="238"/>
      <c r="J16" s="249">
        <f t="shared" si="4"/>
        <v>2.0479273752627067</v>
      </c>
      <c r="K16" s="249">
        <f t="shared" si="4"/>
        <v>17.791619257207252</v>
      </c>
      <c r="L16" s="249">
        <f t="shared" si="5"/>
        <v>19.839546632469958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17.369478847978172</v>
      </c>
      <c r="C17" s="249">
        <f t="shared" si="0"/>
        <v>18.774621175415678</v>
      </c>
      <c r="D17" s="249">
        <f t="shared" si="1"/>
        <v>36.144100023393847</v>
      </c>
      <c r="E17" s="238"/>
      <c r="F17" s="249">
        <f t="shared" si="2"/>
        <v>13.965208983187946</v>
      </c>
      <c r="G17" s="249">
        <f t="shared" si="2"/>
        <v>17.792917740089983</v>
      </c>
      <c r="H17" s="249">
        <f t="shared" si="3"/>
        <v>31.758126723277929</v>
      </c>
      <c r="I17" s="238"/>
      <c r="J17" s="249">
        <f t="shared" si="4"/>
        <v>13.330467765302254</v>
      </c>
      <c r="K17" s="249">
        <f t="shared" si="4"/>
        <v>16.660367793303472</v>
      </c>
      <c r="L17" s="249">
        <f t="shared" si="5"/>
        <v>29.990835558605724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152.47247401138736</v>
      </c>
      <c r="C19" s="247">
        <f t="shared" ref="C19:L19" si="6">SUM(C9:C17)</f>
        <v>151.28352598861267</v>
      </c>
      <c r="D19" s="247">
        <f t="shared" si="6"/>
        <v>303.75599999999997</v>
      </c>
      <c r="E19" s="247"/>
      <c r="F19" s="247">
        <f t="shared" si="6"/>
        <v>148.11784586937841</v>
      </c>
      <c r="G19" s="247">
        <f t="shared" si="6"/>
        <v>143.99915413062172</v>
      </c>
      <c r="H19" s="247">
        <f t="shared" si="6"/>
        <v>292.11700000000013</v>
      </c>
      <c r="I19" s="247"/>
      <c r="J19" s="247">
        <f t="shared" si="6"/>
        <v>158.91742344883585</v>
      </c>
      <c r="K19" s="247">
        <f t="shared" si="6"/>
        <v>146.10257655116416</v>
      </c>
      <c r="L19" s="247">
        <f t="shared" si="6"/>
        <v>305.02000000000004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7.2427663101119017E-4</v>
      </c>
      <c r="C26" s="302">
        <v>9.6608871474020253E-2</v>
      </c>
      <c r="D26" s="302">
        <f>SUM(B26:C26)</f>
        <v>9.7333148105031436E-2</v>
      </c>
      <c r="E26" s="303"/>
      <c r="F26" s="302">
        <v>1.2155496275678839E-2</v>
      </c>
      <c r="G26" s="302">
        <v>3.9252903488572424E-2</v>
      </c>
      <c r="H26" s="302">
        <f>SUM(F26:G26)</f>
        <v>5.1408399764251267E-2</v>
      </c>
      <c r="I26" s="303"/>
      <c r="J26" s="302">
        <v>1.3241656626783234E-2</v>
      </c>
      <c r="K26" s="302">
        <v>6.1957899939876389E-2</v>
      </c>
      <c r="L26" s="302">
        <f>SUM(J26:K26)</f>
        <v>7.5199556566659623E-2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1.2635278483659204E-3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3.7292855883748724E-3</v>
      </c>
      <c r="G27" s="302">
        <v>1.6347745299116766E-2</v>
      </c>
      <c r="H27" s="302">
        <f t="shared" ref="H27:H34" si="8">SUM(F27:G27)</f>
        <v>2.0077030887491638E-2</v>
      </c>
      <c r="I27" s="303"/>
      <c r="J27" s="302">
        <v>6.2318114396729086E-3</v>
      </c>
      <c r="K27" s="302">
        <v>2.1935728526694506E-2</v>
      </c>
      <c r="L27" s="302">
        <f t="shared" ref="L27:L34" si="9">SUM(J27:K27)</f>
        <v>2.8167539966367415E-2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1.3263932725932558E-3</v>
      </c>
      <c r="C28" s="302">
        <v>2.7392060402367087E-2</v>
      </c>
      <c r="D28" s="302">
        <f t="shared" si="7"/>
        <v>2.8718453674960343E-2</v>
      </c>
      <c r="E28" s="303"/>
      <c r="F28" s="302">
        <v>3.3407859356937904E-3</v>
      </c>
      <c r="G28" s="302">
        <v>9.4822159853299188E-3</v>
      </c>
      <c r="H28" s="302">
        <f t="shared" si="8"/>
        <v>1.2823001921023709E-2</v>
      </c>
      <c r="I28" s="303"/>
      <c r="J28" s="302">
        <v>4.7693447304409144E-3</v>
      </c>
      <c r="K28" s="302">
        <v>8.4565966854444011E-3</v>
      </c>
      <c r="L28" s="302">
        <f t="shared" si="9"/>
        <v>1.3225941415885316E-2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4.0797804203841796E-3</v>
      </c>
      <c r="C29" s="302">
        <v>2.5876930176285815E-2</v>
      </c>
      <c r="D29" s="302">
        <f t="shared" si="7"/>
        <v>2.9956710596669996E-2</v>
      </c>
      <c r="E29" s="303"/>
      <c r="F29" s="302">
        <v>8.3629982861051239E-3</v>
      </c>
      <c r="G29" s="302">
        <v>4.7833359393016856E-3</v>
      </c>
      <c r="H29" s="302">
        <f t="shared" si="8"/>
        <v>1.314633422540681E-2</v>
      </c>
      <c r="I29" s="303"/>
      <c r="J29" s="302">
        <v>4.155953903430697E-3</v>
      </c>
      <c r="K29" s="302">
        <v>6.1004513256743519E-3</v>
      </c>
      <c r="L29" s="302">
        <f t="shared" si="9"/>
        <v>1.0256405229105049E-2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1.6505113612488153E-3</v>
      </c>
      <c r="C30" s="302">
        <v>0.91062086823026434</v>
      </c>
      <c r="D30" s="302">
        <f t="shared" si="7"/>
        <v>0.91227137959151317</v>
      </c>
      <c r="E30" s="303"/>
      <c r="F30" s="302">
        <v>0.20647368232693158</v>
      </c>
      <c r="G30" s="302">
        <v>0.45098194373890799</v>
      </c>
      <c r="H30" s="302">
        <f t="shared" si="8"/>
        <v>0.65745562606583952</v>
      </c>
      <c r="I30" s="303"/>
      <c r="J30" s="302">
        <v>0.23353456373387976</v>
      </c>
      <c r="K30" s="302">
        <v>0.4400593310282373</v>
      </c>
      <c r="L30" s="302">
        <f t="shared" si="9"/>
        <v>0.67359389476211706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4.392550523920599E-3</v>
      </c>
      <c r="C31" s="302">
        <v>2.2401870785815636E-2</v>
      </c>
      <c r="D31" s="302">
        <f t="shared" si="7"/>
        <v>2.6794421309736235E-2</v>
      </c>
      <c r="E31" s="303"/>
      <c r="F31" s="302">
        <v>9.1947229249341282E-3</v>
      </c>
      <c r="G31" s="302">
        <v>7.7052881907792234E-3</v>
      </c>
      <c r="H31" s="302">
        <f t="shared" si="8"/>
        <v>1.6900011115713352E-2</v>
      </c>
      <c r="I31" s="303"/>
      <c r="J31" s="302">
        <v>7.3404616113280233E-3</v>
      </c>
      <c r="K31" s="302">
        <v>1.0381847734518239E-2</v>
      </c>
      <c r="L31" s="302">
        <f t="shared" si="9"/>
        <v>1.7722309345846263E-2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1.2651773635482951E-3</v>
      </c>
      <c r="C32" s="302">
        <v>2.3039056290036029E-2</v>
      </c>
      <c r="D32" s="302">
        <f t="shared" si="7"/>
        <v>2.4304233653584324E-2</v>
      </c>
      <c r="E32" s="303"/>
      <c r="F32" s="302">
        <v>3.5965985043210739E-3</v>
      </c>
      <c r="G32" s="302">
        <v>6.0462830079523648E-3</v>
      </c>
      <c r="H32" s="302">
        <f t="shared" si="8"/>
        <v>9.6428815122734379E-3</v>
      </c>
      <c r="I32" s="303"/>
      <c r="J32" s="302">
        <v>2.8452573603755939E-3</v>
      </c>
      <c r="K32" s="302">
        <v>6.7658894563150662E-3</v>
      </c>
      <c r="L32" s="302">
        <f t="shared" si="9"/>
        <v>9.6111468166906605E-3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4.6626622026899544E-4</v>
      </c>
      <c r="C33" s="302">
        <v>4.5007561110057541E-2</v>
      </c>
      <c r="D33" s="302">
        <f t="shared" si="7"/>
        <v>4.5473827330326538E-2</v>
      </c>
      <c r="E33" s="303"/>
      <c r="F33" s="302">
        <v>1.9570441959141575E-3</v>
      </c>
      <c r="G33" s="302">
        <v>1.0102010291853571E-2</v>
      </c>
      <c r="H33" s="302">
        <f t="shared" si="8"/>
        <v>1.2059054487767729E-2</v>
      </c>
      <c r="I33" s="303"/>
      <c r="J33" s="302">
        <v>6.4589219870589149E-3</v>
      </c>
      <c r="K33" s="302">
        <v>7.8602298384377687E-3</v>
      </c>
      <c r="L33" s="302">
        <f t="shared" si="9"/>
        <v>1.4319151825496684E-2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7.400338254676701E-3</v>
      </c>
      <c r="C34" s="302">
        <v>0.13150211871887163</v>
      </c>
      <c r="D34" s="302">
        <f t="shared" si="7"/>
        <v>0.13890245697354833</v>
      </c>
      <c r="E34" s="303"/>
      <c r="F34" s="302">
        <v>1.6746164531120263E-2</v>
      </c>
      <c r="G34" s="302">
        <v>3.9741495489111149E-2</v>
      </c>
      <c r="H34" s="302">
        <f t="shared" si="8"/>
        <v>5.6487660020231409E-2</v>
      </c>
      <c r="I34" s="303"/>
      <c r="J34" s="302">
        <v>1.3146166542729617E-2</v>
      </c>
      <c r="K34" s="302">
        <v>4.4757887529103681E-2</v>
      </c>
      <c r="L34" s="302">
        <f t="shared" si="9"/>
        <v>5.79040540718333E-2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2.2568821896017954E-2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0.26555677856907384</v>
      </c>
      <c r="G36" s="311">
        <f t="shared" si="10"/>
        <v>0.58444322143092498</v>
      </c>
      <c r="H36" s="311">
        <f t="shared" si="10"/>
        <v>0.84999999999999887</v>
      </c>
      <c r="I36" s="311"/>
      <c r="J36" s="311">
        <f t="shared" si="10"/>
        <v>0.29172413793569968</v>
      </c>
      <c r="K36" s="311">
        <f t="shared" si="10"/>
        <v>0.60827586206430173</v>
      </c>
      <c r="L36" s="311">
        <f>SUM(L26:L34)</f>
        <v>0.90000000000000135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0.12014234579139856</v>
      </c>
      <c r="D43" s="302">
        <f>SUM(B43:C43)</f>
        <v>0.1225362443924462</v>
      </c>
      <c r="E43" s="303"/>
      <c r="F43" s="302">
        <v>4.078895471250228E-3</v>
      </c>
      <c r="G43" s="302">
        <v>8.2690695188293639E-2</v>
      </c>
      <c r="H43" s="302">
        <f>SUM(F43:G43)</f>
        <v>8.6769590659543872E-2</v>
      </c>
      <c r="I43" s="303"/>
      <c r="J43" s="302">
        <v>1.0192337751852109E-2</v>
      </c>
      <c r="K43" s="302">
        <v>7.3067124041528222E-2</v>
      </c>
      <c r="L43" s="302">
        <f>SUM(J43:K43)</f>
        <v>8.3259461793380327E-2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1.2046903491032679E-2</v>
      </c>
      <c r="C44" s="302">
        <v>0.15352845162509798</v>
      </c>
      <c r="D44" s="302">
        <f t="shared" ref="D44:D51" si="11">SUM(B44:C44)</f>
        <v>0.16557535511613067</v>
      </c>
      <c r="E44" s="303"/>
      <c r="F44" s="302">
        <v>2.330425317491245E-2</v>
      </c>
      <c r="G44" s="302">
        <v>0.11168510734402382</v>
      </c>
      <c r="H44" s="302">
        <f t="shared" ref="H44:H51" si="12">SUM(F44:G44)</f>
        <v>0.13498936051893626</v>
      </c>
      <c r="I44" s="303"/>
      <c r="J44" s="302">
        <v>3.5743259129153389E-2</v>
      </c>
      <c r="K44" s="302">
        <v>9.8783195651754113E-2</v>
      </c>
      <c r="L44" s="302">
        <f t="shared" ref="L44:L51" si="13">SUM(J44:K44)</f>
        <v>0.1345264547809075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0.22691667337880583</v>
      </c>
      <c r="D45" s="302">
        <f t="shared" si="11"/>
        <v>0.23686028585050872</v>
      </c>
      <c r="E45" s="303"/>
      <c r="F45" s="302">
        <v>1.683103459088376E-2</v>
      </c>
      <c r="G45" s="302">
        <v>0.1514601459891341</v>
      </c>
      <c r="H45" s="302">
        <f t="shared" si="12"/>
        <v>0.16829118058001785</v>
      </c>
      <c r="I45" s="303"/>
      <c r="J45" s="302">
        <v>2.1756574839648678E-2</v>
      </c>
      <c r="K45" s="302">
        <v>9.6904477651013329E-2</v>
      </c>
      <c r="L45" s="302">
        <f t="shared" si="13"/>
        <v>0.118661052490662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2.6926371144771057E-2</v>
      </c>
      <c r="D46" s="302">
        <f t="shared" si="11"/>
        <v>6.7932899040861333E-2</v>
      </c>
      <c r="E46" s="303"/>
      <c r="F46" s="302">
        <v>5.686330077524223E-2</v>
      </c>
      <c r="G46" s="302">
        <v>2.026499992917943E-2</v>
      </c>
      <c r="H46" s="302">
        <f t="shared" si="12"/>
        <v>7.7128300704421657E-2</v>
      </c>
      <c r="I46" s="303"/>
      <c r="J46" s="302">
        <v>1.5735463981283566E-2</v>
      </c>
      <c r="K46" s="302">
        <v>1.5626396363112194E-2</v>
      </c>
      <c r="L46" s="302">
        <f t="shared" si="13"/>
        <v>3.136186034439576E-2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1.6753757793344813E-3</v>
      </c>
      <c r="C47" s="302">
        <v>0.35436018012590559</v>
      </c>
      <c r="D47" s="302">
        <f t="shared" si="11"/>
        <v>0.35603555590524005</v>
      </c>
      <c r="E47" s="303"/>
      <c r="F47" s="302">
        <v>2.315712936723079E-3</v>
      </c>
      <c r="G47" s="302">
        <v>0.16373033813435436</v>
      </c>
      <c r="H47" s="302">
        <f>SUM(F47:G47)</f>
        <v>0.16604605107107745</v>
      </c>
      <c r="I47" s="303"/>
      <c r="J47" s="302">
        <v>1.8028907126374305E-3</v>
      </c>
      <c r="K47" s="302">
        <v>8.8309135170079642E-2</v>
      </c>
      <c r="L47" s="302">
        <f t="shared" si="13"/>
        <v>9.0112025882717078E-2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3.9939930284777336E-3</v>
      </c>
      <c r="C48" s="302">
        <v>2.7258014258319686E-2</v>
      </c>
      <c r="D48" s="302">
        <f t="shared" si="11"/>
        <v>3.1252007286797417E-2</v>
      </c>
      <c r="E48" s="303"/>
      <c r="F48" s="302">
        <v>6.0677279331591283E-3</v>
      </c>
      <c r="G48" s="302">
        <v>2.0346474584508157E-2</v>
      </c>
      <c r="H48" s="302">
        <f t="shared" si="12"/>
        <v>2.6414202517667285E-2</v>
      </c>
      <c r="I48" s="303"/>
      <c r="J48" s="302">
        <v>6.2478665448285455E-3</v>
      </c>
      <c r="K48" s="302">
        <v>1.9249742817375737E-2</v>
      </c>
      <c r="L48" s="302">
        <f t="shared" si="13"/>
        <v>2.5497609362204281E-2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1.6638161555504429E-2</v>
      </c>
      <c r="C49" s="302">
        <v>1.3919669238167469E-2</v>
      </c>
      <c r="D49" s="302">
        <f t="shared" si="11"/>
        <v>3.05578307936719E-2</v>
      </c>
      <c r="E49" s="303"/>
      <c r="F49" s="302">
        <v>2.1853494561504767E-2</v>
      </c>
      <c r="G49" s="302">
        <v>1.1888391034522517E-2</v>
      </c>
      <c r="H49" s="302">
        <f t="shared" si="12"/>
        <v>3.3741885596027282E-2</v>
      </c>
      <c r="I49" s="303"/>
      <c r="J49" s="302">
        <v>8.5048287069098474E-3</v>
      </c>
      <c r="K49" s="302">
        <v>9.8061010730436486E-3</v>
      </c>
      <c r="L49" s="302">
        <f t="shared" si="13"/>
        <v>1.8310929779953494E-2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5.916667119233172E-4</v>
      </c>
      <c r="C50" s="302">
        <v>0.370987300999508</v>
      </c>
      <c r="D50" s="302">
        <f t="shared" si="11"/>
        <v>0.37157896771143134</v>
      </c>
      <c r="E50" s="303"/>
      <c r="F50" s="302">
        <v>5.928203265658194E-4</v>
      </c>
      <c r="G50" s="302">
        <v>0.19147835007361552</v>
      </c>
      <c r="H50" s="302">
        <f t="shared" si="12"/>
        <v>0.19207117040018135</v>
      </c>
      <c r="I50" s="303"/>
      <c r="J50" s="302">
        <v>3.4335413575486561E-4</v>
      </c>
      <c r="K50" s="302">
        <v>0.18392984641352794</v>
      </c>
      <c r="L50" s="302">
        <f t="shared" si="13"/>
        <v>0.18427320054928281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3.1477016058525112E-2</v>
      </c>
      <c r="D51" s="302">
        <f t="shared" si="11"/>
        <v>3.4670853902912718E-2</v>
      </c>
      <c r="E51" s="303"/>
      <c r="F51" s="302">
        <v>3.8172218527324896E-3</v>
      </c>
      <c r="G51" s="302">
        <v>1.7731036099393829E-2</v>
      </c>
      <c r="H51" s="302">
        <f t="shared" si="12"/>
        <v>2.1548257952126317E-2</v>
      </c>
      <c r="I51" s="303"/>
      <c r="J51" s="302">
        <v>2.0267861449631166E-3</v>
      </c>
      <c r="K51" s="302">
        <v>9.970618871534059E-3</v>
      </c>
      <c r="L51" s="302">
        <f t="shared" si="13"/>
        <v>1.1997405016497176E-2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1.3255160226204994</v>
      </c>
      <c r="D53" s="311">
        <f t="shared" si="14"/>
        <v>1.4170000000000005</v>
      </c>
      <c r="E53" s="311"/>
      <c r="F53" s="311">
        <f t="shared" si="14"/>
        <v>0.13572446162297394</v>
      </c>
      <c r="G53" s="311">
        <f t="shared" si="14"/>
        <v>0.77127553837702534</v>
      </c>
      <c r="H53" s="311">
        <f t="shared" si="14"/>
        <v>0.90699999999999925</v>
      </c>
      <c r="I53" s="311"/>
      <c r="J53" s="311">
        <f t="shared" si="14"/>
        <v>0.10235336194703154</v>
      </c>
      <c r="K53" s="311">
        <f t="shared" si="14"/>
        <v>0.59564663805296891</v>
      </c>
      <c r="L53" s="311">
        <f t="shared" si="14"/>
        <v>0.69800000000000029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8.6638731746900136E-2</v>
      </c>
      <c r="C60" s="302">
        <v>7.0675521140961831E-2</v>
      </c>
      <c r="D60" s="302">
        <f>SUM(B60:C60)</f>
        <v>0.15731425288786197</v>
      </c>
      <c r="E60" s="303"/>
      <c r="F60" s="302">
        <v>0.13085799360302008</v>
      </c>
      <c r="G60" s="302">
        <v>9.2809725749585029E-2</v>
      </c>
      <c r="H60" s="302">
        <f>SUM(F60:G60)</f>
        <v>0.2236677193526051</v>
      </c>
      <c r="I60" s="303"/>
      <c r="J60" s="302">
        <v>0.16329620493873606</v>
      </c>
      <c r="K60" s="302">
        <v>8.8149791283263459E-2</v>
      </c>
      <c r="L60" s="302">
        <f>SUM(J60:K60)</f>
        <v>0.25144599622199953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7.0034597609482024E-2</v>
      </c>
      <c r="C61" s="302">
        <v>8.3179774258872685E-2</v>
      </c>
      <c r="D61" s="302">
        <f t="shared" ref="D61:D68" si="15">SUM(B61:C61)</f>
        <v>0.15321437186835471</v>
      </c>
      <c r="E61" s="303"/>
      <c r="F61" s="302">
        <v>0.10839078776045963</v>
      </c>
      <c r="G61" s="302">
        <v>0.12265167631542735</v>
      </c>
      <c r="H61" s="302">
        <f t="shared" ref="H61:H68" si="16">SUM(F61:G61)</f>
        <v>0.23104246407588697</v>
      </c>
      <c r="I61" s="303"/>
      <c r="J61" s="302">
        <v>0.14763888382796944</v>
      </c>
      <c r="K61" s="302">
        <v>0.14494762528275862</v>
      </c>
      <c r="L61" s="302">
        <f t="shared" ref="L61:L68" si="17">SUM(J61:K61)</f>
        <v>0.29258650911072803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0.10871323253134192</v>
      </c>
      <c r="C62" s="302">
        <v>0.14613507840031184</v>
      </c>
      <c r="D62" s="302">
        <f t="shared" si="15"/>
        <v>0.25484831093165378</v>
      </c>
      <c r="E62" s="303"/>
      <c r="F62" s="302">
        <v>0.16089892981113427</v>
      </c>
      <c r="G62" s="302">
        <v>0.2120103434919467</v>
      </c>
      <c r="H62" s="302">
        <f t="shared" si="16"/>
        <v>0.37290927330308099</v>
      </c>
      <c r="I62" s="303"/>
      <c r="J62" s="302">
        <v>0.17997843489525053</v>
      </c>
      <c r="K62" s="302">
        <v>0.17441654700006404</v>
      </c>
      <c r="L62" s="302">
        <f t="shared" si="17"/>
        <v>0.3543949818953146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0.10372027284916699</v>
      </c>
      <c r="D63" s="302">
        <f t="shared" si="15"/>
        <v>0.21616785654968002</v>
      </c>
      <c r="E63" s="303"/>
      <c r="F63" s="302">
        <v>0.13323315299998756</v>
      </c>
      <c r="G63" s="302">
        <v>0.14256099527699306</v>
      </c>
      <c r="H63" s="302">
        <f t="shared" si="16"/>
        <v>0.27579414827698062</v>
      </c>
      <c r="I63" s="303"/>
      <c r="J63" s="302">
        <v>0.13525163421917955</v>
      </c>
      <c r="K63" s="302">
        <v>0.13090235134425965</v>
      </c>
      <c r="L63" s="302">
        <f t="shared" si="17"/>
        <v>0.26615398556343917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3.0119912988087506E-2</v>
      </c>
      <c r="C64" s="302">
        <v>0.41529274264717975</v>
      </c>
      <c r="D64" s="302">
        <f t="shared" si="15"/>
        <v>0.44541265563526727</v>
      </c>
      <c r="E64" s="303"/>
      <c r="F64" s="302">
        <v>3.9146764493367771E-2</v>
      </c>
      <c r="G64" s="302">
        <v>0.39036107607762416</v>
      </c>
      <c r="H64" s="302">
        <f t="shared" si="16"/>
        <v>0.42950784057099195</v>
      </c>
      <c r="I64" s="303"/>
      <c r="J64" s="302">
        <v>3.9100838134201503E-2</v>
      </c>
      <c r="K64" s="302">
        <v>0.33873113629111185</v>
      </c>
      <c r="L64" s="302">
        <f t="shared" si="17"/>
        <v>0.37783197442531335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3.3863588123938734E-2</v>
      </c>
      <c r="C65" s="302">
        <v>1.3319584558384397E-2</v>
      </c>
      <c r="D65" s="302">
        <f t="shared" si="15"/>
        <v>4.7183172682323131E-2</v>
      </c>
      <c r="E65" s="303"/>
      <c r="F65" s="302">
        <v>2.4310025139591629E-2</v>
      </c>
      <c r="G65" s="302">
        <v>1.6279523173924327E-2</v>
      </c>
      <c r="H65" s="302">
        <f t="shared" si="16"/>
        <v>4.0589548313515952E-2</v>
      </c>
      <c r="I65" s="303"/>
      <c r="J65" s="302">
        <v>2.3403752540644258E-2</v>
      </c>
      <c r="K65" s="302">
        <v>1.5791784417452801E-2</v>
      </c>
      <c r="L65" s="302">
        <f t="shared" si="17"/>
        <v>3.9195536958097063E-2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0.12746924346954311</v>
      </c>
      <c r="C66" s="302">
        <v>0.12340579543904942</v>
      </c>
      <c r="D66" s="302">
        <f t="shared" si="15"/>
        <v>0.25087503890859253</v>
      </c>
      <c r="E66" s="303"/>
      <c r="F66" s="302">
        <v>0.15515746080561948</v>
      </c>
      <c r="G66" s="302">
        <v>0.135263325239735</v>
      </c>
      <c r="H66" s="302">
        <f t="shared" si="16"/>
        <v>0.29042078604535448</v>
      </c>
      <c r="I66" s="303"/>
      <c r="J66" s="302">
        <v>0.19262808421836272</v>
      </c>
      <c r="K66" s="302">
        <v>0.14372821447032269</v>
      </c>
      <c r="L66" s="302">
        <f t="shared" si="17"/>
        <v>0.33635629868868544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0.40214865398821481</v>
      </c>
      <c r="C67" s="302">
        <v>0.85118798293426468</v>
      </c>
      <c r="D67" s="302">
        <f t="shared" si="15"/>
        <v>1.2533366369224794</v>
      </c>
      <c r="E67" s="303"/>
      <c r="F67" s="302">
        <v>0.48603409347093374</v>
      </c>
      <c r="G67" s="302">
        <v>0.82556957949981002</v>
      </c>
      <c r="H67" s="302">
        <f t="shared" si="16"/>
        <v>1.3116036729707439</v>
      </c>
      <c r="I67" s="303"/>
      <c r="J67" s="302">
        <v>0.43026957983710373</v>
      </c>
      <c r="K67" s="302">
        <v>0.83479723561356811</v>
      </c>
      <c r="L67" s="302">
        <f t="shared" si="17"/>
        <v>1.2650668154506719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0.29249711727465738</v>
      </c>
      <c r="C68" s="302">
        <v>0.33815058633912926</v>
      </c>
      <c r="D68" s="302">
        <f t="shared" si="15"/>
        <v>0.63064770361378664</v>
      </c>
      <c r="E68" s="303"/>
      <c r="F68" s="302">
        <v>0.30815823503425382</v>
      </c>
      <c r="G68" s="302">
        <v>0.32630631205658539</v>
      </c>
      <c r="H68" s="302">
        <f t="shared" si="16"/>
        <v>0.63446454709083921</v>
      </c>
      <c r="I68" s="303"/>
      <c r="J68" s="302">
        <v>0.28979239139878216</v>
      </c>
      <c r="K68" s="302">
        <v>0.23517551028697187</v>
      </c>
      <c r="L68" s="302">
        <f t="shared" si="17"/>
        <v>0.52496790168575402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1.2639326614326787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1.546187443118368</v>
      </c>
      <c r="G70" s="311">
        <f t="shared" si="18"/>
        <v>2.2638125568816307</v>
      </c>
      <c r="H70" s="311">
        <f t="shared" si="18"/>
        <v>3.8099999999999992</v>
      </c>
      <c r="I70" s="311"/>
      <c r="J70" s="311">
        <f t="shared" si="18"/>
        <v>1.6013598040102299</v>
      </c>
      <c r="K70" s="311">
        <f t="shared" si="18"/>
        <v>2.1066401959897729</v>
      </c>
      <c r="L70" s="311">
        <f t="shared" si="18"/>
        <v>3.7080000000000028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3.0526399999117378E-2</v>
      </c>
      <c r="C77" s="302">
        <v>0.23943797195971178</v>
      </c>
      <c r="D77" s="302">
        <f>SUM(B77:C77)</f>
        <v>0.26996437195882916</v>
      </c>
      <c r="E77" s="303"/>
      <c r="F77" s="302">
        <v>3.7547294918762672E-2</v>
      </c>
      <c r="G77" s="302">
        <v>0.18808924800420052</v>
      </c>
      <c r="H77" s="302">
        <f>SUM(F77:G77)</f>
        <v>0.2256365429229632</v>
      </c>
      <c r="I77" s="303"/>
      <c r="J77" s="302">
        <v>4.3805830225919752E-2</v>
      </c>
      <c r="K77" s="302">
        <v>0.1788133876965769</v>
      </c>
      <c r="L77" s="302">
        <f>SUM(J77:K77)</f>
        <v>0.22261921792249664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5.7052509146263163E-2</v>
      </c>
      <c r="C78" s="302">
        <v>0.51813417311566612</v>
      </c>
      <c r="D78" s="302">
        <f t="shared" ref="D78:D85" si="19">SUM(B78:C78)</f>
        <v>0.57518668226192926</v>
      </c>
      <c r="E78" s="303"/>
      <c r="F78" s="302">
        <v>7.1767518008627865E-2</v>
      </c>
      <c r="G78" s="302">
        <v>0.46328921609597296</v>
      </c>
      <c r="H78" s="302">
        <f t="shared" ref="H78:H85" si="20">SUM(F78:G78)</f>
        <v>0.53505673410460086</v>
      </c>
      <c r="I78" s="303"/>
      <c r="J78" s="302">
        <v>8.5127068355803998E-2</v>
      </c>
      <c r="K78" s="302">
        <v>0.53796907163213104</v>
      </c>
      <c r="L78" s="302">
        <f t="shared" ref="L78:L85" si="21">SUM(J78:K78)</f>
        <v>0.623096139987935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6.4279528431820554E-2</v>
      </c>
      <c r="C79" s="302">
        <v>0.31012237208831916</v>
      </c>
      <c r="D79" s="302">
        <f t="shared" si="19"/>
        <v>0.37440190052013972</v>
      </c>
      <c r="E79" s="303"/>
      <c r="F79" s="302">
        <v>6.9615995254999244E-2</v>
      </c>
      <c r="G79" s="302">
        <v>0.26684312782602598</v>
      </c>
      <c r="H79" s="302">
        <f t="shared" si="20"/>
        <v>0.33645912308102521</v>
      </c>
      <c r="I79" s="303"/>
      <c r="J79" s="302">
        <v>7.0175503659456254E-2</v>
      </c>
      <c r="K79" s="302">
        <v>0.23022848067093124</v>
      </c>
      <c r="L79" s="302">
        <f t="shared" si="21"/>
        <v>0.30040398433038751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0.17456559135781818</v>
      </c>
      <c r="C80" s="302">
        <v>4.0867081453448077E-2</v>
      </c>
      <c r="D80" s="302">
        <f t="shared" si="19"/>
        <v>0.21543267281126627</v>
      </c>
      <c r="E80" s="303"/>
      <c r="F80" s="302">
        <v>0.1622924455163425</v>
      </c>
      <c r="G80" s="302">
        <v>3.347011439514512E-2</v>
      </c>
      <c r="H80" s="302">
        <f t="shared" si="20"/>
        <v>0.19576255991148761</v>
      </c>
      <c r="I80" s="303"/>
      <c r="J80" s="302">
        <v>0.1151403876129332</v>
      </c>
      <c r="K80" s="302">
        <v>3.2745625845532762E-2</v>
      </c>
      <c r="L80" s="302">
        <f t="shared" si="21"/>
        <v>0.14788601345846597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1.7847106201628871E-2</v>
      </c>
      <c r="C81" s="302">
        <v>0.83859390047764371</v>
      </c>
      <c r="D81" s="302">
        <f t="shared" si="19"/>
        <v>0.85644100667927259</v>
      </c>
      <c r="E81" s="303"/>
      <c r="F81" s="302">
        <v>1.7980207026746228E-2</v>
      </c>
      <c r="G81" s="302">
        <v>0.48184528072339777</v>
      </c>
      <c r="H81" s="302">
        <f t="shared" si="20"/>
        <v>0.49982548775014402</v>
      </c>
      <c r="I81" s="303"/>
      <c r="J81" s="302">
        <v>3.2408786450247321E-2</v>
      </c>
      <c r="K81" s="302">
        <v>0.35905760040877088</v>
      </c>
      <c r="L81" s="302">
        <f t="shared" si="21"/>
        <v>0.39146638685901819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1.125542613505911E-2</v>
      </c>
      <c r="C82" s="302">
        <v>8.0048688212681976E-3</v>
      </c>
      <c r="D82" s="302">
        <f t="shared" si="19"/>
        <v>1.9260294956327306E-2</v>
      </c>
      <c r="E82" s="303"/>
      <c r="F82" s="302">
        <v>1.0679792366087019E-2</v>
      </c>
      <c r="G82" s="302">
        <v>5.3777015862164967E-3</v>
      </c>
      <c r="H82" s="302">
        <f t="shared" si="20"/>
        <v>1.6057493952303516E-2</v>
      </c>
      <c r="I82" s="303"/>
      <c r="J82" s="302">
        <v>1.0012245396708268E-2</v>
      </c>
      <c r="K82" s="302">
        <v>7.0207102572128919E-3</v>
      </c>
      <c r="L82" s="302">
        <f t="shared" si="21"/>
        <v>1.7032955653921159E-2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3.9680095146929419E-2</v>
      </c>
      <c r="C83" s="302">
        <v>2.9430001675166999E-2</v>
      </c>
      <c r="D83" s="302">
        <f t="shared" si="19"/>
        <v>6.9110096822096415E-2</v>
      </c>
      <c r="E83" s="303"/>
      <c r="F83" s="302">
        <v>3.7447291727654299E-2</v>
      </c>
      <c r="G83" s="302">
        <v>2.1195724773826186E-2</v>
      </c>
      <c r="H83" s="302">
        <f t="shared" si="20"/>
        <v>5.8643016501480488E-2</v>
      </c>
      <c r="I83" s="303"/>
      <c r="J83" s="302">
        <v>3.5548637479205787E-2</v>
      </c>
      <c r="K83" s="302">
        <v>2.0682107949777706E-2</v>
      </c>
      <c r="L83" s="302">
        <f t="shared" si="21"/>
        <v>5.6230745428983493E-2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0.15839500808332271</v>
      </c>
      <c r="C84" s="302">
        <v>0.33835844256069297</v>
      </c>
      <c r="D84" s="302">
        <f t="shared" si="19"/>
        <v>0.49675345064401566</v>
      </c>
      <c r="E84" s="303"/>
      <c r="F84" s="302">
        <v>0.10664993247518148</v>
      </c>
      <c r="G84" s="302">
        <v>0.1833358975383981</v>
      </c>
      <c r="H84" s="302">
        <f t="shared" si="20"/>
        <v>0.28998583001357958</v>
      </c>
      <c r="I84" s="303"/>
      <c r="J84" s="302">
        <v>0.11439615484985809</v>
      </c>
      <c r="K84" s="302">
        <v>0.18047882288407488</v>
      </c>
      <c r="L84" s="302">
        <f t="shared" si="21"/>
        <v>0.29487497773393295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3.5891876060398648E-2</v>
      </c>
      <c r="C85" s="302">
        <v>5.4557647285720004E-2</v>
      </c>
      <c r="D85" s="302">
        <f t="shared" si="19"/>
        <v>9.0449523346118652E-2</v>
      </c>
      <c r="E85" s="303"/>
      <c r="F85" s="302">
        <v>2.6777076658516079E-2</v>
      </c>
      <c r="G85" s="302">
        <v>2.9796135103898932E-2</v>
      </c>
      <c r="H85" s="302">
        <f t="shared" si="20"/>
        <v>5.6573211762415011E-2</v>
      </c>
      <c r="I85" s="303"/>
      <c r="J85" s="302">
        <v>2.2556533264100148E-2</v>
      </c>
      <c r="K85" s="302">
        <v>1.2833045360754632E-2</v>
      </c>
      <c r="L85" s="302">
        <f t="shared" si="21"/>
        <v>3.5389578624854784E-2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0.58949354056235803</v>
      </c>
      <c r="C87" s="311">
        <f t="shared" ref="C87:D87" si="22">SUM(C77:C85)</f>
        <v>2.3775064594376372</v>
      </c>
      <c r="D87" s="311">
        <f t="shared" si="22"/>
        <v>2.9669999999999948</v>
      </c>
      <c r="E87" s="311"/>
      <c r="F87" s="311">
        <f t="shared" ref="F87:H87" si="23">SUM(F77:F85)</f>
        <v>0.54075755395291736</v>
      </c>
      <c r="G87" s="311">
        <f t="shared" si="23"/>
        <v>1.6732424460470818</v>
      </c>
      <c r="H87" s="311">
        <f t="shared" si="23"/>
        <v>2.2139999999999995</v>
      </c>
      <c r="I87" s="311"/>
      <c r="J87" s="311">
        <f t="shared" ref="J87:L87" si="24">SUM(J77:J85)</f>
        <v>0.52917114729423276</v>
      </c>
      <c r="K87" s="311">
        <f t="shared" si="24"/>
        <v>1.5598288527057627</v>
      </c>
      <c r="L87" s="311">
        <f t="shared" si="24"/>
        <v>2.0889999999999955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0.19837407254767189</v>
      </c>
      <c r="C94" s="302">
        <v>1.3737209441789342</v>
      </c>
      <c r="D94" s="302">
        <f>SUM(B94:C94)</f>
        <v>1.5720950167266061</v>
      </c>
      <c r="E94" s="303"/>
      <c r="F94" s="302">
        <v>0.2165982465729889</v>
      </c>
      <c r="G94" s="302">
        <v>1.253198034773914</v>
      </c>
      <c r="H94" s="302">
        <f>SUM(F94:G94)</f>
        <v>1.469796281346903</v>
      </c>
      <c r="I94" s="303"/>
      <c r="J94" s="302">
        <v>0.1900890179518728</v>
      </c>
      <c r="K94" s="302">
        <v>1.016835893112815</v>
      </c>
      <c r="L94" s="302">
        <f>SUM(J94:K94)</f>
        <v>1.2069249110646878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0.34037029955127002</v>
      </c>
      <c r="C95" s="302">
        <v>2.414479076999748</v>
      </c>
      <c r="D95" s="302">
        <f t="shared" ref="D95:D102" si="25">SUM(B95:C95)</f>
        <v>2.754849376551018</v>
      </c>
      <c r="E95" s="303"/>
      <c r="F95" s="302">
        <v>0.45588771699365921</v>
      </c>
      <c r="G95" s="302">
        <v>2.7363027554530399</v>
      </c>
      <c r="H95" s="302">
        <f t="shared" ref="H95:H102" si="26">SUM(F95:G95)</f>
        <v>3.1921904724466992</v>
      </c>
      <c r="I95" s="303"/>
      <c r="J95" s="302">
        <v>0.44346113136211407</v>
      </c>
      <c r="K95" s="302">
        <v>2.5414603042656254</v>
      </c>
      <c r="L95" s="302">
        <f t="shared" ref="L95:L102" si="27">SUM(J95:K95)</f>
        <v>2.9849214356277396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0.41950623330213072</v>
      </c>
      <c r="C96" s="302">
        <v>1.5454741646749335</v>
      </c>
      <c r="D96" s="302">
        <f t="shared" si="25"/>
        <v>1.9649803979770641</v>
      </c>
      <c r="E96" s="303"/>
      <c r="F96" s="302">
        <v>0.42964807259421178</v>
      </c>
      <c r="G96" s="302">
        <v>1.69634060070354</v>
      </c>
      <c r="H96" s="302">
        <f t="shared" si="26"/>
        <v>2.1259886732977518</v>
      </c>
      <c r="I96" s="303"/>
      <c r="J96" s="302">
        <v>0.35789014843106148</v>
      </c>
      <c r="K96" s="302">
        <v>1.2422311074786327</v>
      </c>
      <c r="L96" s="302">
        <f t="shared" si="27"/>
        <v>1.6001212559096942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0.92792612318449286</v>
      </c>
      <c r="C97" s="302">
        <v>0.42129588376537103</v>
      </c>
      <c r="D97" s="302">
        <f t="shared" si="25"/>
        <v>1.3492220069498639</v>
      </c>
      <c r="E97" s="303"/>
      <c r="F97" s="302">
        <v>0.85003174229024125</v>
      </c>
      <c r="G97" s="302">
        <v>0.39488653873694385</v>
      </c>
      <c r="H97" s="302">
        <f t="shared" si="26"/>
        <v>1.244918281027185</v>
      </c>
      <c r="I97" s="303"/>
      <c r="J97" s="302">
        <v>0.56996338910563971</v>
      </c>
      <c r="K97" s="302">
        <v>0.30444351220757471</v>
      </c>
      <c r="L97" s="302">
        <f t="shared" si="27"/>
        <v>0.87440690131321441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0.16103351939511829</v>
      </c>
      <c r="C98" s="302">
        <v>5.1980511419902573</v>
      </c>
      <c r="D98" s="302">
        <f t="shared" si="25"/>
        <v>5.359084661385376</v>
      </c>
      <c r="E98" s="303"/>
      <c r="F98" s="302">
        <v>0.13270347767267709</v>
      </c>
      <c r="G98" s="302">
        <v>3.6756265778704122</v>
      </c>
      <c r="H98" s="302">
        <f t="shared" si="26"/>
        <v>3.8083300555430895</v>
      </c>
      <c r="I98" s="303"/>
      <c r="J98" s="302">
        <v>0.13183313980250619</v>
      </c>
      <c r="K98" s="302">
        <v>2.4649094027244987</v>
      </c>
      <c r="L98" s="302">
        <f t="shared" si="27"/>
        <v>2.596742542527005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0.18744612708090996</v>
      </c>
      <c r="C99" s="302">
        <v>0.10734984541829184</v>
      </c>
      <c r="D99" s="302">
        <f t="shared" si="25"/>
        <v>0.29479597249920181</v>
      </c>
      <c r="E99" s="303"/>
      <c r="F99" s="302">
        <v>0.12653721693737638</v>
      </c>
      <c r="G99" s="302">
        <v>0.1187891638388384</v>
      </c>
      <c r="H99" s="302">
        <f t="shared" si="26"/>
        <v>0.24532638077621477</v>
      </c>
      <c r="I99" s="303"/>
      <c r="J99" s="302">
        <v>9.2354906752051866E-2</v>
      </c>
      <c r="K99" s="302">
        <v>0.14181047909550989</v>
      </c>
      <c r="L99" s="302">
        <f t="shared" si="27"/>
        <v>0.23416538584756175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0.22829422609907687</v>
      </c>
      <c r="D100" s="302">
        <f t="shared" si="25"/>
        <v>0.45544709203362715</v>
      </c>
      <c r="E100" s="303"/>
      <c r="F100" s="302">
        <v>0.18353133166586144</v>
      </c>
      <c r="G100" s="302">
        <v>0.1805084577437949</v>
      </c>
      <c r="H100" s="302">
        <f t="shared" si="26"/>
        <v>0.36403978940965631</v>
      </c>
      <c r="I100" s="303"/>
      <c r="J100" s="302">
        <v>0.14752094576151584</v>
      </c>
      <c r="K100" s="302">
        <v>0.16447056945201377</v>
      </c>
      <c r="L100" s="302">
        <f t="shared" si="27"/>
        <v>0.31199151521352964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0.6618390157148506</v>
      </c>
      <c r="C101" s="302">
        <v>4.3278670766848322</v>
      </c>
      <c r="D101" s="302">
        <f t="shared" si="25"/>
        <v>4.9897060923996825</v>
      </c>
      <c r="E101" s="303"/>
      <c r="F101" s="302">
        <v>0.47915447175773535</v>
      </c>
      <c r="G101" s="302">
        <v>3.3107315699509625</v>
      </c>
      <c r="H101" s="302">
        <f t="shared" si="26"/>
        <v>3.7898860417086979</v>
      </c>
      <c r="I101" s="303"/>
      <c r="J101" s="302">
        <v>0.50561433075752804</v>
      </c>
      <c r="K101" s="302">
        <v>3.0139130211461223</v>
      </c>
      <c r="L101" s="302">
        <f t="shared" si="27"/>
        <v>3.5195273519036503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0.87934827623746536</v>
      </c>
      <c r="D102" s="302">
        <f t="shared" si="25"/>
        <v>1.380819383477538</v>
      </c>
      <c r="E102" s="303"/>
      <c r="F102" s="302">
        <v>0.29524772322407922</v>
      </c>
      <c r="G102" s="302">
        <v>0.61027630121972676</v>
      </c>
      <c r="H102" s="302">
        <f t="shared" si="26"/>
        <v>0.90552402444380597</v>
      </c>
      <c r="I102" s="303"/>
      <c r="J102" s="302">
        <v>0.17363749668255093</v>
      </c>
      <c r="K102" s="302">
        <v>0.30056120391036995</v>
      </c>
      <c r="L102" s="302">
        <f t="shared" si="27"/>
        <v>0.47419870059292091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3.6251193639510668</v>
      </c>
      <c r="C104" s="311">
        <f t="shared" ref="C104:D104" si="28">SUM(C94:C102)</f>
        <v>16.495880636048909</v>
      </c>
      <c r="D104" s="311">
        <f t="shared" si="28"/>
        <v>20.120999999999974</v>
      </c>
      <c r="E104" s="311"/>
      <c r="F104" s="311">
        <f t="shared" ref="F104:H104" si="29">SUM(F94:F102)</f>
        <v>3.1693399997088307</v>
      </c>
      <c r="G104" s="311">
        <f t="shared" si="29"/>
        <v>13.976660000291172</v>
      </c>
      <c r="H104" s="311">
        <f t="shared" si="29"/>
        <v>17.146000000000004</v>
      </c>
      <c r="I104" s="311"/>
      <c r="J104" s="311">
        <f t="shared" ref="J104:L104" si="30">SUM(J94:J102)</f>
        <v>2.6123645066068408</v>
      </c>
      <c r="K104" s="311">
        <f t="shared" si="30"/>
        <v>11.190635493393161</v>
      </c>
      <c r="L104" s="311">
        <f t="shared" si="30"/>
        <v>13.803000000000004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3.4078384417229178E-2</v>
      </c>
      <c r="C111" s="302">
        <v>8.2635853188926342E-2</v>
      </c>
      <c r="D111" s="302">
        <f>SUM(B111:C111)</f>
        <v>0.11671423760615551</v>
      </c>
      <c r="E111" s="303"/>
      <c r="F111" s="302">
        <v>7.5271985515455525E-2</v>
      </c>
      <c r="G111" s="302">
        <v>0.20593802414254805</v>
      </c>
      <c r="H111" s="302">
        <f>SUM(F111:G111)</f>
        <v>0.28121000965800358</v>
      </c>
      <c r="I111" s="303"/>
      <c r="J111" s="302">
        <v>8.4209072053990336E-2</v>
      </c>
      <c r="K111" s="302">
        <v>0.23350854103822177</v>
      </c>
      <c r="L111" s="302">
        <f>SUM(J111:K111)</f>
        <v>0.31771761309221214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4.4085908805647125E-2</v>
      </c>
      <c r="C112" s="302">
        <v>0.17068281159944973</v>
      </c>
      <c r="D112" s="302">
        <f t="shared" ref="D112:D119" si="31">SUM(B112:C112)</f>
        <v>0.21476872040509687</v>
      </c>
      <c r="E112" s="303"/>
      <c r="F112" s="302">
        <v>0.10918443516375674</v>
      </c>
      <c r="G112" s="302">
        <v>0.45128305254041218</v>
      </c>
      <c r="H112" s="302">
        <f t="shared" ref="H112:H119" si="32">SUM(F112:G112)</f>
        <v>0.56046748770416888</v>
      </c>
      <c r="I112" s="303"/>
      <c r="J112" s="302">
        <v>0.13773800631914584</v>
      </c>
      <c r="K112" s="302">
        <v>0.5023053865702386</v>
      </c>
      <c r="L112" s="302">
        <f t="shared" ref="L112:L119" si="33">SUM(J112:K112)</f>
        <v>0.6400433928893845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4.6275826887764396E-2</v>
      </c>
      <c r="C113" s="302">
        <v>0.10791416923752457</v>
      </c>
      <c r="D113" s="302">
        <f t="shared" si="31"/>
        <v>0.15418999612528897</v>
      </c>
      <c r="E113" s="303"/>
      <c r="F113" s="302">
        <v>0.10176657762322219</v>
      </c>
      <c r="G113" s="302">
        <v>0.27309648564543249</v>
      </c>
      <c r="H113" s="302">
        <f t="shared" si="32"/>
        <v>0.37486306326865471</v>
      </c>
      <c r="I113" s="303"/>
      <c r="J113" s="302">
        <v>0.10785365952961021</v>
      </c>
      <c r="K113" s="302">
        <v>0.23680933239201421</v>
      </c>
      <c r="L113" s="302">
        <f t="shared" si="33"/>
        <v>0.34466299192162442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3.0652198368343722E-2</v>
      </c>
      <c r="C114" s="302">
        <v>8.5458246095544751E-3</v>
      </c>
      <c r="D114" s="302">
        <f t="shared" si="31"/>
        <v>3.9198022977898199E-2</v>
      </c>
      <c r="E114" s="303"/>
      <c r="F114" s="302">
        <v>5.5429856637860715E-2</v>
      </c>
      <c r="G114" s="302">
        <v>2.5983849403025439E-2</v>
      </c>
      <c r="H114" s="302">
        <f t="shared" si="32"/>
        <v>8.1413706040886158E-2</v>
      </c>
      <c r="I114" s="303"/>
      <c r="J114" s="302">
        <v>3.8777346172594956E-2</v>
      </c>
      <c r="K114" s="302">
        <v>2.4150638008581946E-2</v>
      </c>
      <c r="L114" s="302">
        <f t="shared" si="33"/>
        <v>6.2927984181176899E-2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6.0266997895709606E-3</v>
      </c>
      <c r="C115" s="302">
        <v>9.5231518467474616E-2</v>
      </c>
      <c r="D115" s="302">
        <f t="shared" si="31"/>
        <v>0.10125821825704558</v>
      </c>
      <c r="E115" s="303"/>
      <c r="F115" s="302">
        <v>9.1789207231781772E-3</v>
      </c>
      <c r="G115" s="302">
        <v>0.1770285269673525</v>
      </c>
      <c r="H115" s="302">
        <f t="shared" si="32"/>
        <v>0.18620744769053066</v>
      </c>
      <c r="I115" s="303"/>
      <c r="J115" s="302">
        <v>7.3839721240214354E-3</v>
      </c>
      <c r="K115" s="302">
        <v>0.11916833993641977</v>
      </c>
      <c r="L115" s="302">
        <f t="shared" si="33"/>
        <v>0.12655231206044121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5.805943152591389E-2</v>
      </c>
      <c r="C116" s="302">
        <v>1.3345078770762329E-2</v>
      </c>
      <c r="D116" s="302">
        <f t="shared" si="31"/>
        <v>7.1404510296676216E-2</v>
      </c>
      <c r="E116" s="303"/>
      <c r="F116" s="302">
        <v>9.6447506266249525E-2</v>
      </c>
      <c r="G116" s="302">
        <v>2.8890083156525581E-2</v>
      </c>
      <c r="H116" s="302">
        <f t="shared" si="32"/>
        <v>0.12533758942277512</v>
      </c>
      <c r="I116" s="303"/>
      <c r="J116" s="302">
        <v>9.6145846483901051E-2</v>
      </c>
      <c r="K116" s="302">
        <v>3.6334336525757835E-2</v>
      </c>
      <c r="L116" s="302">
        <f t="shared" si="33"/>
        <v>0.13248018300965889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4.5519484091433776E-2</v>
      </c>
      <c r="C117" s="302">
        <v>9.8622729227570358E-3</v>
      </c>
      <c r="D117" s="302">
        <f t="shared" si="31"/>
        <v>5.5381757014190812E-2</v>
      </c>
      <c r="E117" s="303"/>
      <c r="F117" s="302">
        <v>7.8850861869022057E-2</v>
      </c>
      <c r="G117" s="302">
        <v>3.0647191990454899E-2</v>
      </c>
      <c r="H117" s="302">
        <f t="shared" si="32"/>
        <v>0.10949805385947696</v>
      </c>
      <c r="I117" s="303"/>
      <c r="J117" s="302">
        <v>8.0192586171473679E-2</v>
      </c>
      <c r="K117" s="302">
        <v>3.31452233174203E-2</v>
      </c>
      <c r="L117" s="302">
        <f t="shared" si="33"/>
        <v>0.11333780948889398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2.982853934551975E-3</v>
      </c>
      <c r="C118" s="302">
        <v>5.56928375424664E-2</v>
      </c>
      <c r="D118" s="302">
        <f t="shared" si="31"/>
        <v>5.8675691477018378E-2</v>
      </c>
      <c r="E118" s="303"/>
      <c r="F118" s="302">
        <v>4.2580558214968126E-3</v>
      </c>
      <c r="G118" s="302">
        <v>0.10601567279385359</v>
      </c>
      <c r="H118" s="302">
        <f t="shared" si="32"/>
        <v>0.1102737286153504</v>
      </c>
      <c r="I118" s="303"/>
      <c r="J118" s="302">
        <v>6.0847673360470492E-3</v>
      </c>
      <c r="K118" s="302">
        <v>0.11611938612953275</v>
      </c>
      <c r="L118" s="302">
        <f t="shared" si="33"/>
        <v>0.12220415346557981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1.670542240339646E-2</v>
      </c>
      <c r="C119" s="302">
        <v>1.0703423437235177E-2</v>
      </c>
      <c r="D119" s="302">
        <f t="shared" si="31"/>
        <v>2.7408845840631635E-2</v>
      </c>
      <c r="E119" s="303"/>
      <c r="F119" s="302">
        <v>2.1466807707943153E-2</v>
      </c>
      <c r="G119" s="302">
        <v>2.3262106032209871E-2</v>
      </c>
      <c r="H119" s="302">
        <f t="shared" si="32"/>
        <v>4.4728913740153024E-2</v>
      </c>
      <c r="I119" s="303"/>
      <c r="J119" s="302">
        <v>1.1927700809040051E-2</v>
      </c>
      <c r="K119" s="302">
        <v>1.5145859081990679E-2</v>
      </c>
      <c r="L119" s="302">
        <f t="shared" si="33"/>
        <v>2.7073559891030732E-2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0.28438621022385147</v>
      </c>
      <c r="C121" s="311">
        <f t="shared" ref="C121:D121" si="34">SUM(C111:C119)</f>
        <v>0.55461378977615072</v>
      </c>
      <c r="D121" s="311">
        <f t="shared" si="34"/>
        <v>0.83900000000000219</v>
      </c>
      <c r="E121" s="311"/>
      <c r="F121" s="311">
        <f t="shared" ref="F121:H121" si="35">SUM(F111:F119)</f>
        <v>0.55185500732818493</v>
      </c>
      <c r="G121" s="311">
        <f t="shared" si="35"/>
        <v>1.3221449926718145</v>
      </c>
      <c r="H121" s="311">
        <f t="shared" si="35"/>
        <v>1.8739999999999994</v>
      </c>
      <c r="I121" s="311"/>
      <c r="J121" s="311">
        <f t="shared" ref="J121:L121" si="36">SUM(J111:J119)</f>
        <v>0.57031295699982454</v>
      </c>
      <c r="K121" s="311">
        <f t="shared" si="36"/>
        <v>1.3166870430001776</v>
      </c>
      <c r="L121" s="311">
        <f t="shared" si="36"/>
        <v>1.8870000000000027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4.656896462864947E-2</v>
      </c>
      <c r="C128" s="302">
        <v>0.13420385754865524</v>
      </c>
      <c r="D128" s="302">
        <f>SUM(B128:C128)</f>
        <v>0.18077282217730473</v>
      </c>
      <c r="E128" s="303"/>
      <c r="F128" s="302">
        <v>4.3553651409750899E-2</v>
      </c>
      <c r="G128" s="302">
        <v>0.17022808702867809</v>
      </c>
      <c r="H128" s="302">
        <f>SUM(F128:G128)</f>
        <v>0.21378173843842899</v>
      </c>
      <c r="I128" s="303"/>
      <c r="J128" s="302">
        <v>4.5584069186493582E-2</v>
      </c>
      <c r="K128" s="302">
        <v>0.16824486781086739</v>
      </c>
      <c r="L128" s="302">
        <f>SUM(J128:K128)</f>
        <v>0.21382893699736097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7.3066879593196632E-2</v>
      </c>
      <c r="C129" s="302">
        <v>0.13687208885012001</v>
      </c>
      <c r="D129" s="302">
        <f t="shared" ref="D129:D136" si="37">SUM(B129:C129)</f>
        <v>0.20993896844331664</v>
      </c>
      <c r="E129" s="303"/>
      <c r="F129" s="302">
        <v>7.1675859891784571E-2</v>
      </c>
      <c r="G129" s="302">
        <v>0.17375140114033708</v>
      </c>
      <c r="H129" s="302">
        <f t="shared" ref="H129:H136" si="38">SUM(F129:G129)</f>
        <v>0.24542726103212165</v>
      </c>
      <c r="I129" s="303"/>
      <c r="J129" s="302">
        <v>8.4622044470873278E-2</v>
      </c>
      <c r="K129" s="302">
        <v>0.1914327664778093</v>
      </c>
      <c r="L129" s="302">
        <f t="shared" ref="L129:L136" si="39">SUM(J129:K129)</f>
        <v>0.27605481094868256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0.13750233155601138</v>
      </c>
      <c r="C130" s="302">
        <v>0.12169852540389754</v>
      </c>
      <c r="D130" s="302">
        <f t="shared" si="37"/>
        <v>0.25920085695990891</v>
      </c>
      <c r="E130" s="303"/>
      <c r="F130" s="302">
        <v>0.13773454186311426</v>
      </c>
      <c r="G130" s="302">
        <v>0.12674728242591052</v>
      </c>
      <c r="H130" s="302">
        <f t="shared" si="38"/>
        <v>0.26448182428902478</v>
      </c>
      <c r="I130" s="303"/>
      <c r="J130" s="302">
        <v>0.18606418454826318</v>
      </c>
      <c r="K130" s="302">
        <v>0.11807488812899734</v>
      </c>
      <c r="L130" s="302">
        <f t="shared" si="39"/>
        <v>0.30413907267726054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0.14015537540591388</v>
      </c>
      <c r="C131" s="302">
        <v>2.9201205743051309E-2</v>
      </c>
      <c r="D131" s="302">
        <f t="shared" si="37"/>
        <v>0.16935658114896518</v>
      </c>
      <c r="E131" s="303"/>
      <c r="F131" s="302">
        <v>0.10905629166423271</v>
      </c>
      <c r="G131" s="302">
        <v>3.0333994258704641E-2</v>
      </c>
      <c r="H131" s="302">
        <f t="shared" si="38"/>
        <v>0.13939028592293734</v>
      </c>
      <c r="I131" s="303"/>
      <c r="J131" s="302">
        <v>0.10548533320589826</v>
      </c>
      <c r="K131" s="302">
        <v>3.2829131696804577E-2</v>
      </c>
      <c r="L131" s="302">
        <f t="shared" si="39"/>
        <v>0.13831446490270283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1.142665028500213E-2</v>
      </c>
      <c r="C132" s="302">
        <v>0.13021424291719352</v>
      </c>
      <c r="D132" s="302">
        <f t="shared" si="37"/>
        <v>0.14164089320219564</v>
      </c>
      <c r="E132" s="303"/>
      <c r="F132" s="302">
        <v>1.0061581631747014E-2</v>
      </c>
      <c r="G132" s="302">
        <v>0.15433200260458341</v>
      </c>
      <c r="H132" s="302">
        <f t="shared" si="38"/>
        <v>0.16439358423633041</v>
      </c>
      <c r="I132" s="303"/>
      <c r="J132" s="302">
        <v>1.0463405988874847E-2</v>
      </c>
      <c r="K132" s="302">
        <v>0.11760256878175133</v>
      </c>
      <c r="L132" s="302">
        <f t="shared" si="39"/>
        <v>0.12806597477062617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5.8307273941157464E-2</v>
      </c>
      <c r="C133" s="302">
        <v>1.5010116234660443E-2</v>
      </c>
      <c r="D133" s="302">
        <f t="shared" si="37"/>
        <v>7.3317390175817912E-2</v>
      </c>
      <c r="E133" s="303"/>
      <c r="F133" s="302">
        <v>4.6158888359821314E-2</v>
      </c>
      <c r="G133" s="302">
        <v>1.690966177200573E-2</v>
      </c>
      <c r="H133" s="302">
        <f t="shared" si="38"/>
        <v>6.306855013182705E-2</v>
      </c>
      <c r="I133" s="303"/>
      <c r="J133" s="302">
        <v>5.0091397654972704E-2</v>
      </c>
      <c r="K133" s="302">
        <v>2.123438061722947E-2</v>
      </c>
      <c r="L133" s="302">
        <f t="shared" si="39"/>
        <v>7.132577827220217E-2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3.44622736500226E-2</v>
      </c>
      <c r="C134" s="302">
        <v>1.9803938566879259E-2</v>
      </c>
      <c r="D134" s="302">
        <f>SUM(B134:C134)</f>
        <v>5.4266212216901859E-2</v>
      </c>
      <c r="E134" s="303"/>
      <c r="F134" s="302">
        <v>2.5016360315145116E-2</v>
      </c>
      <c r="G134" s="302">
        <v>2.4824676423355355E-2</v>
      </c>
      <c r="H134" s="302">
        <f t="shared" si="38"/>
        <v>4.9841036738500474E-2</v>
      </c>
      <c r="I134" s="303"/>
      <c r="J134" s="302">
        <v>2.3326640087326742E-2</v>
      </c>
      <c r="K134" s="302">
        <v>2.6791576303468418E-2</v>
      </c>
      <c r="L134" s="302">
        <f t="shared" si="39"/>
        <v>5.011821639079516E-2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2.8242305464594726E-2</v>
      </c>
      <c r="C135" s="302">
        <v>0.44958124359693669</v>
      </c>
      <c r="D135" s="302">
        <f t="shared" si="37"/>
        <v>0.47782354906153141</v>
      </c>
      <c r="E135" s="303"/>
      <c r="F135" s="302">
        <v>9.9549075775194253E-3</v>
      </c>
      <c r="G135" s="302">
        <v>0.36533527652213904</v>
      </c>
      <c r="H135" s="302">
        <f t="shared" si="38"/>
        <v>0.37529018409965847</v>
      </c>
      <c r="I135" s="303"/>
      <c r="J135" s="302">
        <v>1.2242575800051916E-2</v>
      </c>
      <c r="K135" s="302">
        <v>0.36572882476808849</v>
      </c>
      <c r="L135" s="302">
        <f t="shared" si="39"/>
        <v>0.37797140056814038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6.4302698663858696E-2</v>
      </c>
      <c r="C136" s="302">
        <v>0.32138002795019849</v>
      </c>
      <c r="D136" s="302">
        <f t="shared" si="37"/>
        <v>0.38568272661405717</v>
      </c>
      <c r="E136" s="303"/>
      <c r="F136" s="302">
        <v>5.1202869818433389E-2</v>
      </c>
      <c r="G136" s="302">
        <v>0.30012266529273968</v>
      </c>
      <c r="H136" s="302">
        <f t="shared" si="38"/>
        <v>0.35132553511117304</v>
      </c>
      <c r="I136" s="303"/>
      <c r="J136" s="302">
        <v>4.2743324579824271E-2</v>
      </c>
      <c r="K136" s="302">
        <v>0.31143801989240422</v>
      </c>
      <c r="L136" s="302">
        <f t="shared" si="39"/>
        <v>0.35418134447222849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0.59403475318840704</v>
      </c>
      <c r="C138" s="311">
        <f t="shared" ref="C138" si="40">SUM(C128:C136)</f>
        <v>1.3579652468115926</v>
      </c>
      <c r="D138" s="311">
        <f>SUM(D128:D136)</f>
        <v>1.9519999999999993</v>
      </c>
      <c r="E138" s="311"/>
      <c r="F138" s="311">
        <f t="shared" ref="F138:H138" si="41">SUM(F128:F136)</f>
        <v>0.50441495253154867</v>
      </c>
      <c r="G138" s="311">
        <f t="shared" si="41"/>
        <v>1.3625850474684533</v>
      </c>
      <c r="H138" s="311">
        <f t="shared" si="41"/>
        <v>1.8670000000000022</v>
      </c>
      <c r="I138" s="311"/>
      <c r="J138" s="311">
        <f t="shared" ref="J138:L138" si="42">SUM(J128:J136)</f>
        <v>0.56062297552257889</v>
      </c>
      <c r="K138" s="311">
        <f t="shared" si="42"/>
        <v>1.3533770244774206</v>
      </c>
      <c r="L138" s="311">
        <f t="shared" si="42"/>
        <v>1.9139999999999993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0.3072603236441796</v>
      </c>
      <c r="C145" s="302">
        <v>0.85303086920442173</v>
      </c>
      <c r="D145" s="302">
        <f>SUM(B145:C145)</f>
        <v>1.1602911928486013</v>
      </c>
      <c r="E145" s="303"/>
      <c r="F145" s="302">
        <v>0.30874213805949874</v>
      </c>
      <c r="G145" s="302">
        <v>1.1531387708160898</v>
      </c>
      <c r="H145" s="302">
        <f>SUM(F145:G145)</f>
        <v>1.4618809088755886</v>
      </c>
      <c r="I145" s="303"/>
      <c r="J145" s="302">
        <v>0.36362636103361051</v>
      </c>
      <c r="K145" s="302">
        <v>1.1383081205492107</v>
      </c>
      <c r="L145" s="302">
        <f>SUM(J145:K145)</f>
        <v>1.5019344815828213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0.20661787493549827</v>
      </c>
      <c r="C146" s="302">
        <v>0.87994050121738487</v>
      </c>
      <c r="D146" s="302">
        <f t="shared" ref="D146:D153" si="43">SUM(B146:C146)</f>
        <v>1.0865583761528832</v>
      </c>
      <c r="E146" s="303"/>
      <c r="F146" s="302">
        <v>0.23871827222222125</v>
      </c>
      <c r="G146" s="302">
        <v>1.1855657605885177</v>
      </c>
      <c r="H146" s="302">
        <f t="shared" ref="H146:H153" si="44">SUM(F146:G146)</f>
        <v>1.4242840328107389</v>
      </c>
      <c r="I146" s="303"/>
      <c r="J146" s="302">
        <v>0.29283251529456777</v>
      </c>
      <c r="K146" s="302">
        <v>1.3255801422043367</v>
      </c>
      <c r="L146" s="302">
        <f t="shared" ref="L146:L153" si="45">SUM(J146:K146)</f>
        <v>1.6184126574989044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0.24593108499440688</v>
      </c>
      <c r="C147" s="302">
        <v>0.57260655880643607</v>
      </c>
      <c r="D147" s="302">
        <f t="shared" si="43"/>
        <v>0.81853764380084293</v>
      </c>
      <c r="E147" s="303"/>
      <c r="F147" s="302">
        <v>0.25227020915454623</v>
      </c>
      <c r="G147" s="302">
        <v>0.73907687487410634</v>
      </c>
      <c r="H147" s="302">
        <f t="shared" si="44"/>
        <v>0.99134708402865257</v>
      </c>
      <c r="I147" s="303"/>
      <c r="J147" s="302">
        <v>0.27443552018061446</v>
      </c>
      <c r="K147" s="302">
        <v>0.66718017018015785</v>
      </c>
      <c r="L147" s="302">
        <f t="shared" si="45"/>
        <v>0.94161569036077231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1.0872541347055031</v>
      </c>
      <c r="C148" s="302">
        <v>0.1998565545397144</v>
      </c>
      <c r="D148" s="302">
        <f t="shared" si="43"/>
        <v>1.2871106892452175</v>
      </c>
      <c r="E148" s="303"/>
      <c r="F148" s="302">
        <v>0.88760000140937179</v>
      </c>
      <c r="G148" s="302">
        <v>0.23894647506731789</v>
      </c>
      <c r="H148" s="302">
        <f t="shared" si="44"/>
        <v>1.1265464764766897</v>
      </c>
      <c r="I148" s="303"/>
      <c r="J148" s="302">
        <v>0.64596969944550786</v>
      </c>
      <c r="K148" s="302">
        <v>0.2455828184909912</v>
      </c>
      <c r="L148" s="302">
        <f t="shared" si="45"/>
        <v>0.89155251793649903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0.47476860544664867</v>
      </c>
      <c r="C149" s="302">
        <v>10.345603449214673</v>
      </c>
      <c r="D149" s="302">
        <f t="shared" si="43"/>
        <v>10.820372054661322</v>
      </c>
      <c r="E149" s="303"/>
      <c r="F149" s="302">
        <v>0.26201082019523608</v>
      </c>
      <c r="G149" s="302">
        <v>9.515727348728424</v>
      </c>
      <c r="H149" s="302">
        <f t="shared" si="44"/>
        <v>9.7777381689236602</v>
      </c>
      <c r="I149" s="303"/>
      <c r="J149" s="302">
        <v>0.3699894596010182</v>
      </c>
      <c r="K149" s="302">
        <v>8.6115195994704141</v>
      </c>
      <c r="L149" s="302">
        <f t="shared" si="45"/>
        <v>8.981509059071433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1.4864863721389591E-2</v>
      </c>
      <c r="C150" s="302">
        <v>2.1692544625572997E-2</v>
      </c>
      <c r="D150" s="302">
        <f t="shared" si="43"/>
        <v>3.655740834696259E-2</v>
      </c>
      <c r="E150" s="303"/>
      <c r="F150" s="302">
        <v>1.1152637707259045E-2</v>
      </c>
      <c r="G150" s="302">
        <v>2.618892265896881E-2</v>
      </c>
      <c r="H150" s="302">
        <f t="shared" si="44"/>
        <v>3.7341560366227856E-2</v>
      </c>
      <c r="I150" s="303"/>
      <c r="J150" s="302">
        <v>1.0811523906148495E-2</v>
      </c>
      <c r="K150" s="302">
        <v>2.4861124379364569E-2</v>
      </c>
      <c r="L150" s="302">
        <f t="shared" si="45"/>
        <v>3.5672648285513066E-2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0.23380083424737777</v>
      </c>
      <c r="C151" s="302">
        <v>9.1963666250798326E-2</v>
      </c>
      <c r="D151" s="302">
        <f t="shared" si="43"/>
        <v>0.32576450049817607</v>
      </c>
      <c r="E151" s="303"/>
      <c r="F151" s="302">
        <v>0.21192509197156989</v>
      </c>
      <c r="G151" s="302">
        <v>0.10445787159165401</v>
      </c>
      <c r="H151" s="302">
        <f t="shared" si="44"/>
        <v>0.31638296356322393</v>
      </c>
      <c r="I151" s="303"/>
      <c r="J151" s="302">
        <v>0.20354574599788311</v>
      </c>
      <c r="K151" s="302">
        <v>0.1179940723454105</v>
      </c>
      <c r="L151" s="302">
        <f t="shared" si="45"/>
        <v>0.32153981834329359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1.8322084942170302E-2</v>
      </c>
      <c r="C152" s="302">
        <v>1.3152472060424072</v>
      </c>
      <c r="D152" s="302">
        <f t="shared" si="43"/>
        <v>1.3335692909845775</v>
      </c>
      <c r="E152" s="303"/>
      <c r="F152" s="302">
        <v>1.145948213594211E-2</v>
      </c>
      <c r="G152" s="302">
        <v>1.2281677620565983</v>
      </c>
      <c r="H152" s="302">
        <f t="shared" si="44"/>
        <v>1.2396272441925404</v>
      </c>
      <c r="I152" s="303"/>
      <c r="J152" s="302">
        <v>1.5183312089822858E-2</v>
      </c>
      <c r="K152" s="302">
        <v>1.3653014779767261</v>
      </c>
      <c r="L152" s="302">
        <f t="shared" si="45"/>
        <v>1.3804847900665489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9.258444171674278E-2</v>
      </c>
      <c r="C153" s="302">
        <v>0.74665440174466835</v>
      </c>
      <c r="D153" s="302">
        <f t="shared" si="43"/>
        <v>0.83923884346141109</v>
      </c>
      <c r="E153" s="303"/>
      <c r="F153" s="302">
        <v>6.3699277871736029E-2</v>
      </c>
      <c r="G153" s="302">
        <v>0.71915228289094291</v>
      </c>
      <c r="H153" s="302">
        <f t="shared" si="44"/>
        <v>0.78285156076267892</v>
      </c>
      <c r="I153" s="303"/>
      <c r="J153" s="302">
        <v>4.6176701202206169E-2</v>
      </c>
      <c r="K153" s="302">
        <v>0.63310163565201827</v>
      </c>
      <c r="L153" s="302">
        <f t="shared" si="45"/>
        <v>0.67927833685422445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2.6814042483539171</v>
      </c>
      <c r="C155" s="311">
        <f t="shared" ref="C155:D155" si="46">SUM(C145:C153)</f>
        <v>15.026595751646079</v>
      </c>
      <c r="D155" s="311">
        <f t="shared" si="46"/>
        <v>17.707999999999995</v>
      </c>
      <c r="E155" s="311"/>
      <c r="F155" s="311">
        <f t="shared" ref="F155:H155" si="47">SUM(F145:F153)</f>
        <v>2.2475779307273811</v>
      </c>
      <c r="G155" s="311">
        <f t="shared" si="47"/>
        <v>14.91042206927262</v>
      </c>
      <c r="H155" s="311">
        <f t="shared" si="47"/>
        <v>17.158000000000001</v>
      </c>
      <c r="I155" s="311"/>
      <c r="J155" s="311">
        <f t="shared" ref="J155:L155" si="48">SUM(J145:J153)</f>
        <v>2.2225708387513792</v>
      </c>
      <c r="K155" s="311">
        <f t="shared" si="48"/>
        <v>14.12942916124863</v>
      </c>
      <c r="L155" s="311">
        <f t="shared" si="48"/>
        <v>16.352000000000007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1.2084649372118565</v>
      </c>
      <c r="C162" s="302">
        <v>2.9994455094829653</v>
      </c>
      <c r="D162" s="302">
        <f>SUM(B162:C162)</f>
        <v>4.2079104466948216</v>
      </c>
      <c r="E162" s="303"/>
      <c r="F162" s="302">
        <v>1.3394509551897227</v>
      </c>
      <c r="G162" s="302">
        <v>3.3475817097205938</v>
      </c>
      <c r="H162" s="302">
        <f>SUM(F162:G162)</f>
        <v>4.6870326649103164</v>
      </c>
      <c r="I162" s="303"/>
      <c r="J162" s="302">
        <v>1.6936951557703934</v>
      </c>
      <c r="K162" s="302">
        <v>3.8532667626693584</v>
      </c>
      <c r="L162" s="302">
        <f>SUM(J162:K162)</f>
        <v>5.5469619184397523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0.90215368064852808</v>
      </c>
      <c r="C163" s="302">
        <v>1.3634442542013605</v>
      </c>
      <c r="D163" s="302">
        <f t="shared" ref="D163:D170" si="49">SUM(B163:C163)</f>
        <v>2.2655979348498887</v>
      </c>
      <c r="E163" s="303"/>
      <c r="F163" s="302">
        <v>1.1683611883122964</v>
      </c>
      <c r="G163" s="302">
        <v>1.9936946898447054</v>
      </c>
      <c r="H163" s="302">
        <f t="shared" ref="H163:H170" si="50">SUM(F163:G163)</f>
        <v>3.1620558781570018</v>
      </c>
      <c r="I163" s="303"/>
      <c r="J163" s="302">
        <v>1.5356052277078625</v>
      </c>
      <c r="K163" s="302">
        <v>2.4742998427807406</v>
      </c>
      <c r="L163" s="302">
        <f t="shared" ref="L163:L170" si="51">SUM(J163:K163)</f>
        <v>4.0099050704886032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0.97011744920859933</v>
      </c>
      <c r="C164" s="302">
        <v>1.2143227816700688</v>
      </c>
      <c r="D164" s="302">
        <f t="shared" si="49"/>
        <v>2.1844402308786681</v>
      </c>
      <c r="E164" s="303"/>
      <c r="F164" s="302">
        <v>1.0492700098898109</v>
      </c>
      <c r="G164" s="302">
        <v>1.590363777941177</v>
      </c>
      <c r="H164" s="302">
        <f t="shared" si="50"/>
        <v>2.6396337878309879</v>
      </c>
      <c r="I164" s="303"/>
      <c r="J164" s="302">
        <v>1.2094382285172496</v>
      </c>
      <c r="K164" s="302">
        <v>1.6044517013006432</v>
      </c>
      <c r="L164" s="302">
        <f t="shared" si="51"/>
        <v>2.8138899298178925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1.3329303716515419</v>
      </c>
      <c r="C165" s="302">
        <v>0.85565945758303275</v>
      </c>
      <c r="D165" s="302">
        <f t="shared" si="49"/>
        <v>2.1885898292345747</v>
      </c>
      <c r="E165" s="303"/>
      <c r="F165" s="302">
        <v>1.2127209784732642</v>
      </c>
      <c r="G165" s="302">
        <v>1.0655991803543152</v>
      </c>
      <c r="H165" s="302">
        <f t="shared" si="50"/>
        <v>2.2783201588275794</v>
      </c>
      <c r="I165" s="303"/>
      <c r="J165" s="302">
        <v>1.4987192250785004</v>
      </c>
      <c r="K165" s="302">
        <v>1.2294442856952363</v>
      </c>
      <c r="L165" s="302">
        <f t="shared" si="51"/>
        <v>2.7281635107737365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0.48215665969939991</v>
      </c>
      <c r="C166" s="302">
        <v>3.3604620685070903</v>
      </c>
      <c r="D166" s="302">
        <f t="shared" si="49"/>
        <v>3.8426187282064901</v>
      </c>
      <c r="E166" s="303"/>
      <c r="F166" s="302">
        <v>0.40074591006494764</v>
      </c>
      <c r="G166" s="302">
        <v>2.7172095686952913</v>
      </c>
      <c r="H166" s="302">
        <f t="shared" si="50"/>
        <v>3.1179554787602388</v>
      </c>
      <c r="I166" s="303"/>
      <c r="J166" s="302">
        <v>0.38485610026912442</v>
      </c>
      <c r="K166" s="302">
        <v>2.6262877763497028</v>
      </c>
      <c r="L166" s="302">
        <f t="shared" si="51"/>
        <v>3.011143876618827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0.38707799876279131</v>
      </c>
      <c r="C167" s="302">
        <v>0.11018075133929398</v>
      </c>
      <c r="D167" s="302">
        <f t="shared" si="49"/>
        <v>0.49725875010208531</v>
      </c>
      <c r="E167" s="303"/>
      <c r="F167" s="302">
        <v>0.29342952340987322</v>
      </c>
      <c r="G167" s="302">
        <v>0.12356706302764643</v>
      </c>
      <c r="H167" s="302">
        <f t="shared" si="50"/>
        <v>0.41699658643751963</v>
      </c>
      <c r="I167" s="303"/>
      <c r="J167" s="302">
        <v>0.41495139873863335</v>
      </c>
      <c r="K167" s="302">
        <v>0.16218129356700245</v>
      </c>
      <c r="L167" s="302">
        <f t="shared" si="51"/>
        <v>0.5771326923056358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15.993647789252321</v>
      </c>
      <c r="C168" s="302">
        <v>6.273982917707472</v>
      </c>
      <c r="D168" s="302">
        <f t="shared" si="49"/>
        <v>22.267630706959793</v>
      </c>
      <c r="E168" s="303"/>
      <c r="F168" s="302">
        <v>14.091256097804052</v>
      </c>
      <c r="G168" s="302">
        <v>5.7478351152160014</v>
      </c>
      <c r="H168" s="302">
        <f t="shared" si="50"/>
        <v>19.839091213020055</v>
      </c>
      <c r="I168" s="303"/>
      <c r="J168" s="302">
        <v>12.518201966540113</v>
      </c>
      <c r="K168" s="302">
        <v>5.6887219257088955</v>
      </c>
      <c r="L168" s="302">
        <f t="shared" si="51"/>
        <v>18.206923892249009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0.16635681366023983</v>
      </c>
      <c r="C169" s="302">
        <v>2.4705472382313824</v>
      </c>
      <c r="D169" s="302">
        <f t="shared" si="49"/>
        <v>2.6369040518916225</v>
      </c>
      <c r="E169" s="303"/>
      <c r="F169" s="302">
        <v>0.12538751648157156</v>
      </c>
      <c r="G169" s="302">
        <v>2.3890354322143659</v>
      </c>
      <c r="H169" s="302">
        <f t="shared" si="50"/>
        <v>2.5144229486959375</v>
      </c>
      <c r="I169" s="303"/>
      <c r="J169" s="302">
        <v>9.6012198292230247E-2</v>
      </c>
      <c r="K169" s="302">
        <v>2.500450495332883</v>
      </c>
      <c r="L169" s="302">
        <f t="shared" si="51"/>
        <v>2.5964626936251132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1.4935894361458177</v>
      </c>
      <c r="C170" s="302">
        <v>3.0104598850362216</v>
      </c>
      <c r="D170" s="302">
        <f t="shared" si="49"/>
        <v>4.5040493211820394</v>
      </c>
      <c r="E170" s="303"/>
      <c r="F170" s="302">
        <v>1.2129499798071093</v>
      </c>
      <c r="G170" s="302">
        <v>2.6855413035532112</v>
      </c>
      <c r="H170" s="302">
        <f t="shared" si="50"/>
        <v>3.8984912833603205</v>
      </c>
      <c r="I170" s="303"/>
      <c r="J170" s="302">
        <v>1.0021483498744717</v>
      </c>
      <c r="K170" s="302">
        <v>2.2722680658069874</v>
      </c>
      <c r="L170" s="302">
        <f t="shared" si="51"/>
        <v>3.274416415681459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22.936495136241096</v>
      </c>
      <c r="C172" s="311">
        <f t="shared" ref="C172:D172" si="52">SUM(C162:C170)</f>
        <v>21.658504863758889</v>
      </c>
      <c r="D172" s="311">
        <f t="shared" si="52"/>
        <v>44.594999999999978</v>
      </c>
      <c r="E172" s="311"/>
      <c r="F172" s="311">
        <f t="shared" ref="F172:H172" si="53">SUM(F162:F170)</f>
        <v>20.893572159432647</v>
      </c>
      <c r="G172" s="311">
        <f t="shared" si="53"/>
        <v>21.660427840567309</v>
      </c>
      <c r="H172" s="311">
        <f t="shared" si="53"/>
        <v>42.553999999999952</v>
      </c>
      <c r="I172" s="311"/>
      <c r="J172" s="311">
        <f t="shared" ref="J172:L172" si="54">SUM(J162:J170)</f>
        <v>20.353627850788577</v>
      </c>
      <c r="K172" s="311">
        <f t="shared" si="54"/>
        <v>22.411372149211449</v>
      </c>
      <c r="L172" s="311">
        <f t="shared" si="54"/>
        <v>42.765000000000029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0.19672969188043868</v>
      </c>
      <c r="C179" s="302">
        <v>0.69844649721862351</v>
      </c>
      <c r="D179" s="302">
        <f>SUM(B179:C179)</f>
        <v>0.89517618909906216</v>
      </c>
      <c r="E179" s="303"/>
      <c r="F179" s="302">
        <v>0.5820776208852515</v>
      </c>
      <c r="G179" s="302">
        <v>0.9280655181977987</v>
      </c>
      <c r="H179" s="302">
        <f>SUM(F179:G179)</f>
        <v>1.5101431390830502</v>
      </c>
      <c r="I179" s="303"/>
      <c r="J179" s="302">
        <v>0.67192845280989488</v>
      </c>
      <c r="K179" s="302">
        <v>0.99379883952516768</v>
      </c>
      <c r="L179" s="302">
        <f>SUM(J179:K179)</f>
        <v>1.6657272923350626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0.16057792585157513</v>
      </c>
      <c r="C180" s="302">
        <v>0.50360807758267323</v>
      </c>
      <c r="D180" s="302">
        <f t="shared" ref="D180:D187" si="55">SUM(B180:C180)</f>
        <v>0.66418600343424838</v>
      </c>
      <c r="E180" s="303"/>
      <c r="F180" s="302">
        <v>0.36768768608250901</v>
      </c>
      <c r="G180" s="302">
        <v>0.78830959380118681</v>
      </c>
      <c r="H180" s="302">
        <f t="shared" ref="H180:H187" si="56">SUM(F180:G180)</f>
        <v>1.1559972798836959</v>
      </c>
      <c r="I180" s="303"/>
      <c r="J180" s="302">
        <v>0.47365239263176512</v>
      </c>
      <c r="K180" s="302">
        <v>1.1065881691224744</v>
      </c>
      <c r="L180" s="302">
        <f t="shared" ref="L180:L187" si="57">SUM(J180:K180)</f>
        <v>1.5802405617542394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0.19001307493837605</v>
      </c>
      <c r="C181" s="302">
        <v>0.54755319159421878</v>
      </c>
      <c r="D181" s="302">
        <f t="shared" si="55"/>
        <v>0.73756626653259483</v>
      </c>
      <c r="E181" s="303"/>
      <c r="F181" s="302">
        <v>0.34025189818272417</v>
      </c>
      <c r="G181" s="302">
        <v>0.85215417333507348</v>
      </c>
      <c r="H181" s="302">
        <f t="shared" si="56"/>
        <v>1.1924060715177975</v>
      </c>
      <c r="I181" s="303"/>
      <c r="J181" s="302">
        <v>0.39599357002844976</v>
      </c>
      <c r="K181" s="302">
        <v>1.0153611221814756</v>
      </c>
      <c r="L181" s="302">
        <f t="shared" si="57"/>
        <v>1.4113546922099254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0.80814481352505652</v>
      </c>
      <c r="C182" s="302">
        <v>0.46472300265495742</v>
      </c>
      <c r="D182" s="302">
        <f t="shared" si="55"/>
        <v>1.272867816180014</v>
      </c>
      <c r="E182" s="303"/>
      <c r="F182" s="302">
        <v>1.1405864278258442</v>
      </c>
      <c r="G182" s="302">
        <v>0.62192323279565909</v>
      </c>
      <c r="H182" s="302">
        <f t="shared" si="56"/>
        <v>1.7625096606215034</v>
      </c>
      <c r="I182" s="303"/>
      <c r="J182" s="302">
        <v>0.91315875875004771</v>
      </c>
      <c r="K182" s="302">
        <v>0.60543432137504494</v>
      </c>
      <c r="L182" s="302">
        <f t="shared" si="57"/>
        <v>1.5185930801250926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3.2517179883985996E-2</v>
      </c>
      <c r="C183" s="302">
        <v>0.74825806160963892</v>
      </c>
      <c r="D183" s="302">
        <f t="shared" si="55"/>
        <v>0.78077524149362487</v>
      </c>
      <c r="E183" s="303"/>
      <c r="F183" s="302">
        <v>6.9367969346984554E-2</v>
      </c>
      <c r="G183" s="302">
        <v>0.73418657780995089</v>
      </c>
      <c r="H183" s="302">
        <f t="shared" si="56"/>
        <v>0.80355454715693542</v>
      </c>
      <c r="I183" s="303"/>
      <c r="J183" s="302">
        <v>0.16578248228176984</v>
      </c>
      <c r="K183" s="302">
        <v>0.67327909496232208</v>
      </c>
      <c r="L183" s="302">
        <f t="shared" si="57"/>
        <v>0.83906157724409192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0.74979055009933393</v>
      </c>
      <c r="C184" s="302">
        <v>0.36859152647130472</v>
      </c>
      <c r="D184" s="302">
        <f t="shared" si="55"/>
        <v>1.1183820765706387</v>
      </c>
      <c r="E184" s="303"/>
      <c r="F184" s="302">
        <v>0.84058859531796548</v>
      </c>
      <c r="G184" s="302">
        <v>0.52015330003651172</v>
      </c>
      <c r="H184" s="302">
        <f t="shared" si="56"/>
        <v>1.3607418953544772</v>
      </c>
      <c r="I184" s="303"/>
      <c r="J184" s="302">
        <v>0.94582894296393882</v>
      </c>
      <c r="K184" s="302">
        <v>0.65727723982505659</v>
      </c>
      <c r="L184" s="302">
        <f t="shared" si="57"/>
        <v>1.6031061827889954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0.32243882933090334</v>
      </c>
      <c r="C185" s="302">
        <v>0.23117557895114352</v>
      </c>
      <c r="D185" s="302">
        <f t="shared" si="55"/>
        <v>0.55361440828204689</v>
      </c>
      <c r="E185" s="303"/>
      <c r="F185" s="302">
        <v>0.41774249383023643</v>
      </c>
      <c r="G185" s="302">
        <v>0.28645582027894945</v>
      </c>
      <c r="H185" s="302">
        <f t="shared" si="56"/>
        <v>0.70419831410918587</v>
      </c>
      <c r="I185" s="303"/>
      <c r="J185" s="302">
        <v>0.50860428482604481</v>
      </c>
      <c r="K185" s="302">
        <v>0.39465481518773082</v>
      </c>
      <c r="L185" s="302">
        <f t="shared" si="57"/>
        <v>0.90325910001377563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9.3895623090762631E-2</v>
      </c>
      <c r="C186" s="302">
        <v>5.6959816172054403</v>
      </c>
      <c r="D186" s="302">
        <f t="shared" si="55"/>
        <v>5.7898772402962031</v>
      </c>
      <c r="E186" s="303"/>
      <c r="F186" s="302">
        <v>0.12307618776368051</v>
      </c>
      <c r="G186" s="302">
        <v>6.3486004457254328</v>
      </c>
      <c r="H186" s="302">
        <f t="shared" si="56"/>
        <v>6.4716766334891132</v>
      </c>
      <c r="I186" s="303"/>
      <c r="J186" s="302">
        <v>0.20440957213886585</v>
      </c>
      <c r="K186" s="302">
        <v>6.0213959139579272</v>
      </c>
      <c r="L186" s="302">
        <f t="shared" si="57"/>
        <v>6.2258054860967933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0.46568539851448926</v>
      </c>
      <c r="C187" s="302">
        <v>1.9978693595970598</v>
      </c>
      <c r="D187" s="302">
        <f t="shared" si="55"/>
        <v>2.4635547581115489</v>
      </c>
      <c r="E187" s="303"/>
      <c r="F187" s="302">
        <v>0.48513168657229011</v>
      </c>
      <c r="G187" s="302">
        <v>1.7486407722119375</v>
      </c>
      <c r="H187" s="302">
        <f t="shared" si="56"/>
        <v>2.2337724587842276</v>
      </c>
      <c r="I187" s="303"/>
      <c r="J187" s="302">
        <v>0.50898663840702141</v>
      </c>
      <c r="K187" s="302">
        <v>1.3328653890249986</v>
      </c>
      <c r="L187" s="302">
        <f t="shared" si="57"/>
        <v>1.84185202743202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3.0197930871149219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4.3665105658074861</v>
      </c>
      <c r="G189" s="311">
        <f t="shared" si="59"/>
        <v>12.8284894341925</v>
      </c>
      <c r="H189" s="311">
        <f t="shared" si="59"/>
        <v>17.194999999999986</v>
      </c>
      <c r="I189" s="311"/>
      <c r="J189" s="311">
        <f t="shared" ref="J189:L189" si="60">SUM(J179:J187)</f>
        <v>4.7883450948377986</v>
      </c>
      <c r="K189" s="311">
        <f t="shared" si="60"/>
        <v>12.800654905162197</v>
      </c>
      <c r="L189" s="311">
        <f t="shared" si="60"/>
        <v>17.588999999999995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1.1292814839669663</v>
      </c>
      <c r="C196" s="302">
        <v>1.8359948691542547</v>
      </c>
      <c r="D196" s="302">
        <f>SUM(B196:C196)</f>
        <v>2.965276353121221</v>
      </c>
      <c r="E196" s="303"/>
      <c r="F196" s="302">
        <v>1.4850906219251214</v>
      </c>
      <c r="G196" s="302">
        <v>1.9186596391977373</v>
      </c>
      <c r="H196" s="302">
        <f>SUM(F196:G196)</f>
        <v>3.4037502611228589</v>
      </c>
      <c r="I196" s="303"/>
      <c r="J196" s="302">
        <v>1.9416270639731634</v>
      </c>
      <c r="K196" s="302">
        <v>2.6722906149996049</v>
      </c>
      <c r="L196" s="302">
        <f>SUM(J196:K196)</f>
        <v>4.6139176789727685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0.24649677397303255</v>
      </c>
      <c r="C197" s="302">
        <v>0.31263466519445343</v>
      </c>
      <c r="D197" s="302">
        <f t="shared" ref="D197:D204" si="61">SUM(B197:C197)</f>
        <v>0.55913143916748598</v>
      </c>
      <c r="E197" s="303"/>
      <c r="F197" s="302">
        <v>0.42163499674490162</v>
      </c>
      <c r="G197" s="302">
        <v>0.41853011570533272</v>
      </c>
      <c r="H197" s="302">
        <f t="shared" ref="H197:H204" si="62">SUM(F197:G197)</f>
        <v>0.84016511245023429</v>
      </c>
      <c r="I197" s="303"/>
      <c r="J197" s="302">
        <v>0.49472943431835958</v>
      </c>
      <c r="K197" s="302">
        <v>0.49419018622488198</v>
      </c>
      <c r="L197" s="302">
        <f t="shared" ref="L197:L204" si="63">SUM(J197:K197)</f>
        <v>0.98891962054324156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0.24210267002841487</v>
      </c>
      <c r="C198" s="302">
        <v>0.22242308564740784</v>
      </c>
      <c r="D198" s="302">
        <f t="shared" si="61"/>
        <v>0.46452575567582272</v>
      </c>
      <c r="E198" s="303"/>
      <c r="F198" s="302">
        <v>0.32889641410281012</v>
      </c>
      <c r="G198" s="302">
        <v>0.27900704505706841</v>
      </c>
      <c r="H198" s="302">
        <f t="shared" si="62"/>
        <v>0.60790345915987853</v>
      </c>
      <c r="I198" s="303"/>
      <c r="J198" s="302">
        <v>0.40948941570324221</v>
      </c>
      <c r="K198" s="302">
        <v>0.27932886214955427</v>
      </c>
      <c r="L198" s="302">
        <f t="shared" si="63"/>
        <v>0.68881827785279648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0.34388913221017209</v>
      </c>
      <c r="C199" s="302">
        <v>0.20016923669084577</v>
      </c>
      <c r="D199" s="302">
        <f t="shared" si="61"/>
        <v>0.54405836890101789</v>
      </c>
      <c r="E199" s="303"/>
      <c r="F199" s="302">
        <v>0.42053734398704418</v>
      </c>
      <c r="G199" s="302">
        <v>0.21905416357741317</v>
      </c>
      <c r="H199" s="302">
        <f t="shared" si="62"/>
        <v>0.63959150756445737</v>
      </c>
      <c r="I199" s="303"/>
      <c r="J199" s="302">
        <v>0.49243123921278925</v>
      </c>
      <c r="K199" s="302">
        <v>0.28853965916120228</v>
      </c>
      <c r="L199" s="302">
        <f t="shared" si="63"/>
        <v>0.78097089837399158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0.90787121619807287</v>
      </c>
      <c r="C200" s="302">
        <v>1.2420001844297104</v>
      </c>
      <c r="D200" s="302">
        <f t="shared" si="61"/>
        <v>2.1498714006277835</v>
      </c>
      <c r="E200" s="303"/>
      <c r="F200" s="302">
        <v>0.96535711953253855</v>
      </c>
      <c r="G200" s="302">
        <v>1.0366436568503119</v>
      </c>
      <c r="H200" s="302">
        <f t="shared" si="62"/>
        <v>2.0020007763828502</v>
      </c>
      <c r="I200" s="303"/>
      <c r="J200" s="302">
        <v>0.90275573242049245</v>
      </c>
      <c r="K200" s="302">
        <v>0.91415697567855003</v>
      </c>
      <c r="L200" s="302">
        <f t="shared" si="63"/>
        <v>1.8169127080990424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0.81510300167570326</v>
      </c>
      <c r="C201" s="302">
        <v>0.16671491029408778</v>
      </c>
      <c r="D201" s="302">
        <f t="shared" si="61"/>
        <v>0.98181791196979107</v>
      </c>
      <c r="E201" s="303"/>
      <c r="F201" s="302">
        <v>0.8125855561941504</v>
      </c>
      <c r="G201" s="302">
        <v>0.20514947180629972</v>
      </c>
      <c r="H201" s="302">
        <f t="shared" si="62"/>
        <v>1.01773502800045</v>
      </c>
      <c r="I201" s="303"/>
      <c r="J201" s="302">
        <v>0.93194960121369308</v>
      </c>
      <c r="K201" s="302">
        <v>0.22609561602736938</v>
      </c>
      <c r="L201" s="302">
        <f t="shared" si="63"/>
        <v>1.1580452172410625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1.0195476727219186</v>
      </c>
      <c r="C202" s="302">
        <v>0.60456752837568684</v>
      </c>
      <c r="D202" s="302">
        <f t="shared" si="61"/>
        <v>1.6241152010976054</v>
      </c>
      <c r="E202" s="303"/>
      <c r="F202" s="302">
        <v>0.94143164183647421</v>
      </c>
      <c r="G202" s="302">
        <v>0.60435391243542524</v>
      </c>
      <c r="H202" s="302">
        <f t="shared" si="62"/>
        <v>1.5457855542718995</v>
      </c>
      <c r="I202" s="303"/>
      <c r="J202" s="302">
        <v>1.1563733771091085</v>
      </c>
      <c r="K202" s="302">
        <v>0.71427494986460294</v>
      </c>
      <c r="L202" s="302">
        <f t="shared" si="63"/>
        <v>1.8706483269737113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6.2958836264105839E-2</v>
      </c>
      <c r="C203" s="302">
        <v>0.45550262379669382</v>
      </c>
      <c r="D203" s="302">
        <f t="shared" si="61"/>
        <v>0.51846146006079963</v>
      </c>
      <c r="E203" s="303"/>
      <c r="F203" s="302">
        <v>4.9414469961368085E-2</v>
      </c>
      <c r="G203" s="302">
        <v>0.53928631697628726</v>
      </c>
      <c r="H203" s="302">
        <f t="shared" si="62"/>
        <v>0.58870078693765537</v>
      </c>
      <c r="I203" s="303"/>
      <c r="J203" s="302">
        <v>0.12531831915111097</v>
      </c>
      <c r="K203" s="302">
        <v>0.6899695891069676</v>
      </c>
      <c r="L203" s="302">
        <f t="shared" si="63"/>
        <v>0.81528790825807862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6.8474014769678213</v>
      </c>
      <c r="C204" s="302">
        <v>2.7953406324106389</v>
      </c>
      <c r="D204" s="302">
        <f t="shared" si="61"/>
        <v>9.6427421093784602</v>
      </c>
      <c r="E204" s="303"/>
      <c r="F204" s="302">
        <v>5.7680098514862976</v>
      </c>
      <c r="G204" s="302">
        <v>3.1383576626234482</v>
      </c>
      <c r="H204" s="302">
        <f t="shared" si="62"/>
        <v>8.9063675141097463</v>
      </c>
      <c r="I204" s="303"/>
      <c r="J204" s="302">
        <v>6.1507455222946525</v>
      </c>
      <c r="K204" s="302">
        <v>3.2297338413906171</v>
      </c>
      <c r="L204" s="302">
        <f t="shared" si="63"/>
        <v>9.3804793636852697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11.614652264006207</v>
      </c>
      <c r="C206" s="311">
        <f t="shared" ref="C206:D206" si="64">SUM(C196:C204)</f>
        <v>7.8353477359937793</v>
      </c>
      <c r="D206" s="311">
        <f t="shared" si="64"/>
        <v>19.449999999999989</v>
      </c>
      <c r="E206" s="311"/>
      <c r="F206" s="311">
        <f t="shared" ref="F206:H206" si="65">SUM(F196:F204)</f>
        <v>11.192958015770706</v>
      </c>
      <c r="G206" s="311">
        <f t="shared" si="65"/>
        <v>8.3590419842293251</v>
      </c>
      <c r="H206" s="311">
        <f t="shared" si="65"/>
        <v>19.552000000000032</v>
      </c>
      <c r="I206" s="311"/>
      <c r="J206" s="311">
        <f t="shared" ref="J206:L206" si="66">SUM(J196:J204)</f>
        <v>12.605419705396613</v>
      </c>
      <c r="K206" s="311">
        <f t="shared" si="66"/>
        <v>9.50858029460335</v>
      </c>
      <c r="L206" s="311">
        <f t="shared" si="66"/>
        <v>22.113999999999962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6.1160563672566275E-2</v>
      </c>
      <c r="C213" s="302">
        <v>9.9413767737486336E-2</v>
      </c>
      <c r="D213" s="302">
        <f>SUM(B213:C213)</f>
        <v>0.16057433141005262</v>
      </c>
      <c r="E213" s="303"/>
      <c r="F213" s="302">
        <v>8.2143453640645958E-2</v>
      </c>
      <c r="G213" s="302">
        <v>6.8318441359117701E-2</v>
      </c>
      <c r="H213" s="302">
        <f>SUM(F213:G213)</f>
        <v>0.15046189499976365</v>
      </c>
      <c r="I213" s="303"/>
      <c r="J213" s="302">
        <v>7.7694206978321856E-2</v>
      </c>
      <c r="K213" s="302">
        <v>7.5774132218337509E-2</v>
      </c>
      <c r="L213" s="302">
        <f>SUM(J213:K213)</f>
        <v>0.15346833919665936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0.11185842242571839</v>
      </c>
      <c r="C214" s="302">
        <v>0.2087576419374213</v>
      </c>
      <c r="D214" s="302">
        <f t="shared" ref="D214:D221" si="67">SUM(B214:C214)</f>
        <v>0.32061606436313972</v>
      </c>
      <c r="E214" s="303"/>
      <c r="F214" s="302">
        <v>0.1389379598587048</v>
      </c>
      <c r="G214" s="302">
        <v>0.13292756597430808</v>
      </c>
      <c r="H214" s="302">
        <f t="shared" ref="H214:H221" si="68">SUM(F214:G214)</f>
        <v>0.27186552583301288</v>
      </c>
      <c r="I214" s="303"/>
      <c r="J214" s="302">
        <v>0.13605582841010186</v>
      </c>
      <c r="K214" s="302">
        <v>0.13802499470202781</v>
      </c>
      <c r="L214" s="302">
        <f t="shared" ref="L214:L221" si="69">SUM(J214:K214)</f>
        <v>0.27408082311212967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0.23377147661483974</v>
      </c>
      <c r="C215" s="302">
        <v>0.15294757084142321</v>
      </c>
      <c r="D215" s="302">
        <f t="shared" si="67"/>
        <v>0.38671904745626295</v>
      </c>
      <c r="E215" s="303"/>
      <c r="F215" s="302">
        <v>0.34666006467682031</v>
      </c>
      <c r="G215" s="302">
        <v>0.12575420440824739</v>
      </c>
      <c r="H215" s="302">
        <f t="shared" si="68"/>
        <v>0.47241426908506767</v>
      </c>
      <c r="I215" s="303"/>
      <c r="J215" s="302">
        <v>0.32216778023598619</v>
      </c>
      <c r="K215" s="302">
        <v>0.11739698460209776</v>
      </c>
      <c r="L215" s="302">
        <f t="shared" si="69"/>
        <v>0.43956476483808393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0.15751693165451441</v>
      </c>
      <c r="C216" s="302">
        <v>5.0273963052548616E-2</v>
      </c>
      <c r="D216" s="302">
        <f t="shared" si="67"/>
        <v>0.20779089470706302</v>
      </c>
      <c r="E216" s="303"/>
      <c r="F216" s="302">
        <v>0.10834556889593683</v>
      </c>
      <c r="G216" s="302">
        <v>6.6634557830785826E-2</v>
      </c>
      <c r="H216" s="302">
        <f t="shared" si="68"/>
        <v>0.17498012672672264</v>
      </c>
      <c r="I216" s="303"/>
      <c r="J216" s="302">
        <v>8.6742726571379145E-2</v>
      </c>
      <c r="K216" s="302">
        <v>6.483834466634765E-2</v>
      </c>
      <c r="L216" s="302">
        <f t="shared" si="69"/>
        <v>0.15158107123772679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2.3634594288931901E-2</v>
      </c>
      <c r="C217" s="302">
        <v>0.13480552674402235</v>
      </c>
      <c r="D217" s="302">
        <f t="shared" si="67"/>
        <v>0.15844012103295424</v>
      </c>
      <c r="E217" s="303"/>
      <c r="F217" s="302">
        <v>4.0641183009483411E-2</v>
      </c>
      <c r="G217" s="302">
        <v>8.5996680029732667E-2</v>
      </c>
      <c r="H217" s="302">
        <f t="shared" si="68"/>
        <v>0.12663786303921609</v>
      </c>
      <c r="I217" s="303"/>
      <c r="J217" s="302">
        <v>5.02201713400851E-2</v>
      </c>
      <c r="K217" s="302">
        <v>6.9239032760509037E-2</v>
      </c>
      <c r="L217" s="302">
        <f t="shared" si="69"/>
        <v>0.11945920410059413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3.5374999228386834E-2</v>
      </c>
      <c r="C218" s="302">
        <v>2.6416567373221463E-2</v>
      </c>
      <c r="D218" s="302">
        <f t="shared" si="67"/>
        <v>6.1791566601608297E-2</v>
      </c>
      <c r="E218" s="303"/>
      <c r="F218" s="302">
        <v>4.4455382036970768E-2</v>
      </c>
      <c r="G218" s="302">
        <v>3.9741348392276901E-2</v>
      </c>
      <c r="H218" s="302">
        <f t="shared" si="68"/>
        <v>8.4196730429247663E-2</v>
      </c>
      <c r="I218" s="303"/>
      <c r="J218" s="302">
        <v>4.4908281491368114E-2</v>
      </c>
      <c r="K218" s="302">
        <v>4.2010290164063296E-2</v>
      </c>
      <c r="L218" s="302">
        <f t="shared" si="69"/>
        <v>8.6918571655431404E-2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6.0659974454784368E-2</v>
      </c>
      <c r="C219" s="302">
        <v>3.5714413779309083E-2</v>
      </c>
      <c r="D219" s="302">
        <f t="shared" si="67"/>
        <v>9.6374388234093444E-2</v>
      </c>
      <c r="E219" s="303"/>
      <c r="F219" s="302">
        <v>4.3033324742073449E-2</v>
      </c>
      <c r="G219" s="302">
        <v>5.1109499948712639E-2</v>
      </c>
      <c r="H219" s="302">
        <f t="shared" si="68"/>
        <v>9.4142824690786081E-2</v>
      </c>
      <c r="I219" s="303"/>
      <c r="J219" s="302">
        <v>4.0293016216342938E-2</v>
      </c>
      <c r="K219" s="302">
        <v>6.7463912613237143E-2</v>
      </c>
      <c r="L219" s="302">
        <f t="shared" si="69"/>
        <v>0.10775692882958007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1.6030115355430599E-2</v>
      </c>
      <c r="C220" s="302">
        <v>4.6410138698094905E-2</v>
      </c>
      <c r="D220" s="302">
        <f t="shared" si="67"/>
        <v>6.2440254053525504E-2</v>
      </c>
      <c r="E220" s="303"/>
      <c r="F220" s="302">
        <v>1.5195754096018194E-2</v>
      </c>
      <c r="G220" s="302">
        <v>3.2877305040941059E-2</v>
      </c>
      <c r="H220" s="302">
        <f t="shared" si="68"/>
        <v>4.8073059136959251E-2</v>
      </c>
      <c r="I220" s="303"/>
      <c r="J220" s="302">
        <v>2.4361291154768691E-2</v>
      </c>
      <c r="K220" s="302">
        <v>3.6560402776955908E-2</v>
      </c>
      <c r="L220" s="302">
        <f t="shared" si="69"/>
        <v>6.0921693931724599E-2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0.10653094147356207</v>
      </c>
      <c r="C221" s="302">
        <v>0.13072239066774</v>
      </c>
      <c r="D221" s="302">
        <f t="shared" si="67"/>
        <v>0.23725333214130206</v>
      </c>
      <c r="E221" s="303"/>
      <c r="F221" s="302">
        <v>0.1100999565960554</v>
      </c>
      <c r="G221" s="302">
        <v>0.18212774946317006</v>
      </c>
      <c r="H221" s="302">
        <f t="shared" si="68"/>
        <v>0.29222770605922543</v>
      </c>
      <c r="I221" s="303"/>
      <c r="J221" s="302">
        <v>0.13297317666627148</v>
      </c>
      <c r="K221" s="302">
        <v>0.19627542643179727</v>
      </c>
      <c r="L221" s="302">
        <f t="shared" si="69"/>
        <v>0.32924860309806875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0.80653801916873458</v>
      </c>
      <c r="C223" s="311">
        <f t="shared" ref="C223:D223" si="70">SUM(C213:C221)</f>
        <v>0.88546198083126715</v>
      </c>
      <c r="D223" s="311">
        <f t="shared" si="70"/>
        <v>1.6920000000000019</v>
      </c>
      <c r="E223" s="311"/>
      <c r="F223" s="311">
        <f t="shared" ref="F223:H223" si="71">SUM(F213:F221)</f>
        <v>0.92951264755270901</v>
      </c>
      <c r="G223" s="311">
        <f t="shared" si="71"/>
        <v>0.78548735244729229</v>
      </c>
      <c r="H223" s="311">
        <f t="shared" si="71"/>
        <v>1.7150000000000012</v>
      </c>
      <c r="I223" s="311"/>
      <c r="J223" s="311">
        <f t="shared" ref="J223:L223" si="72">SUM(J213:J221)</f>
        <v>0.91541647906462542</v>
      </c>
      <c r="K223" s="311">
        <f t="shared" si="72"/>
        <v>0.80758352093537344</v>
      </c>
      <c r="L223" s="311">
        <f t="shared" si="72"/>
        <v>1.722999999999999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0.27318228682505979</v>
      </c>
      <c r="C230" s="302">
        <v>0.48185181176793696</v>
      </c>
      <c r="D230" s="302">
        <f>SUM(B230:C230)</f>
        <v>0.75503409859299675</v>
      </c>
      <c r="E230" s="303"/>
      <c r="F230" s="302">
        <v>0.15774741174371132</v>
      </c>
      <c r="G230" s="302">
        <v>0.39309885847046888</v>
      </c>
      <c r="H230" s="302">
        <f>SUM(F230:G230)</f>
        <v>0.5508462702141802</v>
      </c>
      <c r="I230" s="303"/>
      <c r="J230" s="302">
        <v>0.20169365646280357</v>
      </c>
      <c r="K230" s="302">
        <v>0.40183527150938902</v>
      </c>
      <c r="L230" s="302">
        <f>SUM(J230:K230)</f>
        <v>0.6035289279721926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0.3104091265675229</v>
      </c>
      <c r="G231" s="302">
        <v>1.4818918628435529</v>
      </c>
      <c r="H231" s="302">
        <f t="shared" ref="H231:H238" si="74">SUM(F231:G231)</f>
        <v>1.7923009894110757</v>
      </c>
      <c r="I231" s="303"/>
      <c r="J231" s="302">
        <v>0.42181421168491146</v>
      </c>
      <c r="K231" s="302">
        <v>1.7732224555316176</v>
      </c>
      <c r="L231" s="302">
        <f t="shared" ref="L231:L238" si="75">SUM(J231:K231)</f>
        <v>2.1950366672165291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0.39807677186529622</v>
      </c>
      <c r="C232" s="302">
        <v>0.69034810422291182</v>
      </c>
      <c r="D232" s="302">
        <f t="shared" si="73"/>
        <v>1.088424876088208</v>
      </c>
      <c r="E232" s="303"/>
      <c r="F232" s="302">
        <v>0.25693888921100433</v>
      </c>
      <c r="G232" s="302">
        <v>0.60005475511637818</v>
      </c>
      <c r="H232" s="302">
        <f t="shared" si="74"/>
        <v>0.85699364432738245</v>
      </c>
      <c r="I232" s="303"/>
      <c r="J232" s="302">
        <v>0.30260955301886711</v>
      </c>
      <c r="K232" s="302">
        <v>0.63259402036015822</v>
      </c>
      <c r="L232" s="302">
        <f t="shared" si="75"/>
        <v>0.93520357337902538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0.23251409449973623</v>
      </c>
      <c r="D233" s="302">
        <f t="shared" si="73"/>
        <v>0.73467780473033295</v>
      </c>
      <c r="E233" s="303"/>
      <c r="F233" s="302">
        <v>0.21433046297853017</v>
      </c>
      <c r="G233" s="302">
        <v>0.20145781202401319</v>
      </c>
      <c r="H233" s="302">
        <f t="shared" si="74"/>
        <v>0.41578827500254334</v>
      </c>
      <c r="I233" s="303"/>
      <c r="J233" s="302">
        <v>0.16906007577044324</v>
      </c>
      <c r="K233" s="302">
        <v>0.22764912552564459</v>
      </c>
      <c r="L233" s="302">
        <f t="shared" si="75"/>
        <v>0.39670920129608783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2.9890015846680155E-2</v>
      </c>
      <c r="C234" s="302">
        <v>0.45552729566466721</v>
      </c>
      <c r="D234" s="302">
        <f t="shared" si="73"/>
        <v>0.48541731151134737</v>
      </c>
      <c r="E234" s="303"/>
      <c r="F234" s="302">
        <v>1.5802732060746751E-2</v>
      </c>
      <c r="G234" s="302">
        <v>0.26176732832096922</v>
      </c>
      <c r="H234" s="302">
        <f t="shared" si="74"/>
        <v>0.27757006038171594</v>
      </c>
      <c r="I234" s="303"/>
      <c r="J234" s="302">
        <v>2.5273461549776263E-2</v>
      </c>
      <c r="K234" s="302">
        <v>0.18290871927310412</v>
      </c>
      <c r="L234" s="302">
        <f t="shared" si="75"/>
        <v>0.20818218082288037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6.5788365906634921E-2</v>
      </c>
      <c r="C235" s="302">
        <v>0.10842347459729612</v>
      </c>
      <c r="D235" s="302">
        <f t="shared" si="73"/>
        <v>0.17421184050393104</v>
      </c>
      <c r="E235" s="303"/>
      <c r="F235" s="302">
        <v>3.884661307035088E-2</v>
      </c>
      <c r="G235" s="302">
        <v>8.5903989825048543E-2</v>
      </c>
      <c r="H235" s="302">
        <f t="shared" si="74"/>
        <v>0.12475060289539942</v>
      </c>
      <c r="I235" s="303"/>
      <c r="J235" s="302">
        <v>4.7344248854725046E-2</v>
      </c>
      <c r="K235" s="302">
        <v>0.12730307981337802</v>
      </c>
      <c r="L235" s="302">
        <f t="shared" si="75"/>
        <v>0.17464732866810306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0.44963628116381188</v>
      </c>
      <c r="C236" s="302">
        <v>0.1587987337234639</v>
      </c>
      <c r="D236" s="302">
        <f t="shared" si="73"/>
        <v>0.6084350148872758</v>
      </c>
      <c r="E236" s="303"/>
      <c r="F236" s="302">
        <v>0.15735799893644667</v>
      </c>
      <c r="G236" s="302">
        <v>0.12546674284742235</v>
      </c>
      <c r="H236" s="302">
        <f t="shared" si="74"/>
        <v>0.28282474178386902</v>
      </c>
      <c r="I236" s="303"/>
      <c r="J236" s="302">
        <v>0.18939166463319804</v>
      </c>
      <c r="K236" s="302">
        <v>0.19209101870893358</v>
      </c>
      <c r="L236" s="302">
        <f t="shared" si="75"/>
        <v>0.38148268334213165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1.4484322026486847E-2</v>
      </c>
      <c r="C237" s="302">
        <v>7.9226637262260535E-2</v>
      </c>
      <c r="D237" s="302">
        <f t="shared" si="73"/>
        <v>9.3710959288747384E-2</v>
      </c>
      <c r="E237" s="303"/>
      <c r="F237" s="302">
        <v>8.3114090405143233E-3</v>
      </c>
      <c r="G237" s="302">
        <v>5.2341966227536126E-2</v>
      </c>
      <c r="H237" s="302">
        <f t="shared" si="74"/>
        <v>6.0653375268050452E-2</v>
      </c>
      <c r="I237" s="303"/>
      <c r="J237" s="302">
        <v>1.4619253713357183E-2</v>
      </c>
      <c r="K237" s="302">
        <v>6.1122862848092568E-2</v>
      </c>
      <c r="L237" s="302">
        <f t="shared" si="75"/>
        <v>7.5742116561449746E-2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6.000020428679801E-2</v>
      </c>
      <c r="G238" s="302">
        <v>0.17827183642898256</v>
      </c>
      <c r="H238" s="302">
        <f t="shared" si="74"/>
        <v>0.23827204071578056</v>
      </c>
      <c r="I238" s="303"/>
      <c r="J238" s="302">
        <v>8.1074841422256308E-2</v>
      </c>
      <c r="K238" s="302">
        <v>0.20139247931933713</v>
      </c>
      <c r="L238" s="302">
        <f t="shared" si="75"/>
        <v>0.28246732074159342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1.2197448478956254</v>
      </c>
      <c r="G240" s="311">
        <f t="shared" si="77"/>
        <v>3.3802551521043722</v>
      </c>
      <c r="H240" s="311">
        <f t="shared" si="77"/>
        <v>4.599999999999997</v>
      </c>
      <c r="I240" s="311"/>
      <c r="J240" s="311">
        <f t="shared" ref="J240:L240" si="78">SUM(J230:J238)</f>
        <v>1.4528809671103384</v>
      </c>
      <c r="K240" s="311">
        <f t="shared" si="78"/>
        <v>3.800119032889655</v>
      </c>
      <c r="L240" s="311">
        <f t="shared" si="78"/>
        <v>5.2529999999999921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0.29897850091764799</v>
      </c>
      <c r="C247" s="302">
        <v>0.42429992295784902</v>
      </c>
      <c r="D247" s="302">
        <f>SUM(B247:C247)</f>
        <v>0.72327842387549701</v>
      </c>
      <c r="E247" s="303"/>
      <c r="F247" s="302">
        <v>0.36948162789284855</v>
      </c>
      <c r="G247" s="302">
        <v>0.41845955449747718</v>
      </c>
      <c r="H247" s="302">
        <f>SUM(F247:G247)</f>
        <v>0.78794118239032573</v>
      </c>
      <c r="I247" s="303"/>
      <c r="J247" s="302">
        <v>0.46949359898626919</v>
      </c>
      <c r="K247" s="302">
        <v>0.42933395658334222</v>
      </c>
      <c r="L247" s="302">
        <f>SUM(J247:K247)</f>
        <v>0.89882755556961147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0.35252073913080606</v>
      </c>
      <c r="C248" s="302">
        <v>0.93384853517017885</v>
      </c>
      <c r="D248" s="302">
        <f t="shared" ref="D248:D255" si="79">SUM(B248:C248)</f>
        <v>1.2863692743009849</v>
      </c>
      <c r="E248" s="303"/>
      <c r="F248" s="302">
        <v>0.51625812098167057</v>
      </c>
      <c r="G248" s="302">
        <v>0.74379415604490917</v>
      </c>
      <c r="H248" s="302">
        <f t="shared" ref="H248:H255" si="80">SUM(F248:G248)</f>
        <v>1.2600522770265798</v>
      </c>
      <c r="I248" s="303"/>
      <c r="J248" s="302">
        <v>0.70217107387224298</v>
      </c>
      <c r="K248" s="302">
        <v>0.91029674601600596</v>
      </c>
      <c r="L248" s="302">
        <f t="shared" ref="L248:L255" si="81">SUM(J248:K248)</f>
        <v>1.6124678198882489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0.5382312632453542</v>
      </c>
      <c r="C249" s="302">
        <v>0.69922852314558548</v>
      </c>
      <c r="D249" s="302">
        <f t="shared" si="79"/>
        <v>1.2374597863909398</v>
      </c>
      <c r="E249" s="303"/>
      <c r="F249" s="302">
        <v>0.64486988438598813</v>
      </c>
      <c r="G249" s="302">
        <v>0.64138737172358329</v>
      </c>
      <c r="H249" s="302">
        <f t="shared" si="80"/>
        <v>1.2862572561095713</v>
      </c>
      <c r="I249" s="303"/>
      <c r="J249" s="302">
        <v>0.69567443592928035</v>
      </c>
      <c r="K249" s="302">
        <v>0.56835085634596449</v>
      </c>
      <c r="L249" s="302">
        <f t="shared" si="81"/>
        <v>1.2640252922752448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0.89658307401419735</v>
      </c>
      <c r="D250" s="302">
        <f t="shared" si="79"/>
        <v>2.556123355515151</v>
      </c>
      <c r="E250" s="303"/>
      <c r="F250" s="302">
        <v>1.5464296937006667</v>
      </c>
      <c r="G250" s="302">
        <v>0.86137894107873281</v>
      </c>
      <c r="H250" s="302">
        <f t="shared" si="80"/>
        <v>2.4078086347793994</v>
      </c>
      <c r="I250" s="303"/>
      <c r="J250" s="302">
        <v>1.2308841076255521</v>
      </c>
      <c r="K250" s="302">
        <v>0.8309194576645843</v>
      </c>
      <c r="L250" s="302">
        <f t="shared" si="81"/>
        <v>2.0618035652901363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1.0862907988837985E-2</v>
      </c>
      <c r="C251" s="302">
        <v>0.14156522037078623</v>
      </c>
      <c r="D251" s="302">
        <f t="shared" si="79"/>
        <v>0.15242812835962422</v>
      </c>
      <c r="E251" s="303"/>
      <c r="F251" s="302">
        <v>1.0905749060685624E-2</v>
      </c>
      <c r="G251" s="302">
        <v>4.6457848679994675E-2</v>
      </c>
      <c r="H251" s="302">
        <f t="shared" si="80"/>
        <v>5.7363597740680297E-2</v>
      </c>
      <c r="I251" s="303"/>
      <c r="J251" s="302">
        <v>2.1008109406881529E-2</v>
      </c>
      <c r="K251" s="302">
        <v>3.8105451402248088E-2</v>
      </c>
      <c r="L251" s="302">
        <f t="shared" si="81"/>
        <v>5.911356080912962E-2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1.3862461495286946E-2</v>
      </c>
      <c r="C252" s="302">
        <v>2.6670051533967159E-2</v>
      </c>
      <c r="D252" s="302">
        <f t="shared" si="79"/>
        <v>4.0532513029254105E-2</v>
      </c>
      <c r="E252" s="303"/>
      <c r="F252" s="302">
        <v>1.2873926832904403E-2</v>
      </c>
      <c r="G252" s="302">
        <v>2.3893237357204226E-2</v>
      </c>
      <c r="H252" s="302">
        <f t="shared" si="80"/>
        <v>3.6767164190108628E-2</v>
      </c>
      <c r="I252" s="303"/>
      <c r="J252" s="302">
        <v>1.3416638018223409E-2</v>
      </c>
      <c r="K252" s="302">
        <v>3.174076998474E-2</v>
      </c>
      <c r="L252" s="302">
        <f t="shared" si="81"/>
        <v>4.515740800296341E-2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0.42040991904098562</v>
      </c>
      <c r="C253" s="302">
        <v>0.29035380675137445</v>
      </c>
      <c r="D253" s="302">
        <f t="shared" si="79"/>
        <v>0.71076372579236002</v>
      </c>
      <c r="E253" s="303"/>
      <c r="F253" s="302">
        <v>0.41485371063179166</v>
      </c>
      <c r="G253" s="302">
        <v>0.21459482071327346</v>
      </c>
      <c r="H253" s="302">
        <f t="shared" si="80"/>
        <v>0.62944853134506507</v>
      </c>
      <c r="I253" s="303"/>
      <c r="J253" s="302">
        <v>0.47516174094615471</v>
      </c>
      <c r="K253" s="302">
        <v>0.29182638098177233</v>
      </c>
      <c r="L253" s="302">
        <f t="shared" si="81"/>
        <v>0.76698812192792709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6.269355437892303E-3</v>
      </c>
      <c r="C254" s="302">
        <v>6.7422497296112285E-2</v>
      </c>
      <c r="D254" s="302">
        <f t="shared" si="79"/>
        <v>7.3691852734004581E-2</v>
      </c>
      <c r="E254" s="303"/>
      <c r="F254" s="302">
        <v>5.0429397293215638E-3</v>
      </c>
      <c r="G254" s="302">
        <v>2.1438180714937003E-2</v>
      </c>
      <c r="H254" s="302">
        <f t="shared" si="80"/>
        <v>2.6481120444258568E-2</v>
      </c>
      <c r="I254" s="303"/>
      <c r="J254" s="302">
        <v>8.010882184952212E-3</v>
      </c>
      <c r="K254" s="302">
        <v>2.7633479037366505E-2</v>
      </c>
      <c r="L254" s="302">
        <f t="shared" si="81"/>
        <v>3.5644361222318718E-2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2.5240884436098517E-2</v>
      </c>
      <c r="C255" s="302">
        <v>0.10611205556608147</v>
      </c>
      <c r="D255" s="302">
        <f t="shared" si="79"/>
        <v>0.13135294000217998</v>
      </c>
      <c r="E255" s="303"/>
      <c r="F255" s="302">
        <v>2.1583935264298734E-2</v>
      </c>
      <c r="G255" s="302">
        <v>6.029630070971876E-2</v>
      </c>
      <c r="H255" s="302">
        <f t="shared" si="80"/>
        <v>8.1880235974017501E-2</v>
      </c>
      <c r="I255" s="303"/>
      <c r="J255" s="302">
        <v>2.1531739858635084E-2</v>
      </c>
      <c r="K255" s="302">
        <v>5.4440575155787221E-2</v>
      </c>
      <c r="L255" s="302">
        <f t="shared" si="81"/>
        <v>7.5972315014422309E-2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3.3259163131938636</v>
      </c>
      <c r="C257" s="311">
        <f t="shared" ref="C257:D257" si="82">SUM(C247:C255)</f>
        <v>3.5860836868061319</v>
      </c>
      <c r="D257" s="311">
        <f t="shared" si="82"/>
        <v>6.9119999999999964</v>
      </c>
      <c r="E257" s="311"/>
      <c r="F257" s="311">
        <f t="shared" ref="F257:H257" si="83">SUM(F247:F255)</f>
        <v>3.5422995884801756</v>
      </c>
      <c r="G257" s="311">
        <f t="shared" si="83"/>
        <v>3.0317004115198305</v>
      </c>
      <c r="H257" s="311">
        <f t="shared" si="83"/>
        <v>6.5740000000000061</v>
      </c>
      <c r="I257" s="311"/>
      <c r="J257" s="311">
        <f t="shared" ref="J257:L257" si="84">SUM(J247:J255)</f>
        <v>3.637352326828192</v>
      </c>
      <c r="K257" s="311">
        <f t="shared" si="84"/>
        <v>3.182647673171811</v>
      </c>
      <c r="L257" s="311">
        <f t="shared" si="84"/>
        <v>6.8200000000000021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0.12725716999147127</v>
      </c>
      <c r="C264" s="302">
        <v>0.3117432366473844</v>
      </c>
      <c r="D264" s="302">
        <f>SUM(B264:C264)</f>
        <v>0.43900040663885564</v>
      </c>
      <c r="E264" s="303"/>
      <c r="F264" s="302">
        <v>0.27388336657460571</v>
      </c>
      <c r="G264" s="302">
        <v>0.29113690013122739</v>
      </c>
      <c r="H264" s="302">
        <f>SUM(F264:G264)</f>
        <v>0.56502026670583305</v>
      </c>
      <c r="I264" s="303"/>
      <c r="J264" s="302">
        <v>0.31894453887000124</v>
      </c>
      <c r="K264" s="302">
        <v>0.342386499374217</v>
      </c>
      <c r="L264" s="302">
        <f>SUM(J264:K264)</f>
        <v>0.66133103824421824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0.17142954635599847</v>
      </c>
      <c r="C265" s="302">
        <v>0.24924159864797807</v>
      </c>
      <c r="D265" s="302">
        <f t="shared" ref="D265:D272" si="85">SUM(B265:C265)</f>
        <v>0.42067114500397651</v>
      </c>
      <c r="E265" s="303"/>
      <c r="F265" s="302">
        <v>0.27714483787481969</v>
      </c>
      <c r="G265" s="302">
        <v>0.30869530144092949</v>
      </c>
      <c r="H265" s="302">
        <f t="shared" ref="H265:H272" si="86">SUM(F265:G265)</f>
        <v>0.58584013931574919</v>
      </c>
      <c r="I265" s="303"/>
      <c r="J265" s="302">
        <v>0.3547784414747775</v>
      </c>
      <c r="K265" s="302">
        <v>0.39309261536646317</v>
      </c>
      <c r="L265" s="302">
        <f t="shared" ref="L265:L272" si="87">SUM(J265:K265)</f>
        <v>0.74787105684124067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0.18491991751516867</v>
      </c>
      <c r="C266" s="302">
        <v>0.20520338350402004</v>
      </c>
      <c r="D266" s="302">
        <f t="shared" si="85"/>
        <v>0.39012330101918868</v>
      </c>
      <c r="E266" s="303"/>
      <c r="F266" s="302">
        <v>0.27557999739419542</v>
      </c>
      <c r="G266" s="302">
        <v>0.23691927057219303</v>
      </c>
      <c r="H266" s="302">
        <f t="shared" si="86"/>
        <v>0.51249926796638845</v>
      </c>
      <c r="I266" s="303"/>
      <c r="J266" s="302">
        <v>0.35501977029078158</v>
      </c>
      <c r="K266" s="302">
        <v>0.22302995726699876</v>
      </c>
      <c r="L266" s="302">
        <f t="shared" si="87"/>
        <v>0.57804972755778028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0.69562819332161652</v>
      </c>
      <c r="C267" s="302">
        <v>0.2554475926077357</v>
      </c>
      <c r="D267" s="302">
        <f t="shared" si="85"/>
        <v>0.95107578592935216</v>
      </c>
      <c r="E267" s="303"/>
      <c r="F267" s="302">
        <v>0.79405732764955128</v>
      </c>
      <c r="G267" s="302">
        <v>0.28066722241835423</v>
      </c>
      <c r="H267" s="302">
        <f t="shared" si="86"/>
        <v>1.0747245500679055</v>
      </c>
      <c r="I267" s="303"/>
      <c r="J267" s="302">
        <v>0.74666452241963521</v>
      </c>
      <c r="K267" s="302">
        <v>0.33008930044967777</v>
      </c>
      <c r="L267" s="302">
        <f t="shared" si="87"/>
        <v>1.076753822869313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2.275112944465792E-2</v>
      </c>
      <c r="C268" s="302">
        <v>0.33258148616944966</v>
      </c>
      <c r="D268" s="302">
        <f t="shared" si="85"/>
        <v>0.35533261561410756</v>
      </c>
      <c r="E268" s="303"/>
      <c r="F268" s="302">
        <v>5.4543358838862598E-2</v>
      </c>
      <c r="G268" s="302">
        <v>0.18373915162316451</v>
      </c>
      <c r="H268" s="302">
        <f t="shared" si="86"/>
        <v>0.23828251046202711</v>
      </c>
      <c r="I268" s="303"/>
      <c r="J268" s="302">
        <v>0.10035456614714043</v>
      </c>
      <c r="K268" s="302">
        <v>0.21038367788985379</v>
      </c>
      <c r="L268" s="302">
        <f t="shared" si="87"/>
        <v>0.31073824403699424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4.5643482537481954E-2</v>
      </c>
      <c r="C269" s="302">
        <v>7.7714818939968872E-2</v>
      </c>
      <c r="D269" s="302">
        <f t="shared" si="85"/>
        <v>0.12335830147745083</v>
      </c>
      <c r="E269" s="303"/>
      <c r="F269" s="302">
        <v>5.8708389728362023E-2</v>
      </c>
      <c r="G269" s="302">
        <v>8.7041653135629324E-2</v>
      </c>
      <c r="H269" s="302">
        <f t="shared" si="86"/>
        <v>0.14575004286399135</v>
      </c>
      <c r="I269" s="303"/>
      <c r="J269" s="302">
        <v>8.3068653119989733E-2</v>
      </c>
      <c r="K269" s="302">
        <v>9.1817647988028023E-2</v>
      </c>
      <c r="L269" s="302">
        <f t="shared" si="87"/>
        <v>0.17488630110801776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0.47888588950608935</v>
      </c>
      <c r="C270" s="302">
        <v>0.24279429224056212</v>
      </c>
      <c r="D270" s="302">
        <f t="shared" si="85"/>
        <v>0.72168018174665149</v>
      </c>
      <c r="E270" s="303"/>
      <c r="F270" s="302">
        <v>0.5074509971112019</v>
      </c>
      <c r="G270" s="302">
        <v>0.28931787482908616</v>
      </c>
      <c r="H270" s="302">
        <f t="shared" si="86"/>
        <v>0.79676887194028811</v>
      </c>
      <c r="I270" s="303"/>
      <c r="J270" s="302">
        <v>0.59485387026786363</v>
      </c>
      <c r="K270" s="302">
        <v>0.30958196862877096</v>
      </c>
      <c r="L270" s="302">
        <f t="shared" si="87"/>
        <v>0.90443583889663459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2.2546143574210457E-3</v>
      </c>
      <c r="C271" s="302">
        <v>0.12374483708103488</v>
      </c>
      <c r="D271" s="302">
        <f t="shared" si="85"/>
        <v>0.12599945143845592</v>
      </c>
      <c r="E271" s="303"/>
      <c r="F271" s="302">
        <v>2.973429222765678E-3</v>
      </c>
      <c r="G271" s="302">
        <v>9.9177019182153547E-2</v>
      </c>
      <c r="H271" s="302">
        <f t="shared" si="86"/>
        <v>0.10215044840491923</v>
      </c>
      <c r="I271" s="303"/>
      <c r="J271" s="302">
        <v>6.2753249267228604E-3</v>
      </c>
      <c r="K271" s="302">
        <v>0.1055773109727499</v>
      </c>
      <c r="L271" s="302">
        <f t="shared" si="87"/>
        <v>0.11185263589947277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5.6909784403848016E-2</v>
      </c>
      <c r="C272" s="302">
        <v>0.19584902672811741</v>
      </c>
      <c r="D272" s="302">
        <f t="shared" si="85"/>
        <v>0.25275881113196541</v>
      </c>
      <c r="E272" s="303"/>
      <c r="F272" s="302">
        <v>6.262373115995587E-2</v>
      </c>
      <c r="G272" s="302">
        <v>0.16434017111293947</v>
      </c>
      <c r="H272" s="302">
        <f t="shared" si="86"/>
        <v>0.22696390227289534</v>
      </c>
      <c r="I272" s="303"/>
      <c r="J272" s="302">
        <v>7.0748242852114424E-2</v>
      </c>
      <c r="K272" s="302">
        <v>0.15233309169420645</v>
      </c>
      <c r="L272" s="302">
        <f t="shared" si="87"/>
        <v>0.22308133454632087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1.785679727433753</v>
      </c>
      <c r="C274" s="311">
        <f t="shared" ref="C274:D274" si="88">SUM(C264:C272)</f>
        <v>1.994320272566251</v>
      </c>
      <c r="D274" s="311">
        <f t="shared" si="88"/>
        <v>3.7800000000000038</v>
      </c>
      <c r="E274" s="311"/>
      <c r="F274" s="311">
        <f t="shared" ref="F274:H274" si="89">SUM(F264:F272)</f>
        <v>2.3069654355543205</v>
      </c>
      <c r="G274" s="311">
        <f t="shared" si="89"/>
        <v>1.941034564445677</v>
      </c>
      <c r="H274" s="311">
        <f t="shared" si="89"/>
        <v>4.2479999999999976</v>
      </c>
      <c r="I274" s="311"/>
      <c r="J274" s="311">
        <f t="shared" ref="J274:L274" si="90">SUM(J264:J272)</f>
        <v>2.6307079303690264</v>
      </c>
      <c r="K274" s="311">
        <f t="shared" si="90"/>
        <v>2.1582920696309662</v>
      </c>
      <c r="L274" s="311">
        <f t="shared" si="90"/>
        <v>4.7889999999999926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1.6237537972595897</v>
      </c>
      <c r="D281" s="302">
        <f>SUM(B281:C281)</f>
        <v>2.2266278159837829</v>
      </c>
      <c r="E281" s="303"/>
      <c r="F281" s="302">
        <v>0.57032317041101088</v>
      </c>
      <c r="G281" s="302">
        <v>1.3038147825893309</v>
      </c>
      <c r="H281" s="302">
        <f>SUM(F281:G281)</f>
        <v>1.8741379530003419</v>
      </c>
      <c r="I281" s="303"/>
      <c r="J281" s="302">
        <v>0.72752835545755767</v>
      </c>
      <c r="K281" s="302">
        <v>1.3381553467939915</v>
      </c>
      <c r="L281" s="302">
        <f>SUM(J281:K281)</f>
        <v>2.0656837022515493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1.8409833154495445</v>
      </c>
      <c r="C282" s="302">
        <v>5.8020163517632772</v>
      </c>
      <c r="D282" s="302">
        <f t="shared" ref="D282:D289" si="91">SUM(B282:C282)</f>
        <v>7.6429996672128215</v>
      </c>
      <c r="E282" s="303"/>
      <c r="F282" s="302">
        <v>1.9432230399775312</v>
      </c>
      <c r="G282" s="302">
        <v>4.5941805866164955</v>
      </c>
      <c r="H282" s="302">
        <f t="shared" ref="H282:H289" si="92">SUM(F282:G282)</f>
        <v>6.5374036265940267</v>
      </c>
      <c r="I282" s="303"/>
      <c r="J282" s="302">
        <v>2.7083814102600168</v>
      </c>
      <c r="K282" s="302">
        <v>4.6662943063127047</v>
      </c>
      <c r="L282" s="302">
        <f t="shared" ref="L282:L289" si="93">SUM(J282:K282)</f>
        <v>7.374675716572721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1.3246812930626959</v>
      </c>
      <c r="C283" s="302">
        <v>2.4678436789549214</v>
      </c>
      <c r="D283" s="302">
        <f t="shared" si="91"/>
        <v>3.7925249720176173</v>
      </c>
      <c r="E283" s="303"/>
      <c r="F283" s="302">
        <v>1.1870676584553421</v>
      </c>
      <c r="G283" s="302">
        <v>1.9959853499446663</v>
      </c>
      <c r="H283" s="302">
        <f t="shared" si="92"/>
        <v>3.1830530084000084</v>
      </c>
      <c r="I283" s="303"/>
      <c r="J283" s="302">
        <v>1.4786942067646742</v>
      </c>
      <c r="K283" s="302">
        <v>1.7183042484671935</v>
      </c>
      <c r="L283" s="302">
        <f t="shared" si="93"/>
        <v>3.196998455231868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2.4190698774712405</v>
      </c>
      <c r="D284" s="302">
        <f t="shared" si="91"/>
        <v>6.4771358822422425</v>
      </c>
      <c r="E284" s="303"/>
      <c r="F284" s="302">
        <v>3.1465876597151685</v>
      </c>
      <c r="G284" s="302">
        <v>1.9043335860112816</v>
      </c>
      <c r="H284" s="302">
        <f t="shared" si="92"/>
        <v>5.0509212457264496</v>
      </c>
      <c r="I284" s="303"/>
      <c r="J284" s="302">
        <v>2.5617756293101248</v>
      </c>
      <c r="K284" s="302">
        <v>2.248988722969341</v>
      </c>
      <c r="L284" s="302">
        <f t="shared" si="93"/>
        <v>4.8107643522794659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1.2200794308112317</v>
      </c>
      <c r="D285" s="302">
        <f t="shared" si="91"/>
        <v>1.2906621902526052</v>
      </c>
      <c r="E285" s="303"/>
      <c r="F285" s="302">
        <v>4.6445880940935519E-2</v>
      </c>
      <c r="G285" s="302">
        <v>0.66503474055070599</v>
      </c>
      <c r="H285" s="302">
        <f t="shared" si="92"/>
        <v>0.71148062149164149</v>
      </c>
      <c r="I285" s="303"/>
      <c r="J285" s="302">
        <v>0.10082186410335069</v>
      </c>
      <c r="K285" s="302">
        <v>0.56347178893951178</v>
      </c>
      <c r="L285" s="302">
        <f t="shared" si="93"/>
        <v>0.66429365304286248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0.22367557162025453</v>
      </c>
      <c r="C286" s="302">
        <v>0.17794346878855985</v>
      </c>
      <c r="D286" s="302">
        <f t="shared" si="91"/>
        <v>0.40161904040881435</v>
      </c>
      <c r="E286" s="303"/>
      <c r="F286" s="302">
        <v>0.15310535031929789</v>
      </c>
      <c r="G286" s="302">
        <v>0.15275487899998913</v>
      </c>
      <c r="H286" s="302">
        <f t="shared" si="92"/>
        <v>0.30586022931928702</v>
      </c>
      <c r="I286" s="303"/>
      <c r="J286" s="302">
        <v>0.20947244908860299</v>
      </c>
      <c r="K286" s="302">
        <v>0.25347957461596737</v>
      </c>
      <c r="L286" s="302">
        <f t="shared" si="93"/>
        <v>0.46295202370457034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0.88964256977394285</v>
      </c>
      <c r="C287" s="302">
        <v>0.64552152073943081</v>
      </c>
      <c r="D287" s="302">
        <f t="shared" si="91"/>
        <v>1.5351640905133737</v>
      </c>
      <c r="E287" s="303"/>
      <c r="F287" s="302">
        <v>0.65324380206721044</v>
      </c>
      <c r="G287" s="302">
        <v>0.50818085395596913</v>
      </c>
      <c r="H287" s="302">
        <f t="shared" si="92"/>
        <v>1.1614246560231796</v>
      </c>
      <c r="I287" s="303"/>
      <c r="J287" s="302">
        <v>0.71872634485640197</v>
      </c>
      <c r="K287" s="302">
        <v>0.67653210921192475</v>
      </c>
      <c r="L287" s="302">
        <f t="shared" si="93"/>
        <v>1.3952584540683266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3.318606484485017E-2</v>
      </c>
      <c r="C288" s="302">
        <v>0.62276116297135042</v>
      </c>
      <c r="D288" s="302">
        <f t="shared" si="91"/>
        <v>0.65594722781620063</v>
      </c>
      <c r="E288" s="303"/>
      <c r="F288" s="302">
        <v>1.9499408601165238E-2</v>
      </c>
      <c r="G288" s="302">
        <v>0.34771055236255155</v>
      </c>
      <c r="H288" s="302">
        <f t="shared" si="92"/>
        <v>0.36720996096371677</v>
      </c>
      <c r="I288" s="303"/>
      <c r="J288" s="302">
        <v>2.9350857965054253E-2</v>
      </c>
      <c r="K288" s="302">
        <v>0.36951767590010148</v>
      </c>
      <c r="L288" s="302">
        <f t="shared" si="93"/>
        <v>0.39886853386515575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0.31040876077271556</v>
      </c>
      <c r="C289" s="302">
        <v>0.68091035277983292</v>
      </c>
      <c r="D289" s="302">
        <f t="shared" si="91"/>
        <v>0.99131911355254854</v>
      </c>
      <c r="E289" s="303"/>
      <c r="F289" s="302">
        <v>0.19401305091074342</v>
      </c>
      <c r="G289" s="302">
        <v>0.47549564757062945</v>
      </c>
      <c r="H289" s="302">
        <f t="shared" si="92"/>
        <v>0.66950869848137284</v>
      </c>
      <c r="I289" s="303"/>
      <c r="J289" s="302">
        <v>0.19454085415080294</v>
      </c>
      <c r="K289" s="302">
        <v>0.55396425483270573</v>
      </c>
      <c r="L289" s="302">
        <f t="shared" si="93"/>
        <v>0.74850510898350864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9.3541003584605722</v>
      </c>
      <c r="C291" s="311">
        <f t="shared" ref="C291:D291" si="94">SUM(C281:C289)</f>
        <v>15.659899641539434</v>
      </c>
      <c r="D291" s="311">
        <f t="shared" si="94"/>
        <v>25.014000000000003</v>
      </c>
      <c r="E291" s="311"/>
      <c r="F291" s="311">
        <f t="shared" ref="F291:H291" si="95">SUM(F281:F289)</f>
        <v>7.9135090213984052</v>
      </c>
      <c r="G291" s="311">
        <f t="shared" si="95"/>
        <v>11.947490978601618</v>
      </c>
      <c r="H291" s="311">
        <f t="shared" si="95"/>
        <v>19.861000000000026</v>
      </c>
      <c r="I291" s="311"/>
      <c r="J291" s="311">
        <f t="shared" ref="J291:L291" si="96">SUM(J281:J289)</f>
        <v>8.7292919719565862</v>
      </c>
      <c r="K291" s="311">
        <f t="shared" si="96"/>
        <v>12.388708028043443</v>
      </c>
      <c r="L291" s="311">
        <f t="shared" si="96"/>
        <v>21.118000000000027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0.39034558653223761</v>
      </c>
      <c r="C298" s="302">
        <v>0.45143153068127706</v>
      </c>
      <c r="D298" s="302">
        <f>SUM(B298:C298)</f>
        <v>0.84177711721351467</v>
      </c>
      <c r="E298" s="303"/>
      <c r="F298" s="302">
        <v>0.47295741457336749</v>
      </c>
      <c r="G298" s="302">
        <v>0.74958103173779367</v>
      </c>
      <c r="H298" s="302">
        <f>SUM(F298:G298)</f>
        <v>1.222538446311161</v>
      </c>
      <c r="I298" s="303"/>
      <c r="J298" s="302">
        <v>0.53396471553187974</v>
      </c>
      <c r="K298" s="302">
        <v>0.7836480934393163</v>
      </c>
      <c r="L298" s="302">
        <f>SUM(J298:K298)</f>
        <v>1.317612808971196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0.69885277486406583</v>
      </c>
      <c r="C299" s="302">
        <v>0.46810132285891803</v>
      </c>
      <c r="D299" s="302">
        <f t="shared" ref="D299:D306" si="97">SUM(B299:C299)</f>
        <v>1.166954097722984</v>
      </c>
      <c r="E299" s="303"/>
      <c r="F299" s="302">
        <v>0.91741470053382157</v>
      </c>
      <c r="G299" s="302">
        <v>0.81935988719129738</v>
      </c>
      <c r="H299" s="302">
        <f t="shared" ref="H299:H306" si="98">SUM(F299:G299)</f>
        <v>1.7367745877251188</v>
      </c>
      <c r="I299" s="303"/>
      <c r="J299" s="302">
        <v>1.1104319170008152</v>
      </c>
      <c r="K299" s="302">
        <v>0.88874041048249541</v>
      </c>
      <c r="L299" s="302">
        <f t="shared" ref="L299:L306" si="99">SUM(J299:K299)</f>
        <v>1.9991723274833106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0.9118322518963673</v>
      </c>
      <c r="C300" s="302">
        <v>0.730201418530392</v>
      </c>
      <c r="D300" s="302">
        <f t="shared" si="97"/>
        <v>1.6420336704267593</v>
      </c>
      <c r="E300" s="303"/>
      <c r="F300" s="302">
        <v>1.0677594565212707</v>
      </c>
      <c r="G300" s="302">
        <v>1.1354379647696802</v>
      </c>
      <c r="H300" s="302">
        <f t="shared" si="98"/>
        <v>2.2031974212909509</v>
      </c>
      <c r="I300" s="303"/>
      <c r="J300" s="302">
        <v>1.1683996773300798</v>
      </c>
      <c r="K300" s="302">
        <v>0.96809942649346004</v>
      </c>
      <c r="L300" s="302">
        <f t="shared" si="99"/>
        <v>2.1364991038235397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2.5888891596422918</v>
      </c>
      <c r="C301" s="302">
        <v>0.9204239842986095</v>
      </c>
      <c r="D301" s="302">
        <f t="shared" si="97"/>
        <v>3.5093131439409015</v>
      </c>
      <c r="E301" s="303"/>
      <c r="F301" s="302">
        <v>2.6256995635307057</v>
      </c>
      <c r="G301" s="302">
        <v>1.3645414616794551</v>
      </c>
      <c r="H301" s="302">
        <f t="shared" si="98"/>
        <v>3.9902410252101608</v>
      </c>
      <c r="I301" s="303"/>
      <c r="J301" s="302">
        <v>2.4755088163726326</v>
      </c>
      <c r="K301" s="302">
        <v>1.573790231687473</v>
      </c>
      <c r="L301" s="302">
        <f t="shared" si="99"/>
        <v>4.0492990480601057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9.3472511376747724E-2</v>
      </c>
      <c r="C302" s="302">
        <v>0.56187426549902852</v>
      </c>
      <c r="D302" s="302">
        <f t="shared" si="97"/>
        <v>0.65534677687577625</v>
      </c>
      <c r="E302" s="303"/>
      <c r="F302" s="302">
        <v>9.151341437403733E-2</v>
      </c>
      <c r="G302" s="302">
        <v>0.66244211201532044</v>
      </c>
      <c r="H302" s="302">
        <f t="shared" si="98"/>
        <v>0.75395552638935781</v>
      </c>
      <c r="I302" s="303"/>
      <c r="J302" s="302">
        <v>0.14671186109028034</v>
      </c>
      <c r="K302" s="302">
        <v>0.53768074588223014</v>
      </c>
      <c r="L302" s="302">
        <f t="shared" si="99"/>
        <v>0.68439260697251048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1.0038890531381868</v>
      </c>
      <c r="C303" s="302">
        <v>0.37596975127859722</v>
      </c>
      <c r="D303" s="302">
        <f t="shared" si="97"/>
        <v>1.3798588044167839</v>
      </c>
      <c r="E303" s="303"/>
      <c r="F303" s="302">
        <v>0.91694520064721874</v>
      </c>
      <c r="G303" s="302">
        <v>0.53973525320116833</v>
      </c>
      <c r="H303" s="302">
        <f t="shared" si="98"/>
        <v>1.4566804538483871</v>
      </c>
      <c r="I303" s="303"/>
      <c r="J303" s="302">
        <v>0.93156685740850897</v>
      </c>
      <c r="K303" s="302">
        <v>0.61016493493362345</v>
      </c>
      <c r="L303" s="302">
        <f t="shared" si="99"/>
        <v>1.5417317923421323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1.0804160443967596</v>
      </c>
      <c r="C304" s="302">
        <v>1.0059026862710467</v>
      </c>
      <c r="D304" s="302">
        <f t="shared" si="97"/>
        <v>2.0863187306678066</v>
      </c>
      <c r="E304" s="303"/>
      <c r="F304" s="302">
        <v>1.1633214945268953</v>
      </c>
      <c r="G304" s="302">
        <v>1.236316041553819</v>
      </c>
      <c r="H304" s="302">
        <f t="shared" si="98"/>
        <v>2.3996375360807143</v>
      </c>
      <c r="I304" s="303"/>
      <c r="J304" s="302">
        <v>1.6186482368157535</v>
      </c>
      <c r="K304" s="302">
        <v>1.4688529708633529</v>
      </c>
      <c r="L304" s="302">
        <f t="shared" si="99"/>
        <v>3.0875012076791064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9.7628967787903892E-2</v>
      </c>
      <c r="C305" s="302">
        <v>0.90842836069408672</v>
      </c>
      <c r="D305" s="302">
        <f t="shared" si="97"/>
        <v>1.0060573284819907</v>
      </c>
      <c r="E305" s="303"/>
      <c r="F305" s="302">
        <v>8.1554476986671232E-2</v>
      </c>
      <c r="G305" s="302">
        <v>1.063372454670916</v>
      </c>
      <c r="H305" s="302">
        <f t="shared" si="98"/>
        <v>1.1449269316575872</v>
      </c>
      <c r="I305" s="303"/>
      <c r="J305" s="302">
        <v>0.14907216019210232</v>
      </c>
      <c r="K305" s="302">
        <v>1.0046737686108747</v>
      </c>
      <c r="L305" s="302">
        <f t="shared" si="99"/>
        <v>1.153745928802977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4.9319549506996303</v>
      </c>
      <c r="D306" s="302">
        <f t="shared" si="97"/>
        <v>7.1423403302535089</v>
      </c>
      <c r="E306" s="303"/>
      <c r="F306" s="302">
        <v>1.8302787760358521</v>
      </c>
      <c r="G306" s="302">
        <v>5.2157692954507384</v>
      </c>
      <c r="H306" s="302">
        <f t="shared" si="98"/>
        <v>7.0460480714865907</v>
      </c>
      <c r="I306" s="303"/>
      <c r="J306" s="302">
        <v>1.3852844517493486</v>
      </c>
      <c r="K306" s="302">
        <v>5.4457607241157548</v>
      </c>
      <c r="L306" s="302">
        <f t="shared" si="99"/>
        <v>6.8310451758651034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19.430000000000028</v>
      </c>
      <c r="E308" s="311"/>
      <c r="F308" s="311">
        <f t="shared" ref="F308:H308" si="101">SUM(F298:F306)</f>
        <v>9.167444497729841</v>
      </c>
      <c r="G308" s="311">
        <f t="shared" si="101"/>
        <v>12.786555502270188</v>
      </c>
      <c r="H308" s="311">
        <f t="shared" si="101"/>
        <v>21.954000000000029</v>
      </c>
      <c r="I308" s="311"/>
      <c r="J308" s="311">
        <f t="shared" ref="J308:L308" si="102">SUM(J298:J306)</f>
        <v>9.5195886934914</v>
      </c>
      <c r="K308" s="311">
        <f t="shared" si="102"/>
        <v>13.281411306508581</v>
      </c>
      <c r="L308" s="311">
        <f t="shared" si="102"/>
        <v>22.800999999999981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0.41039403946385289</v>
      </c>
      <c r="C315" s="302">
        <v>0.59665811055058315</v>
      </c>
      <c r="D315" s="302">
        <f>SUM(B315:C315)</f>
        <v>1.007052150014436</v>
      </c>
      <c r="E315" s="303"/>
      <c r="F315" s="302">
        <v>0.57943582622111989</v>
      </c>
      <c r="G315" s="302">
        <v>0.65857892701151444</v>
      </c>
      <c r="H315" s="302">
        <f>SUM(F315:G315)</f>
        <v>1.2380147532326342</v>
      </c>
      <c r="I315" s="303"/>
      <c r="J315" s="302">
        <v>0.64392726719363169</v>
      </c>
      <c r="K315" s="302">
        <v>0.60607067040322704</v>
      </c>
      <c r="L315" s="302">
        <f>SUM(J315:K315)</f>
        <v>1.2499979375968588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1.6284828459954948</v>
      </c>
      <c r="C316" s="302">
        <v>1.046468489271619</v>
      </c>
      <c r="D316" s="302">
        <f t="shared" ref="D316:D323" si="103">SUM(B316:C316)</f>
        <v>2.6749513352671137</v>
      </c>
      <c r="E316" s="303"/>
      <c r="F316" s="302">
        <v>2.3625900728414435</v>
      </c>
      <c r="G316" s="302">
        <v>1.3010326347985783</v>
      </c>
      <c r="H316" s="302">
        <f t="shared" ref="H316:H323" si="104">SUM(F316:G316)</f>
        <v>3.6636227076400218</v>
      </c>
      <c r="I316" s="303"/>
      <c r="J316" s="302">
        <v>2.6610851415404051</v>
      </c>
      <c r="K316" s="302">
        <v>1.4526167348297663</v>
      </c>
      <c r="L316" s="302">
        <f t="shared" ref="L316:L323" si="105">SUM(J316:K316)</f>
        <v>4.1137018763701718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1.6947458807379829</v>
      </c>
      <c r="C317" s="302">
        <v>2.2510542797970561</v>
      </c>
      <c r="D317" s="302">
        <f t="shared" si="103"/>
        <v>3.9458001605350388</v>
      </c>
      <c r="E317" s="303"/>
      <c r="F317" s="302">
        <v>2.1346990181822019</v>
      </c>
      <c r="G317" s="302">
        <v>2.5186150796211315</v>
      </c>
      <c r="H317" s="302">
        <f t="shared" si="104"/>
        <v>4.6533140978033334</v>
      </c>
      <c r="I317" s="303"/>
      <c r="J317" s="302">
        <v>2.6125691871763408</v>
      </c>
      <c r="K317" s="302">
        <v>2.3689507550281306</v>
      </c>
      <c r="L317" s="302">
        <f t="shared" si="105"/>
        <v>4.9815199422044714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3.5183123956235858</v>
      </c>
      <c r="C318" s="302">
        <v>0.86834169837077668</v>
      </c>
      <c r="D318" s="302">
        <f t="shared" si="103"/>
        <v>4.3866540939943626</v>
      </c>
      <c r="E318" s="303"/>
      <c r="F318" s="302">
        <v>3.3553590562067783</v>
      </c>
      <c r="G318" s="302">
        <v>0.92452124159811011</v>
      </c>
      <c r="H318" s="302">
        <f t="shared" si="104"/>
        <v>4.2798802978048887</v>
      </c>
      <c r="I318" s="303"/>
      <c r="J318" s="302">
        <v>2.3200340221318965</v>
      </c>
      <c r="K318" s="302">
        <v>0.73516815913560252</v>
      </c>
      <c r="L318" s="302">
        <f t="shared" si="105"/>
        <v>3.0552021812674992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3.2552793383448145E-2</v>
      </c>
      <c r="C319" s="302">
        <v>0.1820508918222741</v>
      </c>
      <c r="D319" s="302">
        <f t="shared" si="103"/>
        <v>0.21460368520572226</v>
      </c>
      <c r="E319" s="303"/>
      <c r="F319" s="302">
        <v>4.1413891443204578E-2</v>
      </c>
      <c r="G319" s="302">
        <v>0.12119592454894655</v>
      </c>
      <c r="H319" s="302">
        <f t="shared" si="104"/>
        <v>0.16260981599215113</v>
      </c>
      <c r="I319" s="303"/>
      <c r="J319" s="302">
        <v>8.901099075802836E-2</v>
      </c>
      <c r="K319" s="302">
        <v>9.7474721789616886E-2</v>
      </c>
      <c r="L319" s="302">
        <f t="shared" si="105"/>
        <v>0.18648571254764523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0.41651365613870722</v>
      </c>
      <c r="C320" s="302">
        <v>0.14765819023554658</v>
      </c>
      <c r="D320" s="302">
        <f t="shared" si="103"/>
        <v>0.56417184637425377</v>
      </c>
      <c r="E320" s="303"/>
      <c r="F320" s="302">
        <v>0.43733528434134916</v>
      </c>
      <c r="G320" s="302">
        <v>0.14987441922247616</v>
      </c>
      <c r="H320" s="302">
        <f t="shared" si="104"/>
        <v>0.58720970356382529</v>
      </c>
      <c r="I320" s="303"/>
      <c r="J320" s="302">
        <v>0.44031868359276211</v>
      </c>
      <c r="K320" s="302">
        <v>0.14924277041900472</v>
      </c>
      <c r="L320" s="302">
        <f t="shared" si="105"/>
        <v>0.58956145401176685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0.31996994056711003</v>
      </c>
      <c r="C321" s="302">
        <v>0.10155910889316079</v>
      </c>
      <c r="D321" s="302">
        <f t="shared" si="103"/>
        <v>0.42152904946027081</v>
      </c>
      <c r="E321" s="303"/>
      <c r="F321" s="302">
        <v>0.33188937515945066</v>
      </c>
      <c r="G321" s="302">
        <v>9.2773828735119662E-2</v>
      </c>
      <c r="H321" s="302">
        <f t="shared" si="104"/>
        <v>0.42466320389457035</v>
      </c>
      <c r="I321" s="303"/>
      <c r="J321" s="302">
        <v>0.36625990559111288</v>
      </c>
      <c r="K321" s="302">
        <v>0.11390232243469732</v>
      </c>
      <c r="L321" s="302">
        <f t="shared" si="105"/>
        <v>0.48016222802581021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3.1780038216738617E-2</v>
      </c>
      <c r="C322" s="302">
        <v>0.13284506692891271</v>
      </c>
      <c r="D322" s="302">
        <f t="shared" si="103"/>
        <v>0.16462510514565132</v>
      </c>
      <c r="E322" s="303"/>
      <c r="F322" s="302">
        <v>2.6390702858013454E-2</v>
      </c>
      <c r="G322" s="302">
        <v>0.10283024370634208</v>
      </c>
      <c r="H322" s="302">
        <f t="shared" si="104"/>
        <v>0.12922094656435554</v>
      </c>
      <c r="I322" s="303"/>
      <c r="J322" s="302">
        <v>3.9363472638280411E-2</v>
      </c>
      <c r="K322" s="302">
        <v>9.6260652069496785E-2</v>
      </c>
      <c r="L322" s="302">
        <f t="shared" si="105"/>
        <v>0.13562412470777718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0.27159790140718421</v>
      </c>
      <c r="C323" s="302">
        <v>0.26101467259599742</v>
      </c>
      <c r="D323" s="302">
        <f t="shared" si="103"/>
        <v>0.53261257400318163</v>
      </c>
      <c r="E323" s="303"/>
      <c r="F323" s="302">
        <v>0.21882350318129565</v>
      </c>
      <c r="G323" s="302">
        <v>0.2046409703229366</v>
      </c>
      <c r="H323" s="302">
        <f t="shared" si="104"/>
        <v>0.42346447350423222</v>
      </c>
      <c r="I323" s="303"/>
      <c r="J323" s="302">
        <v>0.16065857003559411</v>
      </c>
      <c r="K323" s="302">
        <v>0.16008597323240523</v>
      </c>
      <c r="L323" s="302">
        <f t="shared" si="105"/>
        <v>0.32074454326799934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8.3243494915341056</v>
      </c>
      <c r="C325" s="311">
        <f t="shared" ref="C325:D325" si="106">SUM(C315:C323)</f>
        <v>5.5876505084659271</v>
      </c>
      <c r="D325" s="311">
        <f t="shared" si="106"/>
        <v>13.912000000000029</v>
      </c>
      <c r="E325" s="311"/>
      <c r="F325" s="311">
        <f t="shared" ref="F325:H325" si="107">SUM(F315:F323)</f>
        <v>9.487936730434857</v>
      </c>
      <c r="G325" s="311">
        <f t="shared" si="107"/>
        <v>6.0740632695651549</v>
      </c>
      <c r="H325" s="311">
        <f t="shared" si="107"/>
        <v>15.562000000000015</v>
      </c>
      <c r="I325" s="311"/>
      <c r="J325" s="311">
        <f t="shared" ref="J325:L325" si="108">SUM(J315:J323)</f>
        <v>9.3332272406580508</v>
      </c>
      <c r="K325" s="311">
        <f t="shared" si="108"/>
        <v>5.779772759341947</v>
      </c>
      <c r="L325" s="311">
        <f t="shared" si="108"/>
        <v>15.113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0.39716972135259326</v>
      </c>
      <c r="D332" s="302">
        <f>SUM(B332:C332)</f>
        <v>0.70966427369970786</v>
      </c>
      <c r="E332" s="303"/>
      <c r="F332" s="302">
        <v>0.30447132086592188</v>
      </c>
      <c r="G332" s="302">
        <v>0.28446625646167273</v>
      </c>
      <c r="H332" s="302">
        <f>SUM(F332:G332)</f>
        <v>0.58893757732759466</v>
      </c>
      <c r="I332" s="303"/>
      <c r="J332" s="302">
        <v>0.37496389492962351</v>
      </c>
      <c r="K332" s="302">
        <v>0.25375525957295608</v>
      </c>
      <c r="L332" s="302">
        <f>SUM(J332:K332)</f>
        <v>0.62871915450257965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7.4365878444187858</v>
      </c>
      <c r="C333" s="302">
        <v>6.2765939969315658</v>
      </c>
      <c r="D333" s="302">
        <f t="shared" ref="D333:D340" si="109">SUM(B333:C333)</f>
        <v>13.713181841350352</v>
      </c>
      <c r="E333" s="303"/>
      <c r="F333" s="302">
        <v>8.1508250428005891</v>
      </c>
      <c r="G333" s="302">
        <v>4.4897427742865021</v>
      </c>
      <c r="H333" s="302">
        <f t="shared" ref="H333:H340" si="110">SUM(F333:G333)</f>
        <v>12.640567817087092</v>
      </c>
      <c r="I333" s="303"/>
      <c r="J333" s="302">
        <v>9.9934655229027971</v>
      </c>
      <c r="K333" s="302">
        <v>5.2344897152623773</v>
      </c>
      <c r="L333" s="302">
        <f t="shared" ref="L333:L340" si="111">SUM(J333:K333)</f>
        <v>15.227955238165174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0.99381824696793253</v>
      </c>
      <c r="C334" s="302">
        <v>1.0575702060477516</v>
      </c>
      <c r="D334" s="302">
        <f t="shared" si="109"/>
        <v>2.0513884530156843</v>
      </c>
      <c r="E334" s="303"/>
      <c r="F334" s="302">
        <v>1.0265940907823357</v>
      </c>
      <c r="G334" s="302">
        <v>0.7603235229586216</v>
      </c>
      <c r="H334" s="302">
        <f t="shared" si="110"/>
        <v>1.7869176137409573</v>
      </c>
      <c r="I334" s="303"/>
      <c r="J334" s="302">
        <v>1.1890742605406959</v>
      </c>
      <c r="K334" s="302">
        <v>0.58734731353740455</v>
      </c>
      <c r="L334" s="302">
        <f t="shared" si="111"/>
        <v>1.7764215740781004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1.6138194169350728</v>
      </c>
      <c r="C335" s="302">
        <v>0.29027527284304516</v>
      </c>
      <c r="D335" s="302">
        <f t="shared" si="109"/>
        <v>1.9040946897781179</v>
      </c>
      <c r="E335" s="303"/>
      <c r="F335" s="302">
        <v>1.3289638404359341</v>
      </c>
      <c r="G335" s="302">
        <v>0.18782828597131468</v>
      </c>
      <c r="H335" s="302">
        <f t="shared" si="110"/>
        <v>1.5167921264072488</v>
      </c>
      <c r="I335" s="303"/>
      <c r="J335" s="302">
        <v>0.88237016419261749</v>
      </c>
      <c r="K335" s="302">
        <v>0.17951081809099945</v>
      </c>
      <c r="L335" s="302">
        <f t="shared" si="111"/>
        <v>1.061880982283617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0.32002395408678441</v>
      </c>
      <c r="C336" s="302">
        <v>0.37333113980220672</v>
      </c>
      <c r="D336" s="302">
        <f t="shared" si="109"/>
        <v>0.69335509388899119</v>
      </c>
      <c r="E336" s="303"/>
      <c r="F336" s="302">
        <v>0.20559440144103988</v>
      </c>
      <c r="G336" s="302">
        <v>0.24324984103811054</v>
      </c>
      <c r="H336" s="302">
        <f t="shared" si="110"/>
        <v>0.44884424247915045</v>
      </c>
      <c r="I336" s="303"/>
      <c r="J336" s="302">
        <v>0.19687677260600275</v>
      </c>
      <c r="K336" s="302">
        <v>0.27352645250752122</v>
      </c>
      <c r="L336" s="302">
        <f t="shared" si="111"/>
        <v>0.47040322511352395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5.8328230791328028</v>
      </c>
      <c r="C337" s="302">
        <v>0.77648609135263957</v>
      </c>
      <c r="D337" s="302">
        <f t="shared" si="109"/>
        <v>6.6093091704854423</v>
      </c>
      <c r="E337" s="303"/>
      <c r="F337" s="302">
        <v>5.0508690787109716</v>
      </c>
      <c r="G337" s="302">
        <v>0.48515120705131204</v>
      </c>
      <c r="H337" s="302">
        <f t="shared" si="110"/>
        <v>5.5360202857622838</v>
      </c>
      <c r="I337" s="303"/>
      <c r="J337" s="302">
        <v>6.0579194354018702</v>
      </c>
      <c r="K337" s="302">
        <v>0.53374446910571416</v>
      </c>
      <c r="L337" s="302">
        <f t="shared" si="111"/>
        <v>6.591663904507584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9.661961319304789E-2</v>
      </c>
      <c r="D338" s="302">
        <f t="shared" si="109"/>
        <v>0.29324232260926547</v>
      </c>
      <c r="E338" s="303"/>
      <c r="F338" s="302">
        <v>0.13356659536975429</v>
      </c>
      <c r="G338" s="302">
        <v>8.1658439721109741E-2</v>
      </c>
      <c r="H338" s="302">
        <f t="shared" si="110"/>
        <v>0.21522503509086405</v>
      </c>
      <c r="I338" s="303"/>
      <c r="J338" s="302">
        <v>0.1405057840863671</v>
      </c>
      <c r="K338" s="302">
        <v>9.5928328553836137E-2</v>
      </c>
      <c r="L338" s="302">
        <f t="shared" si="111"/>
        <v>0.23643411264020325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0.42919285857309025</v>
      </c>
      <c r="D339" s="302">
        <f t="shared" si="109"/>
        <v>0.54866777083676732</v>
      </c>
      <c r="E339" s="303"/>
      <c r="F339" s="302">
        <v>7.9772751449618845E-2</v>
      </c>
      <c r="G339" s="302">
        <v>0.5078675130835687</v>
      </c>
      <c r="H339" s="302">
        <f t="shared" si="110"/>
        <v>0.58764026453318752</v>
      </c>
      <c r="I339" s="303"/>
      <c r="J339" s="302">
        <v>9.5022747884423872E-2</v>
      </c>
      <c r="K339" s="302">
        <v>0.50502693739967019</v>
      </c>
      <c r="L339" s="302">
        <f t="shared" si="111"/>
        <v>0.60004968528409408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1.4023890582249501</v>
      </c>
      <c r="C340" s="302">
        <v>0.29770732611076006</v>
      </c>
      <c r="D340" s="302">
        <f t="shared" si="109"/>
        <v>1.7000963843357102</v>
      </c>
      <c r="E340" s="303"/>
      <c r="F340" s="302">
        <v>0.90937482270168013</v>
      </c>
      <c r="G340" s="302">
        <v>0.21968021486996983</v>
      </c>
      <c r="H340" s="302">
        <f t="shared" si="110"/>
        <v>1.1290550375716499</v>
      </c>
      <c r="I340" s="303"/>
      <c r="J340" s="302">
        <v>0.31276171085344984</v>
      </c>
      <c r="K340" s="302">
        <v>0.27271041257169998</v>
      </c>
      <c r="L340" s="302">
        <f t="shared" si="111"/>
        <v>0.58547212342514987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9.9949462262067001</v>
      </c>
      <c r="D342" s="311">
        <f t="shared" si="112"/>
        <v>28.223000000000035</v>
      </c>
      <c r="E342" s="311"/>
      <c r="F342" s="311">
        <f t="shared" ref="F342:H342" si="113">SUM(F332:F340)</f>
        <v>17.190031944557841</v>
      </c>
      <c r="G342" s="311">
        <f t="shared" si="113"/>
        <v>7.2599680554421822</v>
      </c>
      <c r="H342" s="311">
        <f t="shared" si="113"/>
        <v>24.450000000000031</v>
      </c>
      <c r="I342" s="311"/>
      <c r="J342" s="311">
        <f t="shared" ref="J342:L342" si="114">SUM(J332:J340)</f>
        <v>19.24296029339785</v>
      </c>
      <c r="K342" s="311">
        <f t="shared" si="114"/>
        <v>7.9360397066021795</v>
      </c>
      <c r="L342" s="311">
        <f t="shared" si="114"/>
        <v>27.17900000000003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0.72323473421663176</v>
      </c>
      <c r="D349" s="302">
        <f>SUM(B349:C349)</f>
        <v>2.3185690768667122</v>
      </c>
      <c r="E349" s="303"/>
      <c r="F349" s="302">
        <v>1.7440397225718456</v>
      </c>
      <c r="G349" s="302">
        <v>0.70517330719964644</v>
      </c>
      <c r="H349" s="302">
        <f>SUM(F349:G349)</f>
        <v>2.4492130297714922</v>
      </c>
      <c r="I349" s="303"/>
      <c r="J349" s="302">
        <v>2.3854199638008269</v>
      </c>
      <c r="K349" s="302">
        <v>0.80598042336913278</v>
      </c>
      <c r="L349" s="302">
        <f>SUM(J349:K349)</f>
        <v>3.1914003871699599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14.866534478425432</v>
      </c>
      <c r="C350" s="302">
        <v>4.5117984069383477</v>
      </c>
      <c r="D350" s="302">
        <f t="shared" ref="D350:D357" si="115">SUM(B350:C350)</f>
        <v>19.378332885363779</v>
      </c>
      <c r="E350" s="303"/>
      <c r="F350" s="302">
        <v>15.752382001347037</v>
      </c>
      <c r="G350" s="302">
        <v>5.0181159646857409</v>
      </c>
      <c r="H350" s="302">
        <f t="shared" ref="H350:H357" si="116">SUM(F350:G350)</f>
        <v>20.770497966032778</v>
      </c>
      <c r="I350" s="303"/>
      <c r="J350" s="302">
        <v>20.930037889387982</v>
      </c>
      <c r="K350" s="302">
        <v>6.2877881193022986</v>
      </c>
      <c r="L350" s="302">
        <f t="shared" ref="L350:L357" si="117">SUM(J350:K350)</f>
        <v>27.217826008690281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1.8482514175491511</v>
      </c>
      <c r="D351" s="302">
        <f t="shared" si="115"/>
        <v>7.1800278074862369</v>
      </c>
      <c r="E351" s="303"/>
      <c r="F351" s="302">
        <v>5.7330258389985014</v>
      </c>
      <c r="G351" s="302">
        <v>1.9053750038088131</v>
      </c>
      <c r="H351" s="302">
        <f t="shared" si="116"/>
        <v>7.6384008428073145</v>
      </c>
      <c r="I351" s="303"/>
      <c r="J351" s="302">
        <v>6.8595230689284037</v>
      </c>
      <c r="K351" s="302">
        <v>1.968180969519894</v>
      </c>
      <c r="L351" s="302">
        <f t="shared" si="117"/>
        <v>8.8277040384482977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4.1540507231157022</v>
      </c>
      <c r="C352" s="302">
        <v>0.39105628762793426</v>
      </c>
      <c r="D352" s="302">
        <f t="shared" si="115"/>
        <v>4.5451070107436369</v>
      </c>
      <c r="E352" s="303"/>
      <c r="F352" s="302">
        <v>3.6340912781675514</v>
      </c>
      <c r="G352" s="302">
        <v>0.38930701870210133</v>
      </c>
      <c r="H352" s="302">
        <f t="shared" si="116"/>
        <v>4.0233982968696527</v>
      </c>
      <c r="I352" s="303"/>
      <c r="J352" s="302">
        <v>2.2012892305993237</v>
      </c>
      <c r="K352" s="302">
        <v>0.30077306611869964</v>
      </c>
      <c r="L352" s="302">
        <f t="shared" si="117"/>
        <v>2.5020622967180235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0.45684959072432901</v>
      </c>
      <c r="C353" s="302">
        <v>0.3274982888693817</v>
      </c>
      <c r="D353" s="302">
        <f t="shared" si="115"/>
        <v>0.78434787959371066</v>
      </c>
      <c r="E353" s="303"/>
      <c r="F353" s="302">
        <v>0.36357216042633755</v>
      </c>
      <c r="G353" s="302">
        <v>0.21805601082587356</v>
      </c>
      <c r="H353" s="302">
        <f t="shared" si="116"/>
        <v>0.58162817125221111</v>
      </c>
      <c r="I353" s="303"/>
      <c r="J353" s="302">
        <v>0.25753692697102093</v>
      </c>
      <c r="K353" s="302">
        <v>0.18009080477562289</v>
      </c>
      <c r="L353" s="302">
        <f t="shared" si="117"/>
        <v>0.43762773174664382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14.189265569763794</v>
      </c>
      <c r="C354" s="302">
        <v>1.690187048955416</v>
      </c>
      <c r="D354" s="302">
        <f t="shared" si="115"/>
        <v>15.87945261871921</v>
      </c>
      <c r="E354" s="303"/>
      <c r="F354" s="302">
        <v>13.064042971346485</v>
      </c>
      <c r="G354" s="302">
        <v>1.7525332452059672</v>
      </c>
      <c r="H354" s="302">
        <f t="shared" si="116"/>
        <v>14.816576216552452</v>
      </c>
      <c r="I354" s="303"/>
      <c r="J354" s="302">
        <v>14.061190132102219</v>
      </c>
      <c r="K354" s="302">
        <v>2.4423498475070358</v>
      </c>
      <c r="L354" s="302">
        <f t="shared" si="117"/>
        <v>16.503539979609254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</v>
      </c>
      <c r="D355" s="302">
        <f t="shared" si="115"/>
        <v>0.81911479975447288</v>
      </c>
      <c r="E355" s="303"/>
      <c r="F355" s="302">
        <v>0.60469864474327006</v>
      </c>
      <c r="G355" s="302">
        <v>9.9131715053593791E-2</v>
      </c>
      <c r="H355" s="302">
        <f t="shared" si="116"/>
        <v>0.70383035979686381</v>
      </c>
      <c r="I355" s="303"/>
      <c r="J355" s="302">
        <v>0.6993990358373473</v>
      </c>
      <c r="K355" s="302">
        <v>9.8584229818906355E-2</v>
      </c>
      <c r="L355" s="302">
        <f t="shared" si="117"/>
        <v>0.79798326565625366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0.14938101179621793</v>
      </c>
      <c r="D356" s="302">
        <f t="shared" si="115"/>
        <v>0.35661188170622449</v>
      </c>
      <c r="E356" s="303"/>
      <c r="F356" s="302">
        <v>0.15643390242996916</v>
      </c>
      <c r="G356" s="302">
        <v>0.12977960493940571</v>
      </c>
      <c r="H356" s="302">
        <f t="shared" si="116"/>
        <v>0.2862135073693749</v>
      </c>
      <c r="I356" s="303"/>
      <c r="J356" s="302">
        <v>0.11314112440819238</v>
      </c>
      <c r="K356" s="302">
        <v>9.3688234682609756E-2</v>
      </c>
      <c r="L356" s="302">
        <f t="shared" si="117"/>
        <v>0.20682935909080213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2.2911149780048992</v>
      </c>
      <c r="C357" s="302">
        <v>0.39232106176111392</v>
      </c>
      <c r="D357" s="302">
        <f t="shared" si="115"/>
        <v>2.6834360397660131</v>
      </c>
      <c r="E357" s="303"/>
      <c r="F357" s="302">
        <v>1.619624166247029</v>
      </c>
      <c r="G357" s="302">
        <v>0.31061744330085916</v>
      </c>
      <c r="H357" s="302">
        <f t="shared" si="116"/>
        <v>1.9302416095478883</v>
      </c>
      <c r="I357" s="303"/>
      <c r="J357" s="302">
        <v>2.1691914586969387</v>
      </c>
      <c r="K357" s="302">
        <v>0.19083547417355851</v>
      </c>
      <c r="L357" s="302">
        <f t="shared" si="117"/>
        <v>2.3600269328704973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</v>
      </c>
      <c r="D359" s="311">
        <f t="shared" si="118"/>
        <v>53.944999999999993</v>
      </c>
      <c r="E359" s="311"/>
      <c r="F359" s="311">
        <f t="shared" ref="F359:H359" si="119">SUM(F349:F357)</f>
        <v>42.671910686278025</v>
      </c>
      <c r="G359" s="311">
        <f t="shared" si="119"/>
        <v>10.528089313722003</v>
      </c>
      <c r="H359" s="311">
        <f t="shared" si="119"/>
        <v>53.200000000000031</v>
      </c>
      <c r="I359" s="311"/>
      <c r="J359" s="311">
        <f t="shared" ref="J359:L359" si="120">SUM(J349:J357)</f>
        <v>49.676728830732252</v>
      </c>
      <c r="K359" s="311">
        <f t="shared" si="120"/>
        <v>12.368271169267757</v>
      </c>
      <c r="L359" s="311">
        <f t="shared" si="120"/>
        <v>62.045000000000016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0.21037500212421989</v>
      </c>
      <c r="D366" s="302">
        <f>SUM(B366:C366)</f>
        <v>0.41418004610499504</v>
      </c>
      <c r="E366" s="303"/>
      <c r="F366" s="302">
        <v>0.17032253475545406</v>
      </c>
      <c r="G366" s="302">
        <v>0.25582085441191699</v>
      </c>
      <c r="H366" s="302">
        <f>SUM(F366:G366)</f>
        <v>0.42614338916737105</v>
      </c>
      <c r="I366" s="303"/>
      <c r="J366" s="302">
        <v>0.22038131543626524</v>
      </c>
      <c r="K366" s="302">
        <v>0.32813338859590807</v>
      </c>
      <c r="L366" s="302">
        <f>SUM(J366:K366)</f>
        <v>0.54851470403217328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0.58360917738963636</v>
      </c>
      <c r="C367" s="302">
        <v>0.3621724932516398</v>
      </c>
      <c r="D367" s="302">
        <f t="shared" ref="D367:D374" si="121">SUM(B367:C367)</f>
        <v>0.94578167064127616</v>
      </c>
      <c r="E367" s="303"/>
      <c r="F367" s="302">
        <v>0.5945898887534804</v>
      </c>
      <c r="G367" s="302">
        <v>0.43348874149765387</v>
      </c>
      <c r="H367" s="302">
        <f t="shared" ref="H367:H374" si="122">SUM(F367:G367)</f>
        <v>1.0280786302511342</v>
      </c>
      <c r="I367" s="303"/>
      <c r="J367" s="302">
        <v>0.76798017164230725</v>
      </c>
      <c r="K367" s="302">
        <v>0.48155984455366768</v>
      </c>
      <c r="L367" s="302">
        <f t="shared" ref="L367:L374" si="123">SUM(J367:K367)</f>
        <v>1.2495400161959749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1.0429747193136483</v>
      </c>
      <c r="C368" s="302">
        <v>0.81613177605586862</v>
      </c>
      <c r="D368" s="302">
        <f t="shared" si="121"/>
        <v>1.8591064953695169</v>
      </c>
      <c r="E368" s="303"/>
      <c r="F368" s="302">
        <v>0.67379505765723802</v>
      </c>
      <c r="G368" s="302">
        <v>0.99790491678971438</v>
      </c>
      <c r="H368" s="302">
        <f t="shared" si="122"/>
        <v>1.6716999744469523</v>
      </c>
      <c r="I368" s="303"/>
      <c r="J368" s="302">
        <v>0.81589772213357248</v>
      </c>
      <c r="K368" s="302">
        <v>1.0960524376328598</v>
      </c>
      <c r="L368" s="302">
        <f t="shared" si="123"/>
        <v>1.9119501597664321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0.99029167632866844</v>
      </c>
      <c r="C369" s="302">
        <v>0.3084272676458229</v>
      </c>
      <c r="D369" s="302">
        <f t="shared" si="121"/>
        <v>1.2987189439744913</v>
      </c>
      <c r="E369" s="303"/>
      <c r="F369" s="302">
        <v>1.0232956244881766</v>
      </c>
      <c r="G369" s="302">
        <v>0.3563521499456766</v>
      </c>
      <c r="H369" s="302">
        <f t="shared" si="122"/>
        <v>1.3796477744338531</v>
      </c>
      <c r="I369" s="303"/>
      <c r="J369" s="302">
        <v>1.0545063538021773</v>
      </c>
      <c r="K369" s="302">
        <v>0.4458250732706282</v>
      </c>
      <c r="L369" s="302">
        <f t="shared" si="123"/>
        <v>1.5003314270728054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0.67572296430212664</v>
      </c>
      <c r="D370" s="302">
        <f t="shared" si="121"/>
        <v>0.79541670767049344</v>
      </c>
      <c r="E370" s="303"/>
      <c r="F370" s="302">
        <v>6.1543582142109289E-2</v>
      </c>
      <c r="G370" s="302">
        <v>0.60662566629991843</v>
      </c>
      <c r="H370" s="302">
        <f t="shared" si="122"/>
        <v>0.66816924844202774</v>
      </c>
      <c r="I370" s="303"/>
      <c r="J370" s="302">
        <v>7.8933816696100972E-2</v>
      </c>
      <c r="K370" s="302">
        <v>0.64081324919741645</v>
      </c>
      <c r="L370" s="302">
        <f t="shared" si="123"/>
        <v>0.71974706589351745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0.36784652401365886</v>
      </c>
      <c r="D371" s="302">
        <f t="shared" si="121"/>
        <v>0.7625657831441337</v>
      </c>
      <c r="E371" s="303"/>
      <c r="F371" s="302">
        <v>0.34181215504301332</v>
      </c>
      <c r="G371" s="302">
        <v>0.38544716833646303</v>
      </c>
      <c r="H371" s="302">
        <f t="shared" si="122"/>
        <v>0.72725932337947641</v>
      </c>
      <c r="I371" s="303"/>
      <c r="J371" s="302">
        <v>0.33818488139170433</v>
      </c>
      <c r="K371" s="302">
        <v>0.49511818522345358</v>
      </c>
      <c r="L371" s="302">
        <f t="shared" si="123"/>
        <v>0.83330306661515796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0.34927570248046985</v>
      </c>
      <c r="C372" s="302">
        <v>0.3320698901708658</v>
      </c>
      <c r="D372" s="302">
        <f t="shared" si="121"/>
        <v>0.68134559265133565</v>
      </c>
      <c r="E372" s="303"/>
      <c r="F372" s="302">
        <v>0.33268896229001632</v>
      </c>
      <c r="G372" s="302">
        <v>0.3565009434818206</v>
      </c>
      <c r="H372" s="302">
        <f t="shared" si="122"/>
        <v>0.68918990577183692</v>
      </c>
      <c r="I372" s="303"/>
      <c r="J372" s="302">
        <v>0.36138340085632958</v>
      </c>
      <c r="K372" s="302">
        <v>0.51590619152073869</v>
      </c>
      <c r="L372" s="302">
        <f t="shared" si="123"/>
        <v>0.87728959237706827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1.0975423686603552E-2</v>
      </c>
      <c r="C373" s="302">
        <v>0.12015636665079812</v>
      </c>
      <c r="D373" s="302">
        <f t="shared" si="121"/>
        <v>0.13113179033740169</v>
      </c>
      <c r="E373" s="303"/>
      <c r="F373" s="302">
        <v>8.1896727845149411E-3</v>
      </c>
      <c r="G373" s="302">
        <v>0.1113093330082096</v>
      </c>
      <c r="H373" s="302">
        <f t="shared" si="122"/>
        <v>0.11949900579272454</v>
      </c>
      <c r="I373" s="303"/>
      <c r="J373" s="302">
        <v>2.0916019784092785E-2</v>
      </c>
      <c r="K373" s="302">
        <v>0.14506264215285644</v>
      </c>
      <c r="L373" s="302">
        <f t="shared" si="123"/>
        <v>0.16597866193694921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0.42899835191376612</v>
      </c>
      <c r="C374" s="302">
        <v>0.84175461819258701</v>
      </c>
      <c r="D374" s="302">
        <f t="shared" si="121"/>
        <v>1.2707529701063531</v>
      </c>
      <c r="E374" s="303"/>
      <c r="F374" s="302">
        <v>0.41441001465237726</v>
      </c>
      <c r="G374" s="302">
        <v>0.73390273366224756</v>
      </c>
      <c r="H374" s="302">
        <f t="shared" si="122"/>
        <v>1.1483127483146247</v>
      </c>
      <c r="I374" s="303"/>
      <c r="J374" s="302">
        <v>0.36909453998864405</v>
      </c>
      <c r="K374" s="302">
        <v>0.75325076612128306</v>
      </c>
      <c r="L374" s="302">
        <f t="shared" si="123"/>
        <v>1.1223453061099271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4.0346569024075878</v>
      </c>
      <c r="D376" s="311">
        <f t="shared" si="124"/>
        <v>8.1589999999999971</v>
      </c>
      <c r="E376" s="311"/>
      <c r="F376" s="311">
        <f t="shared" ref="F376:H376" si="125">SUM(F366:F374)</f>
        <v>3.6206474925663801</v>
      </c>
      <c r="G376" s="311">
        <f t="shared" si="125"/>
        <v>4.2373525074336218</v>
      </c>
      <c r="H376" s="311">
        <f t="shared" si="125"/>
        <v>7.8580000000000005</v>
      </c>
      <c r="I376" s="311"/>
      <c r="J376" s="311">
        <f t="shared" ref="J376:L376" si="126">SUM(J366:J374)</f>
        <v>4.0272782217311942</v>
      </c>
      <c r="K376" s="311">
        <f t="shared" si="126"/>
        <v>4.9017217782688123</v>
      </c>
      <c r="L376" s="311">
        <f t="shared" si="126"/>
        <v>8.9290000000000056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0.2509729061359291</v>
      </c>
      <c r="C383" s="302">
        <v>0.31773963945044215</v>
      </c>
      <c r="D383" s="302">
        <f>SUM(B383:C383)</f>
        <v>0.5687125455863713</v>
      </c>
      <c r="E383" s="303"/>
      <c r="F383" s="302">
        <v>0.35085059038490524</v>
      </c>
      <c r="G383" s="302">
        <v>0.15899626528316543</v>
      </c>
      <c r="H383" s="302">
        <f>SUM(F383:G383)</f>
        <v>0.50984685566807064</v>
      </c>
      <c r="I383" s="303"/>
      <c r="J383" s="302">
        <v>0.25109298897952803</v>
      </c>
      <c r="K383" s="302">
        <v>0.16330426696084904</v>
      </c>
      <c r="L383" s="302">
        <f>SUM(J383:K383)</f>
        <v>0.41439725594037707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1.0607896600788431</v>
      </c>
      <c r="C384" s="302">
        <v>0.72025924060142565</v>
      </c>
      <c r="D384" s="302">
        <f t="shared" ref="D384:D391" si="127">SUM(B384:C384)</f>
        <v>1.7810489006802688</v>
      </c>
      <c r="E384" s="303"/>
      <c r="F384" s="302">
        <v>1.0397489384150287</v>
      </c>
      <c r="G384" s="302">
        <v>0.38290087594398198</v>
      </c>
      <c r="H384" s="302">
        <f t="shared" ref="H384:H391" si="128">SUM(F384:G384)</f>
        <v>1.4226498143590107</v>
      </c>
      <c r="I384" s="303"/>
      <c r="J384" s="302">
        <v>0.8591121555026825</v>
      </c>
      <c r="K384" s="302">
        <v>0.35438123075311162</v>
      </c>
      <c r="L384" s="302">
        <f t="shared" ref="L384:L391" si="129">SUM(J384:K384)</f>
        <v>1.2134933862557942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0.65898890572857793</v>
      </c>
      <c r="C385" s="302">
        <v>0.50751471578109619</v>
      </c>
      <c r="D385" s="302">
        <f t="shared" si="127"/>
        <v>1.166503621509674</v>
      </c>
      <c r="E385" s="303"/>
      <c r="F385" s="302">
        <v>0.75425849438143933</v>
      </c>
      <c r="G385" s="302">
        <v>0.23473986294454022</v>
      </c>
      <c r="H385" s="302">
        <f t="shared" si="128"/>
        <v>0.98899835732597952</v>
      </c>
      <c r="I385" s="303"/>
      <c r="J385" s="302">
        <v>0.65992539539274397</v>
      </c>
      <c r="K385" s="302">
        <v>0.20680080860360517</v>
      </c>
      <c r="L385" s="302">
        <f t="shared" si="129"/>
        <v>0.86672620399634914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0.85693991671080083</v>
      </c>
      <c r="C386" s="302">
        <v>0.27018338660948321</v>
      </c>
      <c r="D386" s="302">
        <f t="shared" si="127"/>
        <v>1.1271233033202841</v>
      </c>
      <c r="E386" s="303"/>
      <c r="F386" s="302">
        <v>0.61071695476888221</v>
      </c>
      <c r="G386" s="302">
        <v>0.27316063971528959</v>
      </c>
      <c r="H386" s="302">
        <f t="shared" si="128"/>
        <v>0.8838775944841718</v>
      </c>
      <c r="I386" s="303"/>
      <c r="J386" s="302">
        <v>0.4347122190376283</v>
      </c>
      <c r="K386" s="302">
        <v>0.2697674368046234</v>
      </c>
      <c r="L386" s="302">
        <f t="shared" si="129"/>
        <v>0.7044796558422517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6.1152062462210464E-2</v>
      </c>
      <c r="C387" s="302">
        <v>0.52789593041916738</v>
      </c>
      <c r="D387" s="302">
        <f t="shared" si="127"/>
        <v>0.58904799288137788</v>
      </c>
      <c r="E387" s="303"/>
      <c r="F387" s="302">
        <v>9.395186345814141E-2</v>
      </c>
      <c r="G387" s="302">
        <v>0.197675434862087</v>
      </c>
      <c r="H387" s="302">
        <f t="shared" si="128"/>
        <v>0.29162729832022838</v>
      </c>
      <c r="I387" s="303"/>
      <c r="J387" s="302">
        <v>0.11790035924106505</v>
      </c>
      <c r="K387" s="302">
        <v>0.17519570594033451</v>
      </c>
      <c r="L387" s="302">
        <f t="shared" si="129"/>
        <v>0.29309606518139958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1.1615675881436933</v>
      </c>
      <c r="C388" s="302">
        <v>0.45679588449896735</v>
      </c>
      <c r="D388" s="302">
        <f t="shared" si="127"/>
        <v>1.6183634726426606</v>
      </c>
      <c r="E388" s="303"/>
      <c r="F388" s="302">
        <v>1.3068310424519121</v>
      </c>
      <c r="G388" s="302">
        <v>0.34810169811989744</v>
      </c>
      <c r="H388" s="302">
        <f t="shared" si="128"/>
        <v>1.6549327405718095</v>
      </c>
      <c r="I388" s="303"/>
      <c r="J388" s="302">
        <v>0.88201463247494327</v>
      </c>
      <c r="K388" s="302">
        <v>0.20744525016728038</v>
      </c>
      <c r="L388" s="302">
        <f t="shared" si="129"/>
        <v>1.0894598826422237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0.20999401710049537</v>
      </c>
      <c r="C389" s="302">
        <v>0.18614213623718029</v>
      </c>
      <c r="D389" s="302">
        <f t="shared" si="127"/>
        <v>0.39613615333767566</v>
      </c>
      <c r="E389" s="303"/>
      <c r="F389" s="302">
        <v>0.18453056577756075</v>
      </c>
      <c r="G389" s="302">
        <v>0.18308326741795583</v>
      </c>
      <c r="H389" s="302">
        <f t="shared" si="128"/>
        <v>0.36761383319551655</v>
      </c>
      <c r="I389" s="303"/>
      <c r="J389" s="302">
        <v>0.10917864091376082</v>
      </c>
      <c r="K389" s="302">
        <v>0.19196920092884176</v>
      </c>
      <c r="L389" s="302">
        <f t="shared" si="129"/>
        <v>0.30114784184260257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4.5869324731263574E-2</v>
      </c>
      <c r="C390" s="302">
        <v>0.18193568801357241</v>
      </c>
      <c r="D390" s="302">
        <f t="shared" si="127"/>
        <v>0.22780501274483597</v>
      </c>
      <c r="E390" s="303"/>
      <c r="F390" s="302">
        <v>4.1329731134886617E-2</v>
      </c>
      <c r="G390" s="302">
        <v>0.12710654272840274</v>
      </c>
      <c r="H390" s="302">
        <f t="shared" si="128"/>
        <v>0.16843627386328935</v>
      </c>
      <c r="I390" s="303"/>
      <c r="J390" s="302">
        <v>3.1461154035327434E-2</v>
      </c>
      <c r="K390" s="302">
        <v>6.655044758862616E-2</v>
      </c>
      <c r="L390" s="302">
        <f t="shared" si="129"/>
        <v>9.8011601623953587E-2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0.38636380808579324</v>
      </c>
      <c r="C391" s="302">
        <v>0.48289518921106211</v>
      </c>
      <c r="D391" s="302">
        <f t="shared" si="127"/>
        <v>0.86925899729685541</v>
      </c>
      <c r="E391" s="303"/>
      <c r="F391" s="302">
        <v>0.27116992758734593</v>
      </c>
      <c r="G391" s="302">
        <v>0.4088473046245833</v>
      </c>
      <c r="H391" s="302">
        <f t="shared" si="128"/>
        <v>0.68001723221192922</v>
      </c>
      <c r="I391" s="303"/>
      <c r="J391" s="302">
        <v>0.16872056782786063</v>
      </c>
      <c r="K391" s="302">
        <v>0.28146753884718667</v>
      </c>
      <c r="L391" s="302">
        <f t="shared" si="129"/>
        <v>0.45018810667504727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4.6926381891776066</v>
      </c>
      <c r="C393" s="311">
        <f t="shared" ref="C393:D393" si="130">SUM(C383:C391)</f>
        <v>3.6513618108223969</v>
      </c>
      <c r="D393" s="311">
        <f t="shared" si="130"/>
        <v>8.3440000000000047</v>
      </c>
      <c r="E393" s="311"/>
      <c r="F393" s="311">
        <f t="shared" ref="F393:H393" si="131">SUM(F383:F391)</f>
        <v>4.6533881083601027</v>
      </c>
      <c r="G393" s="311">
        <f t="shared" si="131"/>
        <v>2.3146118916399034</v>
      </c>
      <c r="H393" s="311">
        <f t="shared" si="131"/>
        <v>6.9680000000000053</v>
      </c>
      <c r="I393" s="311"/>
      <c r="J393" s="311">
        <f t="shared" ref="J393:L393" si="132">SUM(J383:J391)</f>
        <v>3.5141181134055399</v>
      </c>
      <c r="K393" s="311">
        <f t="shared" si="132"/>
        <v>1.9168818865944588</v>
      </c>
      <c r="L393" s="311">
        <f t="shared" si="132"/>
        <v>5.4309999999999983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14.747134017986189</v>
      </c>
      <c r="C9" s="249">
        <f t="shared" ref="C9:D9" si="0">SUM(C26,C43,C60,C77,C94,C111,C128,C145,C162,C179,C196,C213,C230,C247,C264,C281,C298,C315,C332,C349,C366,C383)</f>
        <v>2.030981610595628</v>
      </c>
      <c r="D9" s="249">
        <f t="shared" si="0"/>
        <v>5.1317389330230441</v>
      </c>
      <c r="E9" s="249">
        <f>SUM(B9:D9)</f>
        <v>21.90985456160486</v>
      </c>
      <c r="F9" s="238"/>
      <c r="G9" s="249">
        <f>SUM(G26,G43,G60,G77,G94,G111,G128,G145,G162,G179,G196,G213,G230,G247,G264,G281,G298,G315,G332,G349,G366,G383)</f>
        <v>16.377964760938781</v>
      </c>
      <c r="H9" s="249">
        <f t="shared" ref="H9:I9" si="1">SUM(H26,H43,H60,H77,H94,H111,H128,H145,H162,H179,H196,H213,H230,H247,H264,H281,H298,H315,H332,H349,H366,H383)</f>
        <v>2.9221027180260801</v>
      </c>
      <c r="I9" s="249">
        <f t="shared" si="1"/>
        <v>4.6781113959584228</v>
      </c>
      <c r="J9" s="249">
        <f>SUM(G9:I9)</f>
        <v>23.978178874923287</v>
      </c>
      <c r="K9" s="238"/>
      <c r="L9" s="249">
        <f>SUM(L26,L43,L60,L77,L94,L111,L128,L145,L162,L179,L196,L213,L230,L247,L264,L281,L298,L315,L332,L349,L366,L383)</f>
        <v>18.619397999237609</v>
      </c>
      <c r="M9" s="249">
        <f t="shared" ref="M9:N9" si="2">SUM(M26,M43,M60,M77,M94,M111,M128,M145,M162,M179,M196,M213,M230,M247,M264,M281,M298,M315,M332,M349,M366,M383)</f>
        <v>3.7841211895798468</v>
      </c>
      <c r="N9" s="249">
        <f t="shared" si="2"/>
        <v>5.0294996876191176</v>
      </c>
      <c r="O9" s="249">
        <f>SUM(L9:N9)</f>
        <v>27.433018876436574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43.120695922894328</v>
      </c>
      <c r="C10" s="249">
        <f t="shared" si="3"/>
        <v>11.369794580729577</v>
      </c>
      <c r="D10" s="249">
        <f t="shared" si="3"/>
        <v>5.6620050647927576</v>
      </c>
      <c r="E10" s="249">
        <f t="shared" ref="E10:E17" si="4">SUM(B10:D10)</f>
        <v>60.152495568416661</v>
      </c>
      <c r="F10" s="238"/>
      <c r="G10" s="249">
        <f t="shared" ref="G10:I10" si="5">SUM(G27,G44,G61,G78,G95,G112,G129,G146,G163,G180,G197,G214,G231,G248,G265,G282,G299,G316,G333,G350,G367,G384)</f>
        <v>45.290815671718221</v>
      </c>
      <c r="H10" s="249">
        <f t="shared" si="5"/>
        <v>13.481137186366427</v>
      </c>
      <c r="I10" s="249">
        <f t="shared" si="5"/>
        <v>4.4394543372625339</v>
      </c>
      <c r="J10" s="249">
        <f t="shared" ref="J10:J17" si="6">SUM(G10:I10)</f>
        <v>63.211407195347178</v>
      </c>
      <c r="K10" s="238"/>
      <c r="L10" s="249">
        <f t="shared" ref="L10:N10" si="7">SUM(L27,L44,L61,L78,L95,L112,L129,L146,L163,L180,L197,L214,L231,L248,L265,L282,L299,L316,L333,L350,L367,L384)</f>
        <v>55.086530214427569</v>
      </c>
      <c r="M10" s="249">
        <f t="shared" si="7"/>
        <v>17.396675136940235</v>
      </c>
      <c r="N10" s="249">
        <f t="shared" si="7"/>
        <v>3.9194897790204917</v>
      </c>
      <c r="O10" s="249">
        <f t="shared" ref="O10:O17" si="8">SUM(L10:N10)</f>
        <v>76.402695130388295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6.3590782569841062</v>
      </c>
      <c r="D11" s="249">
        <f t="shared" si="3"/>
        <v>4.2490602584988624</v>
      </c>
      <c r="E11" s="249">
        <f t="shared" si="4"/>
        <v>32.218382290242573</v>
      </c>
      <c r="F11" s="238"/>
      <c r="G11" s="249">
        <f t="shared" ref="G11:I11" si="9">SUM(G28,G45,G62,G79,G96,G113,G130,G147,G164,G181,G198,G215,G232,G249,G266,G283,G300,G317,G334,G351,G368,G385)</f>
        <v>23.533426313953843</v>
      </c>
      <c r="H11" s="249">
        <f t="shared" si="9"/>
        <v>7.3996325551254536</v>
      </c>
      <c r="I11" s="249">
        <f t="shared" si="9"/>
        <v>3.4077934265025025</v>
      </c>
      <c r="J11" s="249">
        <f t="shared" si="6"/>
        <v>34.340852295581797</v>
      </c>
      <c r="K11" s="238"/>
      <c r="L11" s="249">
        <f t="shared" ref="L11:N11" si="10">SUM(L28,L45,L62,L79,L96,L113,L130,L147,L164,L181,L198,L215,L232,L249,L266,L283,L300,L317,L334,L351,L368,L385)</f>
        <v>24.35322862725414</v>
      </c>
      <c r="M11" s="249">
        <f t="shared" si="10"/>
        <v>8.1078350236199999</v>
      </c>
      <c r="N11" s="249">
        <f t="shared" si="10"/>
        <v>3.3448870556072681</v>
      </c>
      <c r="O11" s="249">
        <f t="shared" si="8"/>
        <v>35.805950706481404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20.129700999123894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35.077708362511977</v>
      </c>
      <c r="F12" s="238"/>
      <c r="G12" s="249">
        <f t="shared" ref="G12:I12" si="11">SUM(G29,G46,G63,G80,G97,G114,G131,G148,G165,G182,G199,G216,G233,G250,G267,G284,G301,G318,G335,G352,G369,G386)</f>
        <v>19.10063588709702</v>
      </c>
      <c r="H12" s="249">
        <f t="shared" si="11"/>
        <v>12.761561749170582</v>
      </c>
      <c r="I12" s="249">
        <f t="shared" si="11"/>
        <v>1.1703837308449307</v>
      </c>
      <c r="J12" s="249">
        <f t="shared" si="6"/>
        <v>33.032581367112535</v>
      </c>
      <c r="K12" s="238"/>
      <c r="L12" s="249">
        <f t="shared" ref="L12:N12" si="12">SUM(L29,L46,L63,L80,L97,L114,L131,L148,L165,L182,L199,L216,L233,L250,L267,L284,L301,L318,L335,L352,L369,L386)</f>
        <v>16.644120610868782</v>
      </c>
      <c r="M12" s="249">
        <f t="shared" si="12"/>
        <v>10.650510443504286</v>
      </c>
      <c r="N12" s="249">
        <f t="shared" si="12"/>
        <v>1.5268241720457838</v>
      </c>
      <c r="O12" s="249">
        <f t="shared" si="8"/>
        <v>28.821455226418855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</v>
      </c>
      <c r="C13" s="249">
        <f t="shared" si="3"/>
        <v>2.6574964531966554</v>
      </c>
      <c r="D13" s="249">
        <f t="shared" si="3"/>
        <v>7.7905424225469959</v>
      </c>
      <c r="E13" s="249">
        <f t="shared" si="4"/>
        <v>31.940180298531839</v>
      </c>
      <c r="F13" s="238"/>
      <c r="G13" s="249">
        <f t="shared" ref="G13:I13" si="13">SUM(G30,G47,G64,G81,G98,G115,G132,G149,G166,G183,G200,G217,G234,G251,G268,G285,G302,G319,G336,G353,G370,G387)</f>
        <v>17.079636210650158</v>
      </c>
      <c r="H13" s="249">
        <f t="shared" si="13"/>
        <v>2.0920136567651877</v>
      </c>
      <c r="I13" s="249">
        <f t="shared" si="13"/>
        <v>6.7595341527267481</v>
      </c>
      <c r="J13" s="249">
        <f t="shared" si="6"/>
        <v>25.931184020142094</v>
      </c>
      <c r="K13" s="238"/>
      <c r="L13" s="249">
        <f t="shared" ref="L13:N13" si="14">SUM(L30,L47,L64,L81,L98,L115,L132,L149,L166,L183,L200,L217,L234,L251,L268,L285,L302,L319,L336,L353,L370,L387)</f>
        <v>14.017022677930553</v>
      </c>
      <c r="M13" s="249">
        <f t="shared" si="14"/>
        <v>2.2454470784683807</v>
      </c>
      <c r="N13" s="249">
        <f t="shared" si="14"/>
        <v>6.9240618261893969</v>
      </c>
      <c r="O13" s="249">
        <f t="shared" si="8"/>
        <v>23.186531582588334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</v>
      </c>
      <c r="C14" s="249">
        <f t="shared" si="3"/>
        <v>13.031561383171141</v>
      </c>
      <c r="D14" s="249">
        <f t="shared" si="3"/>
        <v>2.498839437961343</v>
      </c>
      <c r="E14" s="249">
        <f t="shared" si="4"/>
        <v>30.813258873999906</v>
      </c>
      <c r="F14" s="238"/>
      <c r="G14" s="249">
        <f t="shared" ref="G14:I14" si="15">SUM(G31,G48,G65,G82,G99,G116,G133,G150,G167,G184,G201,G218,G235,G252,G269,G286,G303,G320,G337,G354,G371,G388)</f>
        <v>13.923592237225611</v>
      </c>
      <c r="H14" s="249">
        <f t="shared" si="15"/>
        <v>12.486493989704385</v>
      </c>
      <c r="I14" s="249">
        <f t="shared" si="15"/>
        <v>2.4324261128349631</v>
      </c>
      <c r="J14" s="249">
        <f t="shared" si="6"/>
        <v>28.842512339764962</v>
      </c>
      <c r="K14" s="238"/>
      <c r="L14" s="249">
        <f t="shared" ref="L14:N14" si="16">SUM(L31,L48,L65,L82,L99,L116,L133,L150,L167,L184,L201,L218,L235,L252,L269,L286,L303,L320,L337,L354,L371,L388)</f>
        <v>15.672244753530325</v>
      </c>
      <c r="M14" s="249">
        <f t="shared" si="16"/>
        <v>13.557402804639285</v>
      </c>
      <c r="N14" s="249">
        <f t="shared" si="16"/>
        <v>2.7755506537682879</v>
      </c>
      <c r="O14" s="249">
        <f t="shared" si="8"/>
        <v>32.005198211937895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19.475630111249476</v>
      </c>
      <c r="D15" s="249">
        <f t="shared" si="3"/>
        <v>2.2386780255521783</v>
      </c>
      <c r="E15" s="249">
        <f t="shared" si="4"/>
        <v>34.081171127934866</v>
      </c>
      <c r="F15" s="238"/>
      <c r="G15" s="249">
        <f t="shared" ref="G15:I15" si="17">SUM(G32,G49,G66,G83,G100,G117,G134,G151,G168,G185,G202,G219,G236,G253,G270,G287,G304,G321,G338,G355,G372,G389)</f>
        <v>11.606496438059377</v>
      </c>
      <c r="H15" s="249">
        <f t="shared" si="17"/>
        <v>18.239604071900764</v>
      </c>
      <c r="I15" s="249">
        <f t="shared" si="17"/>
        <v>1.2399544842805474</v>
      </c>
      <c r="J15" s="249">
        <f t="shared" si="6"/>
        <v>31.086054994240691</v>
      </c>
      <c r="K15" s="238"/>
      <c r="L15" s="249">
        <f t="shared" ref="L15:N15" si="18">SUM(L32,L49,L66,L83,L100,L117,L134,L151,L168,L185,L202,L219,L236,L253,L270,L287,L304,L321,L338,L355,L372,L389)</f>
        <v>12.080498285830455</v>
      </c>
      <c r="M15" s="249">
        <f t="shared" si="18"/>
        <v>18.457037554405368</v>
      </c>
      <c r="N15" s="249">
        <f t="shared" si="18"/>
        <v>0.99723223443714903</v>
      </c>
      <c r="O15" s="249">
        <f t="shared" si="8"/>
        <v>31.534768074672971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16.542102601708677</v>
      </c>
      <c r="C16" s="249">
        <f t="shared" si="3"/>
        <v>2.3732346756159268</v>
      </c>
      <c r="D16" s="249">
        <f t="shared" si="3"/>
        <v>2.5035116160388906</v>
      </c>
      <c r="E16" s="249">
        <f t="shared" si="4"/>
        <v>21.418848893363496</v>
      </c>
      <c r="F16" s="238"/>
      <c r="G16" s="249">
        <f t="shared" ref="G16:I16" si="19">SUM(G33,G50,G67,G84,G101,G118,G135,G152,G169,G186,G203,G220,G237,G254,G271,G288,G305,G322,G339,G356,G373,G390)</f>
        <v>14.382955098243807</v>
      </c>
      <c r="H16" s="249">
        <f t="shared" si="19"/>
        <v>2.4968223192855623</v>
      </c>
      <c r="I16" s="249">
        <f t="shared" si="19"/>
        <v>3.0563247720802798</v>
      </c>
      <c r="J16" s="249">
        <f t="shared" si="6"/>
        <v>19.936102189609649</v>
      </c>
      <c r="K16" s="238"/>
      <c r="L16" s="249">
        <f t="shared" ref="L16:N16" si="20">SUM(L33,L50,L67,L84,L101,L118,L135,L152,L169,L186,L203,L220,L237,L254,L271,L288,L305,L322,L339,L356,L373,L390)</f>
        <v>13.435299144670182</v>
      </c>
      <c r="M16" s="249">
        <f t="shared" si="20"/>
        <v>2.9559910877326532</v>
      </c>
      <c r="N16" s="249">
        <f t="shared" si="20"/>
        <v>3.4482564000671285</v>
      </c>
      <c r="O16" s="249">
        <f t="shared" si="8"/>
        <v>19.839546632469961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17.859179509166875</v>
      </c>
      <c r="D17" s="249">
        <f t="shared" si="3"/>
        <v>2.5319909794134343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14.575075469077206</v>
      </c>
      <c r="H17" s="249">
        <f t="shared" si="21"/>
        <v>15.400775601962719</v>
      </c>
      <c r="I17" s="249">
        <f t="shared" si="21"/>
        <v>1.7822756522380001</v>
      </c>
      <c r="J17" s="249">
        <f t="shared" si="6"/>
        <v>31.758126723277925</v>
      </c>
      <c r="K17" s="238"/>
      <c r="L17" s="249">
        <f t="shared" ref="L17:N17" si="22">SUM(L34,L51,L68,L85,L102,L119,L136,L153,L170,L187,L204,L221,L238,L255,L272,L289,L306,L323,L340,L357,L374,L391)</f>
        <v>14.624004138321565</v>
      </c>
      <c r="M17" s="249">
        <f t="shared" si="22"/>
        <v>12.911419220023118</v>
      </c>
      <c r="N17" s="249">
        <f t="shared" si="22"/>
        <v>2.4554122002610459</v>
      </c>
      <c r="O17" s="249">
        <f t="shared" si="8"/>
        <v>29.990835558605731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88.500637715656197</v>
      </c>
      <c r="D19" s="247">
        <f t="shared" si="23"/>
        <v>34.21069296626878</v>
      </c>
      <c r="E19" s="247">
        <f t="shared" si="23"/>
        <v>303.75599999999997</v>
      </c>
      <c r="F19" s="247"/>
      <c r="G19" s="247">
        <f t="shared" si="23"/>
        <v>175.87059808696401</v>
      </c>
      <c r="H19" s="247">
        <f t="shared" si="23"/>
        <v>87.280143848307162</v>
      </c>
      <c r="I19" s="247">
        <f t="shared" si="23"/>
        <v>28.96625806472893</v>
      </c>
      <c r="J19" s="247">
        <f t="shared" si="23"/>
        <v>292.11700000000013</v>
      </c>
      <c r="K19" s="247"/>
      <c r="L19" s="247">
        <f t="shared" si="23"/>
        <v>184.53234645207118</v>
      </c>
      <c r="M19" s="247">
        <f t="shared" si="23"/>
        <v>90.066439538913173</v>
      </c>
      <c r="N19" s="247">
        <f t="shared" si="23"/>
        <v>30.421214009015671</v>
      </c>
      <c r="O19" s="247">
        <f t="shared" si="23"/>
        <v>305.02000000000004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9.6124980790425491E-3</v>
      </c>
      <c r="D26" s="302">
        <v>9.2225107692699825E-3</v>
      </c>
      <c r="E26" s="302">
        <f>SUM(B26:D26)</f>
        <v>9.7333148105031436E-2</v>
      </c>
      <c r="F26" s="303"/>
      <c r="G26" s="302">
        <v>3.2774389831376843E-2</v>
      </c>
      <c r="H26" s="302">
        <v>8.0369111201278646E-4</v>
      </c>
      <c r="I26" s="302">
        <v>1.7830318820861626E-2</v>
      </c>
      <c r="J26" s="302">
        <f>SUM(G26:I26)</f>
        <v>5.1408399764251253E-2</v>
      </c>
      <c r="K26" s="303"/>
      <c r="L26" s="302">
        <v>5.7059751634476165E-2</v>
      </c>
      <c r="M26" s="302">
        <v>8.5182987550903562E-4</v>
      </c>
      <c r="N26" s="302">
        <v>1.7287975056674412E-2</v>
      </c>
      <c r="O26" s="302">
        <f>SUM(L26:N26)</f>
        <v>7.5199556566659609E-2</v>
      </c>
    </row>
    <row r="27" spans="1:15" s="236" customFormat="1" x14ac:dyDescent="0.2">
      <c r="A27" s="237" t="str">
        <f>name!E$5</f>
        <v>Professional occupations</v>
      </c>
      <c r="B27" s="302">
        <v>2.8010816699841078E-2</v>
      </c>
      <c r="C27" s="302">
        <v>9.1722725272055973E-3</v>
      </c>
      <c r="D27" s="302">
        <v>3.062279537581813E-3</v>
      </c>
      <c r="E27" s="302">
        <f t="shared" ref="E27:E34" si="24">SUM(B27:D27)</f>
        <v>4.0245368764628489E-2</v>
      </c>
      <c r="F27" s="303"/>
      <c r="G27" s="302">
        <v>1.4567618731910847E-2</v>
      </c>
      <c r="H27" s="302">
        <v>1.0331383780073167E-3</v>
      </c>
      <c r="I27" s="302">
        <v>4.4762737775734772E-3</v>
      </c>
      <c r="J27" s="302">
        <f t="shared" ref="J27:J34" si="25">SUM(G27:I27)</f>
        <v>2.0077030887491642E-2</v>
      </c>
      <c r="K27" s="303"/>
      <c r="L27" s="302">
        <v>2.0999406960676897E-2</v>
      </c>
      <c r="M27" s="302">
        <v>1.1031215835452604E-3</v>
      </c>
      <c r="N27" s="302">
        <v>6.0650114221452575E-3</v>
      </c>
      <c r="O27" s="302">
        <f t="shared" ref="O27:O34" si="26">SUM(L27:N27)</f>
        <v>2.8167539966367415E-2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2.1260478753882591E-3</v>
      </c>
      <c r="E28" s="302">
        <f t="shared" si="24"/>
        <v>2.8718453674960343E-2</v>
      </c>
      <c r="F28" s="303"/>
      <c r="G28" s="302">
        <v>8.7569863701987393E-3</v>
      </c>
      <c r="H28" s="302">
        <v>9.1227057710317023E-4</v>
      </c>
      <c r="I28" s="302">
        <v>3.1537449737217998E-3</v>
      </c>
      <c r="J28" s="302">
        <f t="shared" si="25"/>
        <v>1.2823001921023709E-2</v>
      </c>
      <c r="K28" s="303"/>
      <c r="L28" s="302">
        <v>7.6981046408532133E-3</v>
      </c>
      <c r="M28" s="302">
        <v>7.4220416009396814E-4</v>
      </c>
      <c r="N28" s="302">
        <v>4.785632614938134E-3</v>
      </c>
      <c r="O28" s="302">
        <f t="shared" si="26"/>
        <v>1.3225941415885314E-2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1.8867644477548306E-2</v>
      </c>
      <c r="D29" s="302">
        <v>6.2544268818171597E-4</v>
      </c>
      <c r="E29" s="302">
        <f t="shared" si="24"/>
        <v>2.9956710596669996E-2</v>
      </c>
      <c r="F29" s="303"/>
      <c r="G29" s="302">
        <v>5.9559698672990765E-3</v>
      </c>
      <c r="H29" s="302">
        <v>2.6181125575500683E-3</v>
      </c>
      <c r="I29" s="302">
        <v>4.5722518005576664E-3</v>
      </c>
      <c r="J29" s="302">
        <f t="shared" si="25"/>
        <v>1.3146334225406812E-2</v>
      </c>
      <c r="K29" s="303"/>
      <c r="L29" s="302">
        <v>6.531252156717491E-3</v>
      </c>
      <c r="M29" s="302">
        <v>1.4199995893723583E-3</v>
      </c>
      <c r="N29" s="302">
        <v>2.3051534830152011E-3</v>
      </c>
      <c r="O29" s="302">
        <f t="shared" si="26"/>
        <v>1.0256405229105051E-2</v>
      </c>
    </row>
    <row r="30" spans="1:15" s="236" customFormat="1" x14ac:dyDescent="0.2">
      <c r="A30" s="237" t="str">
        <f>name!E$8</f>
        <v>Skilled trades occupations</v>
      </c>
      <c r="B30" s="302">
        <v>0.39323049058020648</v>
      </c>
      <c r="C30" s="302">
        <v>4.9879275734305381E-2</v>
      </c>
      <c r="D30" s="302">
        <v>0.46916161327700134</v>
      </c>
      <c r="E30" s="302">
        <f t="shared" si="24"/>
        <v>0.91227137959151317</v>
      </c>
      <c r="F30" s="303"/>
      <c r="G30" s="302">
        <v>0.13701191601003038</v>
      </c>
      <c r="H30" s="302">
        <v>1.6565168802165011E-3</v>
      </c>
      <c r="I30" s="302">
        <v>0.51878719317559274</v>
      </c>
      <c r="J30" s="302">
        <f>SUM(G30:I30)</f>
        <v>0.65745562606583963</v>
      </c>
      <c r="K30" s="303"/>
      <c r="L30" s="302">
        <v>0.16636236527681494</v>
      </c>
      <c r="M30" s="302">
        <v>2.2941802864747422E-3</v>
      </c>
      <c r="N30" s="302">
        <v>0.50493734919882738</v>
      </c>
      <c r="O30" s="302">
        <f t="shared" si="26"/>
        <v>0.67359389476211706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1.3875519892513144E-2</v>
      </c>
      <c r="C31" s="302">
        <v>5.632247079811149E-3</v>
      </c>
      <c r="D31" s="302">
        <v>7.2866543374119378E-3</v>
      </c>
      <c r="E31" s="302">
        <f t="shared" si="24"/>
        <v>2.6794421309736232E-2</v>
      </c>
      <c r="F31" s="303"/>
      <c r="G31" s="302">
        <v>7.3695966510104842E-3</v>
      </c>
      <c r="H31" s="302">
        <v>1.4552756887416924E-3</v>
      </c>
      <c r="I31" s="302">
        <v>8.0751387759611729E-3</v>
      </c>
      <c r="J31" s="302">
        <f t="shared" si="25"/>
        <v>1.6900011115713348E-2</v>
      </c>
      <c r="K31" s="303"/>
      <c r="L31" s="302">
        <v>6.9234845583961719E-3</v>
      </c>
      <c r="M31" s="302">
        <v>1.2650557773303207E-3</v>
      </c>
      <c r="N31" s="302">
        <v>9.5337690101197654E-3</v>
      </c>
      <c r="O31" s="302">
        <f t="shared" si="26"/>
        <v>1.772230934584626E-2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1.0206422655850228E-2</v>
      </c>
      <c r="D32" s="302">
        <v>3.0856399477890259E-3</v>
      </c>
      <c r="E32" s="302">
        <f t="shared" si="24"/>
        <v>2.4304233653584324E-2</v>
      </c>
      <c r="F32" s="303"/>
      <c r="G32" s="302">
        <v>4.4527426419877364E-3</v>
      </c>
      <c r="H32" s="302">
        <v>9.4500491037922474E-4</v>
      </c>
      <c r="I32" s="302">
        <v>4.2451339599064797E-3</v>
      </c>
      <c r="J32" s="302">
        <f t="shared" si="25"/>
        <v>9.6428815122734414E-3</v>
      </c>
      <c r="K32" s="303"/>
      <c r="L32" s="302">
        <v>5.8756347639798197E-3</v>
      </c>
      <c r="M32" s="302">
        <v>8.8564757865175698E-4</v>
      </c>
      <c r="N32" s="302">
        <v>2.849864474059082E-3</v>
      </c>
      <c r="O32" s="302">
        <f t="shared" si="26"/>
        <v>9.6111468166906588E-3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2.1719995148376015E-2</v>
      </c>
      <c r="C33" s="302">
        <v>1.8195959549325656E-2</v>
      </c>
      <c r="D33" s="302">
        <v>5.5578726326248658E-3</v>
      </c>
      <c r="E33" s="302">
        <f t="shared" si="24"/>
        <v>4.5473827330326538E-2</v>
      </c>
      <c r="F33" s="303"/>
      <c r="G33" s="302">
        <v>6.4911995059306633E-3</v>
      </c>
      <c r="H33" s="302">
        <v>6.8112688557567464E-4</v>
      </c>
      <c r="I33" s="302">
        <v>4.8867280962613903E-3</v>
      </c>
      <c r="J33" s="302">
        <f t="shared" si="25"/>
        <v>1.2059054487767729E-2</v>
      </c>
      <c r="K33" s="303"/>
      <c r="L33" s="302">
        <v>2.2766306469349327E-3</v>
      </c>
      <c r="M33" s="302">
        <v>1.6946023064171954E-3</v>
      </c>
      <c r="N33" s="302">
        <v>1.0347918872144557E-2</v>
      </c>
      <c r="O33" s="302">
        <f t="shared" si="26"/>
        <v>1.4319151825496685E-2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4.9342783837552431E-2</v>
      </c>
      <c r="E34" s="302">
        <f t="shared" si="24"/>
        <v>0.13890245697354831</v>
      </c>
      <c r="F34" s="303"/>
      <c r="G34" s="302">
        <v>1.8548767699585602E-2</v>
      </c>
      <c r="H34" s="302">
        <v>3.4611811174590189E-3</v>
      </c>
      <c r="I34" s="302">
        <v>3.4477711203186788E-2</v>
      </c>
      <c r="J34" s="302">
        <f t="shared" si="25"/>
        <v>5.6487660020231409E-2</v>
      </c>
      <c r="K34" s="303"/>
      <c r="L34" s="302">
        <v>4.0319900534584946E-3</v>
      </c>
      <c r="M34" s="302">
        <v>3.3985312565825349E-3</v>
      </c>
      <c r="N34" s="302">
        <v>5.047353276179227E-2</v>
      </c>
      <c r="O34" s="302">
        <f t="shared" si="26"/>
        <v>5.79040540718333E-2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0.63281554938502249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0.23592918730933038</v>
      </c>
      <c r="H36" s="311">
        <f t="shared" si="27"/>
        <v>1.3566318107045453E-2</v>
      </c>
      <c r="I36" s="311">
        <f t="shared" si="27"/>
        <v>0.60050449458362309</v>
      </c>
      <c r="J36" s="311">
        <f t="shared" si="27"/>
        <v>0.84999999999999909</v>
      </c>
      <c r="K36" s="311"/>
      <c r="L36" s="311">
        <f t="shared" si="27"/>
        <v>0.27775862069230817</v>
      </c>
      <c r="M36" s="311">
        <f t="shared" si="27"/>
        <v>1.3655172413977172E-2</v>
      </c>
      <c r="N36" s="311">
        <f t="shared" si="27"/>
        <v>0.60858620689371612</v>
      </c>
      <c r="O36" s="311">
        <f t="shared" si="27"/>
        <v>0.90000000000000135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0.12183007612715005</v>
      </c>
      <c r="C43" s="302">
        <v>5.838775541034734E-4</v>
      </c>
      <c r="D43" s="302">
        <v>1.2229071119270444E-4</v>
      </c>
      <c r="E43" s="302">
        <f>SUM(B43:D43)</f>
        <v>0.12253624439244622</v>
      </c>
      <c r="F43" s="303"/>
      <c r="G43" s="302">
        <v>8.2450309390865284E-2</v>
      </c>
      <c r="H43" s="302">
        <v>4.319281268678571E-3</v>
      </c>
      <c r="I43" s="302">
        <v>0</v>
      </c>
      <c r="J43" s="302">
        <f>SUM(G43:I43)</f>
        <v>8.6769590659543858E-2</v>
      </c>
      <c r="K43" s="303"/>
      <c r="L43" s="302">
        <v>7.9206047138902766E-2</v>
      </c>
      <c r="M43" s="302">
        <v>4.0534146544775633E-3</v>
      </c>
      <c r="N43" s="302">
        <v>0</v>
      </c>
      <c r="O43" s="302">
        <f>SUM(L43:N43)</f>
        <v>8.3259461793380327E-2</v>
      </c>
    </row>
    <row r="44" spans="1:15" s="236" customFormat="1" x14ac:dyDescent="0.2">
      <c r="A44" s="237" t="str">
        <f>name!E$5</f>
        <v>Professional occupations</v>
      </c>
      <c r="B44" s="302">
        <v>0.16334245762328092</v>
      </c>
      <c r="C44" s="302">
        <v>2.1696343165035189E-3</v>
      </c>
      <c r="D44" s="302">
        <v>6.326317634623485E-5</v>
      </c>
      <c r="E44" s="302">
        <f t="shared" ref="E44:E51" si="28">SUM(B44:D44)</f>
        <v>0.16557535511613067</v>
      </c>
      <c r="F44" s="303"/>
      <c r="G44" s="302">
        <v>0.12501359416693658</v>
      </c>
      <c r="H44" s="302">
        <v>9.9757663519996816E-3</v>
      </c>
      <c r="I44" s="302">
        <v>0</v>
      </c>
      <c r="J44" s="302">
        <f t="shared" ref="J44:J46" si="29">SUM(G44:I44)</f>
        <v>0.13498936051893626</v>
      </c>
      <c r="K44" s="303"/>
      <c r="L44" s="302">
        <v>0.12556534154971949</v>
      </c>
      <c r="M44" s="302">
        <v>8.9611132311879973E-3</v>
      </c>
      <c r="N44" s="302">
        <v>0</v>
      </c>
      <c r="O44" s="302">
        <f t="shared" ref="O44:O51" si="30">SUM(L44:N44)</f>
        <v>0.1345264547809075</v>
      </c>
    </row>
    <row r="45" spans="1:15" s="236" customFormat="1" x14ac:dyDescent="0.2">
      <c r="A45" s="237" t="str">
        <f>name!E$6</f>
        <v>Associate professional occupations</v>
      </c>
      <c r="B45" s="302">
        <v>0.23518017653101536</v>
      </c>
      <c r="C45" s="302">
        <v>1.5866828759067287E-3</v>
      </c>
      <c r="D45" s="302">
        <v>9.3426443586638378E-5</v>
      </c>
      <c r="E45" s="302">
        <f t="shared" si="28"/>
        <v>0.23686028585050875</v>
      </c>
      <c r="F45" s="303"/>
      <c r="G45" s="302">
        <v>0.16246534681730868</v>
      </c>
      <c r="H45" s="302">
        <v>5.8258337627091821E-3</v>
      </c>
      <c r="I45" s="302">
        <v>0</v>
      </c>
      <c r="J45" s="302">
        <f t="shared" si="29"/>
        <v>0.16829118058001785</v>
      </c>
      <c r="K45" s="303"/>
      <c r="L45" s="302">
        <v>0.11445567346875626</v>
      </c>
      <c r="M45" s="302">
        <v>4.2053790219057493E-3</v>
      </c>
      <c r="N45" s="302">
        <v>0</v>
      </c>
      <c r="O45" s="302">
        <f t="shared" si="30"/>
        <v>0.11866105249066201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5.8972613234993435E-2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6.1944091291358729E-2</v>
      </c>
      <c r="H46" s="302">
        <v>1.5184209413062926E-2</v>
      </c>
      <c r="I46" s="302">
        <v>0</v>
      </c>
      <c r="J46" s="302">
        <f t="shared" si="29"/>
        <v>7.7128300704421657E-2</v>
      </c>
      <c r="K46" s="303"/>
      <c r="L46" s="302">
        <v>2.0321076723459133E-2</v>
      </c>
      <c r="M46" s="302">
        <v>1.1040783620936627E-2</v>
      </c>
      <c r="N46" s="302">
        <v>0</v>
      </c>
      <c r="O46" s="302">
        <f t="shared" si="30"/>
        <v>3.136186034439576E-2</v>
      </c>
    </row>
    <row r="47" spans="1:15" s="236" customFormat="1" x14ac:dyDescent="0.2">
      <c r="A47" s="237" t="str">
        <f>name!E$8</f>
        <v>Skilled trades occupations</v>
      </c>
      <c r="B47" s="302">
        <v>0.35469713845500406</v>
      </c>
      <c r="C47" s="302">
        <v>1.3250068581198012E-3</v>
      </c>
      <c r="D47" s="302">
        <v>1.3410592116334268E-5</v>
      </c>
      <c r="E47" s="302">
        <f t="shared" si="28"/>
        <v>0.35603555590524022</v>
      </c>
      <c r="F47" s="303"/>
      <c r="G47" s="302">
        <v>0.16205487438512547</v>
      </c>
      <c r="H47" s="302">
        <v>3.9911766859519297E-3</v>
      </c>
      <c r="I47" s="302">
        <v>0</v>
      </c>
      <c r="J47" s="302">
        <f>SUM(G47:I47)</f>
        <v>0.16604605107107739</v>
      </c>
      <c r="K47" s="303"/>
      <c r="L47" s="302">
        <v>8.4351836140941036E-2</v>
      </c>
      <c r="M47" s="302">
        <v>5.7601897417760631E-3</v>
      </c>
      <c r="N47" s="302">
        <v>0</v>
      </c>
      <c r="O47" s="302">
        <f t="shared" si="30"/>
        <v>9.0112025882717106E-2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2.7772143194121753E-2</v>
      </c>
      <c r="C48" s="302">
        <v>3.449053935319601E-3</v>
      </c>
      <c r="D48" s="302">
        <v>3.0810157356070616E-5</v>
      </c>
      <c r="E48" s="302">
        <f t="shared" si="28"/>
        <v>3.1252007286797424E-2</v>
      </c>
      <c r="F48" s="303"/>
      <c r="G48" s="302">
        <v>1.8432742351484416E-2</v>
      </c>
      <c r="H48" s="302">
        <v>7.9814601661828705E-3</v>
      </c>
      <c r="I48" s="302">
        <v>0</v>
      </c>
      <c r="J48" s="302">
        <f t="shared" ref="J48:J51" si="31">SUM(G48:I48)</f>
        <v>2.6414202517667289E-2</v>
      </c>
      <c r="K48" s="303"/>
      <c r="L48" s="302">
        <v>1.8701257708704112E-2</v>
      </c>
      <c r="M48" s="302">
        <v>6.7963516535001671E-3</v>
      </c>
      <c r="N48" s="302">
        <v>0</v>
      </c>
      <c r="O48" s="302">
        <f t="shared" si="30"/>
        <v>2.5497609362204278E-2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2.3506860562636605E-2</v>
      </c>
      <c r="C49" s="302">
        <v>6.9997849971107839E-3</v>
      </c>
      <c r="D49" s="302">
        <v>5.1185233924509651E-5</v>
      </c>
      <c r="E49" s="302">
        <f t="shared" si="28"/>
        <v>3.05578307936719E-2</v>
      </c>
      <c r="F49" s="303"/>
      <c r="G49" s="302">
        <v>2.0208896484191087E-2</v>
      </c>
      <c r="H49" s="302">
        <v>1.3532989111836194E-2</v>
      </c>
      <c r="I49" s="302">
        <v>0</v>
      </c>
      <c r="J49" s="302">
        <f t="shared" si="31"/>
        <v>3.3741885596027282E-2</v>
      </c>
      <c r="K49" s="303"/>
      <c r="L49" s="302">
        <v>7.8149394613954946E-3</v>
      </c>
      <c r="M49" s="302">
        <v>1.0495990318558003E-2</v>
      </c>
      <c r="N49" s="302">
        <v>0</v>
      </c>
      <c r="O49" s="302">
        <f t="shared" si="30"/>
        <v>1.8310929779953498E-2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1.177089411032793E-3</v>
      </c>
      <c r="D50" s="302">
        <v>2.0099699053390879E-5</v>
      </c>
      <c r="E50" s="302">
        <f t="shared" si="28"/>
        <v>0.37157896771143129</v>
      </c>
      <c r="F50" s="303"/>
      <c r="G50" s="302">
        <v>0.18257921466185925</v>
      </c>
      <c r="H50" s="302">
        <v>9.4919557383220943E-3</v>
      </c>
      <c r="I50" s="302">
        <v>0</v>
      </c>
      <c r="J50" s="302">
        <f t="shared" si="31"/>
        <v>0.19207117040018135</v>
      </c>
      <c r="K50" s="303"/>
      <c r="L50" s="302">
        <v>0.1747992588228606</v>
      </c>
      <c r="M50" s="302">
        <v>9.4739417264222085E-3</v>
      </c>
      <c r="N50" s="302">
        <v>0</v>
      </c>
      <c r="O50" s="302">
        <f t="shared" si="30"/>
        <v>0.18427320054928281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2.6970888778571817E-3</v>
      </c>
      <c r="D51" s="302">
        <v>3.872471768441624E-5</v>
      </c>
      <c r="E51" s="302">
        <f t="shared" si="28"/>
        <v>3.4670853902912725E-2</v>
      </c>
      <c r="F51" s="303"/>
      <c r="G51" s="302">
        <v>1.6225861428010687E-2</v>
      </c>
      <c r="H51" s="302">
        <v>5.3223965241156346E-3</v>
      </c>
      <c r="I51" s="302">
        <v>0</v>
      </c>
      <c r="J51" s="302">
        <f t="shared" si="31"/>
        <v>2.1548257952126323E-2</v>
      </c>
      <c r="K51" s="303"/>
      <c r="L51" s="302">
        <v>9.8746977400208068E-3</v>
      </c>
      <c r="M51" s="302">
        <v>2.1227072764763671E-3</v>
      </c>
      <c r="N51" s="302">
        <v>0</v>
      </c>
      <c r="O51" s="302">
        <f t="shared" si="30"/>
        <v>1.1997405016497174E-2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1.3876182846369183</v>
      </c>
      <c r="C53" s="311">
        <f t="shared" ref="C53:E53" si="32">SUM(C43:C51)</f>
        <v>2.8713949104833797E-2</v>
      </c>
      <c r="D53" s="311">
        <f t="shared" si="32"/>
        <v>6.6776625824827962E-4</v>
      </c>
      <c r="E53" s="311">
        <f t="shared" si="32"/>
        <v>1.4170000000000005</v>
      </c>
      <c r="F53" s="311"/>
      <c r="G53" s="311">
        <f t="shared" ref="G53:J53" si="33">SUM(G43:G51)</f>
        <v>0.8313749309771401</v>
      </c>
      <c r="H53" s="311">
        <f t="shared" si="33"/>
        <v>7.5625069022859079E-2</v>
      </c>
      <c r="I53" s="311">
        <f t="shared" si="33"/>
        <v>0</v>
      </c>
      <c r="J53" s="311">
        <f t="shared" si="33"/>
        <v>0.90699999999999925</v>
      </c>
      <c r="K53" s="311"/>
      <c r="L53" s="311">
        <f t="shared" ref="L53:O53" si="34">SUM(L43:L51)</f>
        <v>0.63509012875475968</v>
      </c>
      <c r="M53" s="311">
        <f t="shared" si="34"/>
        <v>6.290987124524075E-2</v>
      </c>
      <c r="N53" s="311">
        <f t="shared" si="34"/>
        <v>0</v>
      </c>
      <c r="O53" s="311">
        <f t="shared" si="34"/>
        <v>0.69800000000000051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0.12977134180087055</v>
      </c>
      <c r="C60" s="302">
        <v>2.2266720126565311E-2</v>
      </c>
      <c r="D60" s="302">
        <v>5.2761909604260981E-3</v>
      </c>
      <c r="E60" s="302">
        <f>SUM(B60:D60)</f>
        <v>0.15731425288786194</v>
      </c>
      <c r="F60" s="303"/>
      <c r="G60" s="302">
        <v>0.19016946707692015</v>
      </c>
      <c r="H60" s="302">
        <v>3.0410683781978684E-2</v>
      </c>
      <c r="I60" s="302">
        <v>3.0875684937062718E-3</v>
      </c>
      <c r="J60" s="302">
        <f>SUM(G60:I60)</f>
        <v>0.2236677193526051</v>
      </c>
      <c r="K60" s="303"/>
      <c r="L60" s="302">
        <v>0.2127098822724155</v>
      </c>
      <c r="M60" s="302">
        <v>3.5910638619516162E-2</v>
      </c>
      <c r="N60" s="302">
        <v>2.825475330067888E-3</v>
      </c>
      <c r="O60" s="302">
        <f>SUM(L60:N60)</f>
        <v>0.25144599622199953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2.0286422894946213E-2</v>
      </c>
      <c r="D61" s="302">
        <v>1.743084167929843E-3</v>
      </c>
      <c r="E61" s="302">
        <f t="shared" ref="E61:E68" si="35">SUM(B61:D61)</f>
        <v>0.15321437186835474</v>
      </c>
      <c r="F61" s="303"/>
      <c r="G61" s="302">
        <v>0.2142941262814855</v>
      </c>
      <c r="H61" s="302">
        <v>1.6000862318139148E-2</v>
      </c>
      <c r="I61" s="302">
        <v>7.4747547626238451E-4</v>
      </c>
      <c r="J61" s="302">
        <f t="shared" ref="J61:J63" si="36">SUM(G61:I61)</f>
        <v>0.23104246407588705</v>
      </c>
      <c r="K61" s="303"/>
      <c r="L61" s="302">
        <v>0.2746181913000057</v>
      </c>
      <c r="M61" s="302">
        <v>1.7512318654586547E-2</v>
      </c>
      <c r="N61" s="302">
        <v>4.5599915613582878E-4</v>
      </c>
      <c r="O61" s="302">
        <f t="shared" ref="O61:O68" si="37">SUM(L61:N61)</f>
        <v>0.29258650911072803</v>
      </c>
    </row>
    <row r="62" spans="1:15" s="236" customFormat="1" x14ac:dyDescent="0.2">
      <c r="A62" s="237" t="str">
        <f>name!E$6</f>
        <v>Associate professional occupations</v>
      </c>
      <c r="B62" s="302">
        <v>0.22543152694125912</v>
      </c>
      <c r="C62" s="302">
        <v>2.6633922575529559E-2</v>
      </c>
      <c r="D62" s="302">
        <v>2.7828614148650674E-3</v>
      </c>
      <c r="E62" s="302">
        <f t="shared" si="35"/>
        <v>0.25484831093165372</v>
      </c>
      <c r="F62" s="303"/>
      <c r="G62" s="302">
        <v>0.34390121161810333</v>
      </c>
      <c r="H62" s="302">
        <v>2.7884876144114806E-2</v>
      </c>
      <c r="I62" s="302">
        <v>1.1231855408628496E-3</v>
      </c>
      <c r="J62" s="302">
        <f t="shared" si="36"/>
        <v>0.37290927330308093</v>
      </c>
      <c r="K62" s="303"/>
      <c r="L62" s="302">
        <v>0.32970086762979417</v>
      </c>
      <c r="M62" s="302">
        <v>2.4109732066453636E-2</v>
      </c>
      <c r="N62" s="302">
        <v>5.8438219906669438E-4</v>
      </c>
      <c r="O62" s="302">
        <f t="shared" si="37"/>
        <v>0.35439498189531449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0.14876147210618626</v>
      </c>
      <c r="C63" s="302">
        <v>6.6659173844537095E-2</v>
      </c>
      <c r="D63" s="302">
        <v>7.47210598956677E-4</v>
      </c>
      <c r="E63" s="302">
        <f t="shared" si="35"/>
        <v>0.21616785654968004</v>
      </c>
      <c r="F63" s="303"/>
      <c r="G63" s="302">
        <v>0.20258582730255256</v>
      </c>
      <c r="H63" s="302">
        <v>7.2774400734884975E-2</v>
      </c>
      <c r="I63" s="302">
        <v>4.3392023954311589E-4</v>
      </c>
      <c r="J63" s="302">
        <f t="shared" si="36"/>
        <v>0.27579414827698068</v>
      </c>
      <c r="K63" s="303"/>
      <c r="L63" s="302">
        <v>0.18342451913043908</v>
      </c>
      <c r="M63" s="302">
        <v>8.2530860874631559E-2</v>
      </c>
      <c r="N63" s="302">
        <v>1.9860555836856915E-4</v>
      </c>
      <c r="O63" s="302">
        <f t="shared" si="37"/>
        <v>0.26615398556343922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1.1251327030701672E-2</v>
      </c>
      <c r="E64" s="302">
        <f t="shared" si="35"/>
        <v>0.44541265563526733</v>
      </c>
      <c r="F64" s="303"/>
      <c r="G64" s="302">
        <v>0.41407295385137299</v>
      </c>
      <c r="H64" s="302">
        <v>1.2863035610507471E-2</v>
      </c>
      <c r="I64" s="302">
        <v>2.5718511091114447E-3</v>
      </c>
      <c r="J64" s="302">
        <f>SUM(G64:I64)</f>
        <v>0.42950784057099189</v>
      </c>
      <c r="K64" s="303"/>
      <c r="L64" s="302">
        <v>0.36647975550126832</v>
      </c>
      <c r="M64" s="302">
        <v>9.8202863133055544E-3</v>
      </c>
      <c r="N64" s="302">
        <v>1.5319326107394806E-3</v>
      </c>
      <c r="O64" s="302">
        <f t="shared" si="37"/>
        <v>0.37783197442531335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1.9980975112523367E-2</v>
      </c>
      <c r="D65" s="302">
        <v>1.7422980742648993E-3</v>
      </c>
      <c r="E65" s="302">
        <f t="shared" si="35"/>
        <v>4.7183172682323117E-2</v>
      </c>
      <c r="F65" s="303"/>
      <c r="G65" s="302">
        <v>3.1481395062304955E-2</v>
      </c>
      <c r="H65" s="302">
        <v>7.3848654592481716E-3</v>
      </c>
      <c r="I65" s="302">
        <v>1.7232877919628356E-3</v>
      </c>
      <c r="J65" s="302">
        <f t="shared" ref="J65:J68" si="38">SUM(G65:I65)</f>
        <v>4.0589548313515959E-2</v>
      </c>
      <c r="K65" s="303"/>
      <c r="L65" s="302">
        <v>2.9884969566174934E-2</v>
      </c>
      <c r="M65" s="302">
        <v>7.4396241781056471E-3</v>
      </c>
      <c r="N65" s="302">
        <v>1.8709432138164803E-3</v>
      </c>
      <c r="O65" s="302">
        <f t="shared" si="37"/>
        <v>3.9195536958097063E-2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0.1094837533608763</v>
      </c>
      <c r="C66" s="302">
        <v>0.1397057114174495</v>
      </c>
      <c r="D66" s="302">
        <v>1.6855741302667178E-3</v>
      </c>
      <c r="E66" s="302">
        <f t="shared" si="35"/>
        <v>0.25087503890859253</v>
      </c>
      <c r="F66" s="303"/>
      <c r="G66" s="302">
        <v>0.13371047980169368</v>
      </c>
      <c r="H66" s="302">
        <v>0.1561480774526684</v>
      </c>
      <c r="I66" s="302">
        <v>5.6222879099241687E-4</v>
      </c>
      <c r="J66" s="302">
        <f t="shared" si="38"/>
        <v>0.29042078604535448</v>
      </c>
      <c r="K66" s="303"/>
      <c r="L66" s="302">
        <v>0.1377237149147989</v>
      </c>
      <c r="M66" s="302">
        <v>0.19830864105020041</v>
      </c>
      <c r="N66" s="302">
        <v>3.2394272368611209E-4</v>
      </c>
      <c r="O66" s="302">
        <f t="shared" si="37"/>
        <v>0.33635629868868544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1.1656339399106352</v>
      </c>
      <c r="C67" s="302">
        <v>7.1814557463353551E-2</v>
      </c>
      <c r="D67" s="302">
        <v>1.5888139548490582E-2</v>
      </c>
      <c r="E67" s="302">
        <f t="shared" si="35"/>
        <v>1.2533366369224794</v>
      </c>
      <c r="F67" s="303"/>
      <c r="G67" s="302">
        <v>1.2133519473753127</v>
      </c>
      <c r="H67" s="302">
        <v>8.3056547410534434E-2</v>
      </c>
      <c r="I67" s="302">
        <v>1.5195178184896749E-2</v>
      </c>
      <c r="J67" s="302">
        <f t="shared" si="38"/>
        <v>1.3116036729707439</v>
      </c>
      <c r="K67" s="303"/>
      <c r="L67" s="302">
        <v>1.2201660514817825</v>
      </c>
      <c r="M67" s="302">
        <v>2.6309722345717223E-2</v>
      </c>
      <c r="N67" s="302">
        <v>1.8591041623171933E-2</v>
      </c>
      <c r="O67" s="302">
        <f t="shared" si="37"/>
        <v>1.2650668154506715</v>
      </c>
    </row>
    <row r="68" spans="1:15" s="236" customFormat="1" x14ac:dyDescent="0.2">
      <c r="A68" s="237" t="str">
        <f>name!E$12</f>
        <v>Elementary occupations</v>
      </c>
      <c r="B68" s="302">
        <v>0.51475308224335281</v>
      </c>
      <c r="C68" s="302">
        <v>0.10106624843018128</v>
      </c>
      <c r="D68" s="302">
        <v>1.4828372940252545E-2</v>
      </c>
      <c r="E68" s="302">
        <f t="shared" si="35"/>
        <v>0.63064770361378664</v>
      </c>
      <c r="F68" s="303"/>
      <c r="G68" s="302">
        <v>0.53160175367188689</v>
      </c>
      <c r="H68" s="302">
        <v>9.4900259334048678E-2</v>
      </c>
      <c r="I68" s="302">
        <v>7.9625340849035948E-3</v>
      </c>
      <c r="J68" s="302">
        <f t="shared" si="38"/>
        <v>0.6344645470908391</v>
      </c>
      <c r="K68" s="303"/>
      <c r="L68" s="302">
        <v>0.44018028001615528</v>
      </c>
      <c r="M68" s="302">
        <v>7.6398633786203984E-2</v>
      </c>
      <c r="N68" s="302">
        <v>8.3889878833946965E-3</v>
      </c>
      <c r="O68" s="302">
        <f t="shared" si="37"/>
        <v>0.52496790168575402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2.8680964145481425</v>
      </c>
      <c r="C70" s="311">
        <f t="shared" ref="C70:E70" si="39">SUM(C60:C68)</f>
        <v>0.48495852658570315</v>
      </c>
      <c r="D70" s="311">
        <f t="shared" si="39"/>
        <v>5.5945058866154099E-2</v>
      </c>
      <c r="E70" s="311">
        <f t="shared" si="39"/>
        <v>3.4089999999999994</v>
      </c>
      <c r="F70" s="311"/>
      <c r="G70" s="311">
        <f t="shared" ref="G70:J70" si="40">SUM(G60:G68)</f>
        <v>3.275169162041633</v>
      </c>
      <c r="H70" s="311">
        <f t="shared" si="40"/>
        <v>0.50142360824612475</v>
      </c>
      <c r="I70" s="311">
        <f t="shared" si="40"/>
        <v>3.3407229712241665E-2</v>
      </c>
      <c r="J70" s="311">
        <f t="shared" si="40"/>
        <v>3.8099999999999992</v>
      </c>
      <c r="K70" s="311"/>
      <c r="L70" s="311">
        <f t="shared" ref="L70:O70" si="41">SUM(L60:L68)</f>
        <v>3.1948882318128344</v>
      </c>
      <c r="M70" s="311">
        <f t="shared" si="41"/>
        <v>0.4783404578887207</v>
      </c>
      <c r="N70" s="311">
        <f t="shared" si="41"/>
        <v>3.4771310298447683E-2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0.25564014327138485</v>
      </c>
      <c r="C77" s="302">
        <v>4.9019812062876767E-3</v>
      </c>
      <c r="D77" s="302">
        <v>9.4222474811566249E-3</v>
      </c>
      <c r="E77" s="302">
        <f>SUM(B77:D77)</f>
        <v>0.26996437195882911</v>
      </c>
      <c r="F77" s="303"/>
      <c r="G77" s="302">
        <v>0.21261802786014741</v>
      </c>
      <c r="H77" s="302">
        <v>7.7149397059112432E-3</v>
      </c>
      <c r="I77" s="302">
        <v>5.3035753569046253E-3</v>
      </c>
      <c r="J77" s="302">
        <f>SUM(G77:I77)</f>
        <v>0.22563654292296328</v>
      </c>
      <c r="K77" s="303"/>
      <c r="L77" s="302">
        <v>0.20730762941462197</v>
      </c>
      <c r="M77" s="302">
        <v>9.302429022207178E-3</v>
      </c>
      <c r="N77" s="302">
        <v>6.0091594856675704E-3</v>
      </c>
      <c r="O77" s="302">
        <f>SUM(L77:N77)</f>
        <v>0.22261921792249673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5.4220654946836311E-3</v>
      </c>
      <c r="D78" s="302">
        <v>6.6165021594715963E-3</v>
      </c>
      <c r="E78" s="302">
        <f t="shared" ref="E78:E85" si="42">SUM(B78:D78)</f>
        <v>0.57518668226192937</v>
      </c>
      <c r="F78" s="303"/>
      <c r="G78" s="302">
        <v>0.52368739080666193</v>
      </c>
      <c r="H78" s="302">
        <v>9.4196458716787439E-3</v>
      </c>
      <c r="I78" s="302">
        <v>1.949697426260237E-3</v>
      </c>
      <c r="J78" s="302">
        <f t="shared" ref="J78:J80" si="43">SUM(G78:I78)</f>
        <v>0.53505673410460097</v>
      </c>
      <c r="K78" s="303"/>
      <c r="L78" s="302">
        <v>0.60851388546790952</v>
      </c>
      <c r="M78" s="302">
        <v>1.2823193307232732E-2</v>
      </c>
      <c r="N78" s="302">
        <v>1.75906121279287E-3</v>
      </c>
      <c r="O78" s="302">
        <f t="shared" ref="O78:O85" si="44">SUM(L78:N78)</f>
        <v>0.62309613998793512</v>
      </c>
    </row>
    <row r="79" spans="1:15" s="236" customFormat="1" x14ac:dyDescent="0.2">
      <c r="A79" s="237" t="str">
        <f>name!E$6</f>
        <v>Associate professional occupations</v>
      </c>
      <c r="B79" s="302">
        <v>0.36562271150096248</v>
      </c>
      <c r="C79" s="302">
        <v>4.7397149501348917E-3</v>
      </c>
      <c r="D79" s="302">
        <v>4.039474069042516E-3</v>
      </c>
      <c r="E79" s="302">
        <f t="shared" si="42"/>
        <v>0.37440190052013989</v>
      </c>
      <c r="F79" s="303"/>
      <c r="G79" s="302">
        <v>0.32855263827565884</v>
      </c>
      <c r="H79" s="302">
        <v>6.5850626489225598E-3</v>
      </c>
      <c r="I79" s="302">
        <v>1.3214221564437931E-3</v>
      </c>
      <c r="J79" s="302">
        <f t="shared" si="43"/>
        <v>0.33645912308102521</v>
      </c>
      <c r="K79" s="303"/>
      <c r="L79" s="302">
        <v>0.29235420616000274</v>
      </c>
      <c r="M79" s="302">
        <v>6.4452528809558892E-3</v>
      </c>
      <c r="N79" s="302">
        <v>1.6045252894289943E-3</v>
      </c>
      <c r="O79" s="302">
        <f t="shared" si="44"/>
        <v>0.30040398433038762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0.1944710923198211</v>
      </c>
      <c r="C80" s="302">
        <v>1.6726693384559104E-2</v>
      </c>
      <c r="D80" s="302">
        <v>4.2348871068860231E-3</v>
      </c>
      <c r="E80" s="302">
        <f t="shared" si="42"/>
        <v>0.21543267281126621</v>
      </c>
      <c r="F80" s="303"/>
      <c r="G80" s="302">
        <v>0.16946018328185664</v>
      </c>
      <c r="H80" s="302">
        <v>2.1477154961549401E-2</v>
      </c>
      <c r="I80" s="302">
        <v>4.8252216680816362E-3</v>
      </c>
      <c r="J80" s="302">
        <f t="shared" si="43"/>
        <v>0.19576255991148767</v>
      </c>
      <c r="K80" s="303"/>
      <c r="L80" s="302">
        <v>0.12726423741417345</v>
      </c>
      <c r="M80" s="302">
        <v>1.7142057317865785E-2</v>
      </c>
      <c r="N80" s="302">
        <v>3.4797187264267717E-3</v>
      </c>
      <c r="O80" s="302">
        <f t="shared" si="44"/>
        <v>0.147886013458466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0.4920170188787284</v>
      </c>
      <c r="H81" s="302">
        <v>6.8630093389389184E-3</v>
      </c>
      <c r="I81" s="302">
        <v>9.4545953247677161E-4</v>
      </c>
      <c r="J81" s="302">
        <f>SUM(G81:I81)</f>
        <v>0.49982548775014407</v>
      </c>
      <c r="K81" s="303"/>
      <c r="L81" s="302">
        <v>0.38312775887069228</v>
      </c>
      <c r="M81" s="302">
        <v>7.3995145336482092E-3</v>
      </c>
      <c r="N81" s="302">
        <v>9.3911345467774889E-4</v>
      </c>
      <c r="O81" s="302">
        <f t="shared" si="44"/>
        <v>0.39146638685901824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1.6574211904355856E-2</v>
      </c>
      <c r="C82" s="302">
        <v>1.1822204585839051E-3</v>
      </c>
      <c r="D82" s="302">
        <v>1.5038625933875476E-3</v>
      </c>
      <c r="E82" s="302">
        <f t="shared" si="42"/>
        <v>1.926029495632731E-2</v>
      </c>
      <c r="F82" s="303"/>
      <c r="G82" s="302">
        <v>1.2283884846560351E-2</v>
      </c>
      <c r="H82" s="302">
        <v>1.3181276369436856E-3</v>
      </c>
      <c r="I82" s="302">
        <v>2.4554814687994769E-3</v>
      </c>
      <c r="J82" s="302">
        <f t="shared" ref="J82:J85" si="45">SUM(G82:I82)</f>
        <v>1.6057493952303513E-2</v>
      </c>
      <c r="K82" s="303"/>
      <c r="L82" s="302">
        <v>1.2241971361141519E-2</v>
      </c>
      <c r="M82" s="302">
        <v>1.0769791041283256E-3</v>
      </c>
      <c r="N82" s="302">
        <v>3.7140051886513162E-3</v>
      </c>
      <c r="O82" s="302">
        <f t="shared" si="44"/>
        <v>1.7032955653921163E-2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6.3650415579143735E-2</v>
      </c>
      <c r="C83" s="302">
        <v>3.5963893861958819E-3</v>
      </c>
      <c r="D83" s="302">
        <v>1.8632918567568057E-3</v>
      </c>
      <c r="E83" s="302">
        <f t="shared" si="42"/>
        <v>6.9110096822096428E-2</v>
      </c>
      <c r="F83" s="303"/>
      <c r="G83" s="302">
        <v>5.2635607930827506E-2</v>
      </c>
      <c r="H83" s="302">
        <v>4.6482793019913798E-3</v>
      </c>
      <c r="I83" s="302">
        <v>1.3591292686615923E-3</v>
      </c>
      <c r="J83" s="302">
        <f t="shared" si="45"/>
        <v>5.8643016501480481E-2</v>
      </c>
      <c r="K83" s="303"/>
      <c r="L83" s="302">
        <v>4.8560094002802805E-2</v>
      </c>
      <c r="M83" s="302">
        <v>5.9476600094131903E-3</v>
      </c>
      <c r="N83" s="302">
        <v>1.7229914167674961E-3</v>
      </c>
      <c r="O83" s="302">
        <f t="shared" si="44"/>
        <v>5.6230745428983493E-2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0.47992579901221244</v>
      </c>
      <c r="C84" s="302">
        <v>1.2810615972141143E-2</v>
      </c>
      <c r="D84" s="302">
        <v>4.0170356596621621E-3</v>
      </c>
      <c r="E84" s="302">
        <f t="shared" si="42"/>
        <v>0.49675345064401577</v>
      </c>
      <c r="F84" s="303"/>
      <c r="G84" s="302">
        <v>0.27431541745906723</v>
      </c>
      <c r="H84" s="302">
        <v>1.3827131347451916E-2</v>
      </c>
      <c r="I84" s="302">
        <v>1.8432812070604948E-3</v>
      </c>
      <c r="J84" s="302">
        <f t="shared" si="45"/>
        <v>0.28998583001357964</v>
      </c>
      <c r="K84" s="303"/>
      <c r="L84" s="302">
        <v>0.27128926074736198</v>
      </c>
      <c r="M84" s="302">
        <v>2.2162669691288186E-2</v>
      </c>
      <c r="N84" s="302">
        <v>1.4230472952827665E-3</v>
      </c>
      <c r="O84" s="302">
        <f t="shared" si="44"/>
        <v>0.2948749777339329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5.8139319734904632E-3</v>
      </c>
      <c r="E85" s="302">
        <f t="shared" si="42"/>
        <v>9.0449523346118638E-2</v>
      </c>
      <c r="F85" s="303"/>
      <c r="G85" s="302">
        <v>4.5428391811501247E-2</v>
      </c>
      <c r="H85" s="302">
        <v>7.1232678919803455E-3</v>
      </c>
      <c r="I85" s="302">
        <v>4.0215520589334175E-3</v>
      </c>
      <c r="J85" s="302">
        <f t="shared" si="45"/>
        <v>5.6573211762415011E-2</v>
      </c>
      <c r="K85" s="303"/>
      <c r="L85" s="302">
        <v>2.5888791976896027E-2</v>
      </c>
      <c r="M85" s="302">
        <v>6.2909294799589283E-3</v>
      </c>
      <c r="N85" s="302">
        <v>3.209857167999825E-3</v>
      </c>
      <c r="O85" s="302">
        <f t="shared" si="44"/>
        <v>3.5389578624854784E-2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2.8420226698994382</v>
      </c>
      <c r="C87" s="311">
        <f t="shared" ref="C87:E87" si="46">SUM(C77:C85)</f>
        <v>6.5793001040176727E-2</v>
      </c>
      <c r="D87" s="311">
        <f t="shared" si="46"/>
        <v>5.918432906038016E-2</v>
      </c>
      <c r="E87" s="311">
        <f t="shared" si="46"/>
        <v>2.9669999999999956</v>
      </c>
      <c r="F87" s="311"/>
      <c r="G87" s="311">
        <f t="shared" ref="G87:J87" si="47">SUM(G77:G85)</f>
        <v>2.1109985611510096</v>
      </c>
      <c r="H87" s="311">
        <f t="shared" si="47"/>
        <v>7.8976618705368193E-2</v>
      </c>
      <c r="I87" s="311">
        <f t="shared" si="47"/>
        <v>2.4024820143622047E-2</v>
      </c>
      <c r="J87" s="311">
        <f t="shared" si="47"/>
        <v>2.2139999999999995</v>
      </c>
      <c r="K87" s="311"/>
      <c r="L87" s="311">
        <f t="shared" ref="L87:O87" si="48">SUM(L77:L85)</f>
        <v>1.9765478354156023</v>
      </c>
      <c r="M87" s="311">
        <f t="shared" si="48"/>
        <v>8.8590685346698436E-2</v>
      </c>
      <c r="N87" s="311">
        <f t="shared" si="48"/>
        <v>2.3861479237695361E-2</v>
      </c>
      <c r="O87" s="311">
        <f t="shared" si="48"/>
        <v>2.088999999999996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4.0331793958714959E-2</v>
      </c>
      <c r="D94" s="302">
        <v>0.17528634358061276</v>
      </c>
      <c r="E94" s="302">
        <f>SUM(B94:D94)</f>
        <v>1.5720950167266057</v>
      </c>
      <c r="F94" s="303"/>
      <c r="G94" s="302">
        <v>1.3982990797823467</v>
      </c>
      <c r="H94" s="302">
        <v>5.1357873082816849E-2</v>
      </c>
      <c r="I94" s="302">
        <v>2.0139328481739695E-2</v>
      </c>
      <c r="J94" s="302">
        <f>SUM(G94:I94)</f>
        <v>1.4697962813469032</v>
      </c>
      <c r="K94" s="303"/>
      <c r="L94" s="302">
        <v>1.143727756992436</v>
      </c>
      <c r="M94" s="302">
        <v>4.8373898223491384E-2</v>
      </c>
      <c r="N94" s="302">
        <v>1.4823255848760606E-2</v>
      </c>
      <c r="O94" s="302">
        <f>SUM(L94:N94)</f>
        <v>1.206924911064688</v>
      </c>
    </row>
    <row r="95" spans="1:15" s="236" customFormat="1" x14ac:dyDescent="0.2">
      <c r="A95" s="237" t="str">
        <f>name!E$5</f>
        <v>Professional occupations</v>
      </c>
      <c r="B95" s="302">
        <v>2.583265021261552</v>
      </c>
      <c r="C95" s="302">
        <v>5.59342996781712E-2</v>
      </c>
      <c r="D95" s="302">
        <v>0.11565005561129425</v>
      </c>
      <c r="E95" s="302">
        <f t="shared" ref="E95:E102" si="49">SUM(B95:D95)</f>
        <v>2.7548493765510176</v>
      </c>
      <c r="F95" s="303"/>
      <c r="G95" s="302">
        <v>3.1080223402978091</v>
      </c>
      <c r="H95" s="302">
        <v>6.4561650619210195E-2</v>
      </c>
      <c r="I95" s="302">
        <v>1.9606481529679788E-2</v>
      </c>
      <c r="J95" s="302">
        <f t="shared" ref="J95:J97" si="50">SUM(G95:I95)</f>
        <v>3.1921904724466992</v>
      </c>
      <c r="K95" s="303"/>
      <c r="L95" s="302">
        <v>2.9163907840447596</v>
      </c>
      <c r="M95" s="302">
        <v>5.499202442282123E-2</v>
      </c>
      <c r="N95" s="302">
        <v>1.353862716015857E-2</v>
      </c>
      <c r="O95" s="302">
        <f t="shared" ref="O95:O102" si="51">SUM(L95:N95)</f>
        <v>2.9849214356277392</v>
      </c>
    </row>
    <row r="96" spans="1:15" s="236" customFormat="1" x14ac:dyDescent="0.2">
      <c r="A96" s="237" t="str">
        <f>name!E$6</f>
        <v>Associate professional occupations</v>
      </c>
      <c r="B96" s="302">
        <v>1.7570801976816621</v>
      </c>
      <c r="C96" s="302">
        <v>8.3863633465361201E-2</v>
      </c>
      <c r="D96" s="302">
        <v>0.12403656683004111</v>
      </c>
      <c r="E96" s="302">
        <f t="shared" si="49"/>
        <v>1.9649803979770646</v>
      </c>
      <c r="F96" s="303"/>
      <c r="G96" s="302">
        <v>2.0261416747452907</v>
      </c>
      <c r="H96" s="302">
        <v>7.7855399843773765E-2</v>
      </c>
      <c r="I96" s="302">
        <v>2.1991598708687443E-2</v>
      </c>
      <c r="J96" s="302">
        <f t="shared" si="50"/>
        <v>2.1259886732977518</v>
      </c>
      <c r="K96" s="303"/>
      <c r="L96" s="302">
        <v>1.5287477733502504</v>
      </c>
      <c r="M96" s="302">
        <v>5.4755818655094754E-2</v>
      </c>
      <c r="N96" s="302">
        <v>1.6617663904349038E-2</v>
      </c>
      <c r="O96" s="302">
        <f t="shared" si="51"/>
        <v>1.600121255909694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</v>
      </c>
      <c r="C97" s="302">
        <v>0.27788961565300818</v>
      </c>
      <c r="D97" s="302">
        <v>6.5537965228338727E-2</v>
      </c>
      <c r="E97" s="302">
        <f t="shared" si="49"/>
        <v>1.3492220069498639</v>
      </c>
      <c r="F97" s="303"/>
      <c r="G97" s="302">
        <v>1.0368331556979724</v>
      </c>
      <c r="H97" s="302">
        <v>0.19787287617171317</v>
      </c>
      <c r="I97" s="302">
        <v>1.02122491574993E-2</v>
      </c>
      <c r="J97" s="302">
        <f t="shared" si="50"/>
        <v>1.244918281027185</v>
      </c>
      <c r="K97" s="303"/>
      <c r="L97" s="302">
        <v>0.73632262409224414</v>
      </c>
      <c r="M97" s="302">
        <v>0.13230928471784278</v>
      </c>
      <c r="N97" s="302">
        <v>5.774992503127332E-3</v>
      </c>
      <c r="O97" s="302">
        <f t="shared" si="51"/>
        <v>0.87440690131321419</v>
      </c>
    </row>
    <row r="98" spans="1:15" s="236" customFormat="1" x14ac:dyDescent="0.2">
      <c r="A98" s="237" t="str">
        <f>name!E$8</f>
        <v>Skilled trades occupations</v>
      </c>
      <c r="B98" s="302">
        <v>4.7899169649541857</v>
      </c>
      <c r="C98" s="302">
        <v>0.11040134311272495</v>
      </c>
      <c r="D98" s="302">
        <v>0.45876635331846533</v>
      </c>
      <c r="E98" s="302">
        <f t="shared" si="49"/>
        <v>5.359084661385376</v>
      </c>
      <c r="F98" s="303"/>
      <c r="G98" s="302">
        <v>3.703797619414563</v>
      </c>
      <c r="H98" s="302">
        <v>8.4179557126589033E-2</v>
      </c>
      <c r="I98" s="302">
        <v>2.0352879001935234E-2</v>
      </c>
      <c r="J98" s="302">
        <f>SUM(G98:I98)</f>
        <v>3.8083300555430872</v>
      </c>
      <c r="K98" s="303"/>
      <c r="L98" s="302">
        <v>2.4981880270064858</v>
      </c>
      <c r="M98" s="302">
        <v>7.8702124743156021E-2</v>
      </c>
      <c r="N98" s="302">
        <v>1.9852390777362717E-2</v>
      </c>
      <c r="O98" s="302">
        <f t="shared" si="51"/>
        <v>2.5967425425270045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4.1422702948255605E-2</v>
      </c>
      <c r="D99" s="302">
        <v>3.8607670111698057E-2</v>
      </c>
      <c r="E99" s="302">
        <f t="shared" si="49"/>
        <v>0.29479597249920181</v>
      </c>
      <c r="F99" s="303"/>
      <c r="G99" s="302">
        <v>0.19897557426929594</v>
      </c>
      <c r="H99" s="302">
        <v>2.3914333660932666E-2</v>
      </c>
      <c r="I99" s="302">
        <v>2.2436472845986159E-2</v>
      </c>
      <c r="J99" s="302">
        <f t="shared" ref="J99:J102" si="52">SUM(G99:I99)</f>
        <v>0.24532638077621477</v>
      </c>
      <c r="K99" s="303"/>
      <c r="L99" s="302">
        <v>0.20228577101567502</v>
      </c>
      <c r="M99" s="302">
        <v>1.803020431056724E-2</v>
      </c>
      <c r="N99" s="302">
        <v>1.3849410521319621E-2</v>
      </c>
      <c r="O99" s="302">
        <f t="shared" si="51"/>
        <v>0.23416538584756189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0.33123008274488924</v>
      </c>
      <c r="C100" s="302">
        <v>8.3035784306456958E-2</v>
      </c>
      <c r="D100" s="302">
        <v>4.118122498228094E-2</v>
      </c>
      <c r="E100" s="302">
        <f t="shared" si="49"/>
        <v>0.45544709203362715</v>
      </c>
      <c r="F100" s="303"/>
      <c r="G100" s="302">
        <v>0.29686771421585123</v>
      </c>
      <c r="H100" s="302">
        <v>6.1674854495011429E-2</v>
      </c>
      <c r="I100" s="302">
        <v>5.4972206987936225E-3</v>
      </c>
      <c r="J100" s="302">
        <f t="shared" si="52"/>
        <v>0.36403978940965626</v>
      </c>
      <c r="K100" s="303"/>
      <c r="L100" s="302">
        <v>0.25796990252102309</v>
      </c>
      <c r="M100" s="302">
        <v>5.0835560788098658E-2</v>
      </c>
      <c r="N100" s="302">
        <v>3.1860519044078568E-3</v>
      </c>
      <c r="O100" s="302">
        <f t="shared" si="51"/>
        <v>0.31199151521352958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4.704475723885392</v>
      </c>
      <c r="C101" s="302">
        <v>0.18956056795309142</v>
      </c>
      <c r="D101" s="302">
        <v>9.5669800561201418E-2</v>
      </c>
      <c r="E101" s="302">
        <f t="shared" si="49"/>
        <v>4.9897060923996852</v>
      </c>
      <c r="F101" s="303"/>
      <c r="G101" s="302">
        <v>3.6067076016595703</v>
      </c>
      <c r="H101" s="302">
        <v>0.16606213261099839</v>
      </c>
      <c r="I101" s="302">
        <v>1.7116307438130595E-2</v>
      </c>
      <c r="J101" s="302">
        <f t="shared" si="52"/>
        <v>3.7898860417086992</v>
      </c>
      <c r="K101" s="303"/>
      <c r="L101" s="302">
        <v>3.3153170157377088</v>
      </c>
      <c r="M101" s="302">
        <v>0.18972695396547587</v>
      </c>
      <c r="N101" s="302">
        <v>1.4483382200466546E-2</v>
      </c>
      <c r="O101" s="302">
        <f t="shared" si="51"/>
        <v>3.5195273519036512</v>
      </c>
    </row>
    <row r="102" spans="1:15" s="236" customFormat="1" x14ac:dyDescent="0.2">
      <c r="A102" s="237" t="str">
        <f>name!E$12</f>
        <v>Elementary occupations</v>
      </c>
      <c r="B102" s="302">
        <v>1.0257862150836237</v>
      </c>
      <c r="C102" s="302">
        <v>0.1677724590663334</v>
      </c>
      <c r="D102" s="302">
        <v>0.18726070932758113</v>
      </c>
      <c r="E102" s="302">
        <f t="shared" si="49"/>
        <v>1.3808193834775382</v>
      </c>
      <c r="F102" s="303"/>
      <c r="G102" s="302">
        <v>0.71876101865800468</v>
      </c>
      <c r="H102" s="302">
        <v>0.14226437860312743</v>
      </c>
      <c r="I102" s="302">
        <v>4.4498627182674014E-2</v>
      </c>
      <c r="J102" s="302">
        <f t="shared" si="52"/>
        <v>0.9055240244438062</v>
      </c>
      <c r="K102" s="303"/>
      <c r="L102" s="302">
        <v>0.36183266422452054</v>
      </c>
      <c r="M102" s="302">
        <v>8.1282811139517491E-2</v>
      </c>
      <c r="N102" s="302">
        <v>3.1083225228882749E-2</v>
      </c>
      <c r="O102" s="302">
        <f t="shared" si="51"/>
        <v>0.4741987005929208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17.768791110306349</v>
      </c>
      <c r="C104" s="311">
        <f t="shared" ref="C104:E104" si="53">SUM(C94:C102)</f>
        <v>1.0502122001421177</v>
      </c>
      <c r="D104" s="311">
        <f t="shared" si="53"/>
        <v>1.3019966895515136</v>
      </c>
      <c r="E104" s="311">
        <f t="shared" si="53"/>
        <v>20.120999999999977</v>
      </c>
      <c r="F104" s="311"/>
      <c r="G104" s="311">
        <f t="shared" ref="G104:J104" si="54">SUM(G94:G102)</f>
        <v>16.094405778740704</v>
      </c>
      <c r="H104" s="311">
        <f t="shared" si="54"/>
        <v>0.86974305621417303</v>
      </c>
      <c r="I104" s="311">
        <f t="shared" si="54"/>
        <v>0.18185116504512583</v>
      </c>
      <c r="J104" s="311">
        <f t="shared" si="54"/>
        <v>17.146000000000004</v>
      </c>
      <c r="K104" s="311"/>
      <c r="L104" s="311">
        <f t="shared" ref="L104:O104" si="55">SUM(L94:L102)</f>
        <v>12.960782318985101</v>
      </c>
      <c r="M104" s="311">
        <f t="shared" si="55"/>
        <v>0.70900868096606551</v>
      </c>
      <c r="N104" s="311">
        <f t="shared" si="55"/>
        <v>0.13320900004883504</v>
      </c>
      <c r="O104" s="311">
        <f t="shared" si="55"/>
        <v>13.803000000000003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0.11251873499844098</v>
      </c>
      <c r="C111" s="302">
        <v>4.1365074575108272E-3</v>
      </c>
      <c r="D111" s="302">
        <v>5.8995150203726898E-5</v>
      </c>
      <c r="E111" s="302">
        <f>SUM(B111:D111)</f>
        <v>0.11671423760615554</v>
      </c>
      <c r="F111" s="303"/>
      <c r="G111" s="302">
        <v>0.24571583326738539</v>
      </c>
      <c r="H111" s="302">
        <v>1.0151120033360526E-2</v>
      </c>
      <c r="I111" s="302">
        <v>2.5343056357257653E-2</v>
      </c>
      <c r="J111" s="302">
        <f>SUM(G111:I111)</f>
        <v>0.28121000965800358</v>
      </c>
      <c r="K111" s="303"/>
      <c r="L111" s="302">
        <v>0.27233274278455594</v>
      </c>
      <c r="M111" s="302">
        <v>1.1082135371395145E-2</v>
      </c>
      <c r="N111" s="302">
        <v>3.4302734936261028E-2</v>
      </c>
      <c r="O111" s="302">
        <f>SUM(L111:N111)</f>
        <v>0.31771761309221208</v>
      </c>
    </row>
    <row r="112" spans="1:15" s="236" customFormat="1" x14ac:dyDescent="0.2">
      <c r="A112" s="237" t="str">
        <f>name!E$5</f>
        <v>Professional occupations</v>
      </c>
      <c r="B112" s="302">
        <v>0.20877277261911456</v>
      </c>
      <c r="C112" s="302">
        <v>5.9283347086354979E-3</v>
      </c>
      <c r="D112" s="302">
        <v>6.7613077346762219E-5</v>
      </c>
      <c r="E112" s="302">
        <f t="shared" ref="E112:E119" si="56">SUM(B112:D112)</f>
        <v>0.21476872040509681</v>
      </c>
      <c r="F112" s="303"/>
      <c r="G112" s="302">
        <v>0.51494450786385937</v>
      </c>
      <c r="H112" s="302">
        <v>1.3544798136688848E-2</v>
      </c>
      <c r="I112" s="302">
        <v>3.1978181703620698E-2</v>
      </c>
      <c r="J112" s="302">
        <f t="shared" ref="J112:J114" si="57">SUM(G112:I112)</f>
        <v>0.56046748770416888</v>
      </c>
      <c r="K112" s="303"/>
      <c r="L112" s="302">
        <v>0.59982954467522542</v>
      </c>
      <c r="M112" s="302">
        <v>1.6126953657479001E-2</v>
      </c>
      <c r="N112" s="302">
        <v>2.4086894556680127E-2</v>
      </c>
      <c r="O112" s="302">
        <f t="shared" ref="O112:O119" si="58">SUM(L112:N112)</f>
        <v>0.6400433928893845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0.14713898242252466</v>
      </c>
      <c r="C113" s="302">
        <v>7.0029386647786299E-3</v>
      </c>
      <c r="D113" s="302">
        <v>4.8075037985644527E-5</v>
      </c>
      <c r="E113" s="302">
        <f t="shared" si="56"/>
        <v>0.15418999612528894</v>
      </c>
      <c r="F113" s="303"/>
      <c r="G113" s="302">
        <v>0.35013421909379555</v>
      </c>
      <c r="H113" s="302">
        <v>1.326115524202459E-2</v>
      </c>
      <c r="I113" s="302">
        <v>1.1467688932834454E-2</v>
      </c>
      <c r="J113" s="302">
        <f t="shared" si="57"/>
        <v>0.37486306326865459</v>
      </c>
      <c r="K113" s="303"/>
      <c r="L113" s="302">
        <v>0.31803470957198499</v>
      </c>
      <c r="M113" s="302">
        <v>1.446588970575948E-2</v>
      </c>
      <c r="N113" s="302">
        <v>1.2162392643879864E-2</v>
      </c>
      <c r="O113" s="302">
        <f t="shared" si="58"/>
        <v>0.34466299192162431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3.0555390087070085E-2</v>
      </c>
      <c r="C114" s="302">
        <v>8.6207242230041531E-3</v>
      </c>
      <c r="D114" s="302">
        <v>2.1908667823953074E-5</v>
      </c>
      <c r="E114" s="302">
        <f t="shared" si="56"/>
        <v>3.9198022977898192E-2</v>
      </c>
      <c r="F114" s="303"/>
      <c r="G114" s="302">
        <v>6.1006196631029568E-2</v>
      </c>
      <c r="H114" s="302">
        <v>1.4728760428706815E-2</v>
      </c>
      <c r="I114" s="302">
        <v>5.6787489811497881E-3</v>
      </c>
      <c r="J114" s="302">
        <f t="shared" si="57"/>
        <v>8.1413706040886172E-2</v>
      </c>
      <c r="K114" s="303"/>
      <c r="L114" s="302">
        <v>4.4700246020723117E-2</v>
      </c>
      <c r="M114" s="302">
        <v>1.171666913479744E-2</v>
      </c>
      <c r="N114" s="302">
        <v>6.5110690256563464E-3</v>
      </c>
      <c r="O114" s="302">
        <f t="shared" si="58"/>
        <v>6.2927984181176899E-2</v>
      </c>
    </row>
    <row r="115" spans="1:15" s="236" customFormat="1" x14ac:dyDescent="0.2">
      <c r="A115" s="237" t="str">
        <f>name!E$8</f>
        <v>Skilled trades occupations</v>
      </c>
      <c r="B115" s="302">
        <v>9.6679665653395086E-2</v>
      </c>
      <c r="C115" s="302">
        <v>4.4989883120088343E-3</v>
      </c>
      <c r="D115" s="302">
        <v>7.9564291641660663E-5</v>
      </c>
      <c r="E115" s="302">
        <f t="shared" si="56"/>
        <v>0.10125821825704558</v>
      </c>
      <c r="F115" s="303"/>
      <c r="G115" s="302">
        <v>0.15475147124105243</v>
      </c>
      <c r="H115" s="302">
        <v>5.3148086682814413E-3</v>
      </c>
      <c r="I115" s="302">
        <v>2.6141167781196798E-2</v>
      </c>
      <c r="J115" s="302">
        <f>SUM(G115:I115)</f>
        <v>0.18620744769053066</v>
      </c>
      <c r="K115" s="303"/>
      <c r="L115" s="302">
        <v>9.5240488410846175E-2</v>
      </c>
      <c r="M115" s="302">
        <v>4.5750326337944168E-3</v>
      </c>
      <c r="N115" s="302">
        <v>2.6736791015800593E-2</v>
      </c>
      <c r="O115" s="302">
        <f t="shared" si="58"/>
        <v>0.12655231206044118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6.281928690089332E-2</v>
      </c>
      <c r="C116" s="302">
        <v>8.5535892815342164E-3</v>
      </c>
      <c r="D116" s="302">
        <v>3.1634114248691802E-5</v>
      </c>
      <c r="E116" s="302">
        <f t="shared" si="56"/>
        <v>7.140451029667623E-2</v>
      </c>
      <c r="F116" s="303"/>
      <c r="G116" s="302">
        <v>0.11210355258533829</v>
      </c>
      <c r="H116" s="302">
        <v>1.2140991265999813E-2</v>
      </c>
      <c r="I116" s="302">
        <v>1.093045571437004E-3</v>
      </c>
      <c r="J116" s="302">
        <f t="shared" ref="J116:J119" si="59">SUM(G116:I116)</f>
        <v>0.12533758942277509</v>
      </c>
      <c r="K116" s="303"/>
      <c r="L116" s="302">
        <v>0.11948455903151077</v>
      </c>
      <c r="M116" s="302">
        <v>1.1267573850210166E-2</v>
      </c>
      <c r="N116" s="302">
        <v>1.7280501279379383E-3</v>
      </c>
      <c r="O116" s="302">
        <f t="shared" si="58"/>
        <v>0.13248018300965889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3.3147169937716651E-2</v>
      </c>
      <c r="C117" s="302">
        <v>2.2200995051219238E-2</v>
      </c>
      <c r="D117" s="302">
        <v>3.3592025254921655E-5</v>
      </c>
      <c r="E117" s="302">
        <f t="shared" si="56"/>
        <v>5.5381757014190812E-2</v>
      </c>
      <c r="F117" s="303"/>
      <c r="G117" s="302">
        <v>5.8951824167419703E-2</v>
      </c>
      <c r="H117" s="302">
        <v>4.0556200938223916E-2</v>
      </c>
      <c r="I117" s="302">
        <v>9.9900287538333445E-3</v>
      </c>
      <c r="J117" s="302">
        <f t="shared" si="59"/>
        <v>0.10949805385947696</v>
      </c>
      <c r="K117" s="303"/>
      <c r="L117" s="302">
        <v>5.4775352366588308E-2</v>
      </c>
      <c r="M117" s="302">
        <v>4.8427397298777534E-2</v>
      </c>
      <c r="N117" s="302">
        <v>1.0135059823528135E-2</v>
      </c>
      <c r="O117" s="302">
        <f t="shared" si="58"/>
        <v>0.11333780948889398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5.6585884079059491E-2</v>
      </c>
      <c r="C118" s="302">
        <v>2.0632430177171313E-3</v>
      </c>
      <c r="D118" s="302">
        <v>2.6564380241753559E-5</v>
      </c>
      <c r="E118" s="302">
        <f t="shared" si="56"/>
        <v>5.8675691477018378E-2</v>
      </c>
      <c r="F118" s="303"/>
      <c r="G118" s="302">
        <v>9.232739804017942E-2</v>
      </c>
      <c r="H118" s="302">
        <v>3.2432901249749772E-3</v>
      </c>
      <c r="I118" s="302">
        <v>1.470304045019602E-2</v>
      </c>
      <c r="J118" s="302">
        <f t="shared" si="59"/>
        <v>0.11027372861535041</v>
      </c>
      <c r="K118" s="303"/>
      <c r="L118" s="302">
        <v>0.10212369210853244</v>
      </c>
      <c r="M118" s="302">
        <v>5.0887001140965567E-3</v>
      </c>
      <c r="N118" s="302">
        <v>1.4991761242950822E-2</v>
      </c>
      <c r="O118" s="302">
        <f t="shared" si="58"/>
        <v>0.12220415346557981</v>
      </c>
    </row>
    <row r="119" spans="1:15" s="236" customFormat="1" x14ac:dyDescent="0.2">
      <c r="A119" s="237" t="str">
        <f>name!E$12</f>
        <v>Elementary occupations</v>
      </c>
      <c r="B119" s="302">
        <v>1.4325507707292424E-2</v>
      </c>
      <c r="C119" s="302">
        <v>1.3046752573359572E-2</v>
      </c>
      <c r="D119" s="302">
        <v>3.6585559979645834E-5</v>
      </c>
      <c r="E119" s="302">
        <f t="shared" si="56"/>
        <v>2.7408845840631642E-2</v>
      </c>
      <c r="F119" s="303"/>
      <c r="G119" s="302">
        <v>2.3700756757131045E-2</v>
      </c>
      <c r="H119" s="302">
        <v>1.6325509261675503E-2</v>
      </c>
      <c r="I119" s="302">
        <v>4.7026477213464833E-3</v>
      </c>
      <c r="J119" s="302">
        <f t="shared" si="59"/>
        <v>4.4728913740153031E-2</v>
      </c>
      <c r="K119" s="303"/>
      <c r="L119" s="302">
        <v>1.4639238295585225E-2</v>
      </c>
      <c r="M119" s="302">
        <v>8.6056002649332781E-3</v>
      </c>
      <c r="N119" s="302">
        <v>3.8287213305122237E-3</v>
      </c>
      <c r="O119" s="302">
        <f t="shared" si="58"/>
        <v>2.7073559891030725E-2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0.76254339440550722</v>
      </c>
      <c r="C121" s="311">
        <f t="shared" ref="C121:E121" si="60">SUM(C111:C119)</f>
        <v>7.6052073289768096E-2</v>
      </c>
      <c r="D121" s="311">
        <f t="shared" si="60"/>
        <v>4.0453230472676025E-4</v>
      </c>
      <c r="E121" s="311">
        <f t="shared" si="60"/>
        <v>0.83900000000000219</v>
      </c>
      <c r="F121" s="311"/>
      <c r="G121" s="311">
        <f t="shared" ref="G121:J121" si="61">SUM(G111:G119)</f>
        <v>1.6136357596471904</v>
      </c>
      <c r="H121" s="311">
        <f t="shared" si="61"/>
        <v>0.12926663409993644</v>
      </c>
      <c r="I121" s="311">
        <f t="shared" si="61"/>
        <v>0.13109760625287226</v>
      </c>
      <c r="J121" s="311">
        <f t="shared" si="61"/>
        <v>1.8739999999999992</v>
      </c>
      <c r="K121" s="311"/>
      <c r="L121" s="311">
        <f t="shared" ref="L121:O121" si="62">SUM(L111:L119)</f>
        <v>1.6211605732655525</v>
      </c>
      <c r="M121" s="311">
        <f t="shared" si="62"/>
        <v>0.13135595203124301</v>
      </c>
      <c r="N121" s="311">
        <f t="shared" si="62"/>
        <v>0.1344834747032071</v>
      </c>
      <c r="O121" s="311">
        <f t="shared" si="62"/>
        <v>1.8870000000000027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1.4516853840652218E-2</v>
      </c>
      <c r="D128" s="302">
        <v>0</v>
      </c>
      <c r="E128" s="302">
        <f>SUM(B128:D128)</f>
        <v>0.18077282217730467</v>
      </c>
      <c r="F128" s="303"/>
      <c r="G128" s="302">
        <v>0.15059639612439249</v>
      </c>
      <c r="H128" s="302">
        <v>1.8439529049042558E-2</v>
      </c>
      <c r="I128" s="302">
        <v>4.4745813264993939E-2</v>
      </c>
      <c r="J128" s="302">
        <f>SUM(G128:I128)</f>
        <v>0.21378173843842899</v>
      </c>
      <c r="K128" s="303"/>
      <c r="L128" s="302">
        <v>0.15074776995140007</v>
      </c>
      <c r="M128" s="302">
        <v>1.9177363444765234E-2</v>
      </c>
      <c r="N128" s="302">
        <v>4.3903803601195605E-2</v>
      </c>
      <c r="O128" s="302">
        <f>SUM(L128:N128)</f>
        <v>0.21382893699736091</v>
      </c>
    </row>
    <row r="129" spans="1:15" s="236" customFormat="1" x14ac:dyDescent="0.2">
      <c r="A129" s="237" t="str">
        <f>name!E$5</f>
        <v>Professional occupations</v>
      </c>
      <c r="B129" s="302">
        <v>0.18693001526650532</v>
      </c>
      <c r="C129" s="302">
        <v>2.3008953176811297E-2</v>
      </c>
      <c r="D129" s="302">
        <v>0</v>
      </c>
      <c r="E129" s="302">
        <f t="shared" ref="E129:E136" si="63">SUM(B129:D129)</f>
        <v>0.20993896844331661</v>
      </c>
      <c r="F129" s="303"/>
      <c r="G129" s="302">
        <v>0.18691029926784955</v>
      </c>
      <c r="H129" s="302">
        <v>2.5085212502791755E-2</v>
      </c>
      <c r="I129" s="302">
        <v>3.3431749261480341E-2</v>
      </c>
      <c r="J129" s="302">
        <f t="shared" ref="J129:J131" si="64">SUM(G129:I129)</f>
        <v>0.24542726103212165</v>
      </c>
      <c r="K129" s="303"/>
      <c r="L129" s="302">
        <v>0.21787313110306405</v>
      </c>
      <c r="M129" s="302">
        <v>2.6374848054194749E-2</v>
      </c>
      <c r="N129" s="302">
        <v>3.1806831791423788E-2</v>
      </c>
      <c r="O129" s="302">
        <f t="shared" ref="O129:O136" si="65">SUM(L129:N129)</f>
        <v>0.27605481094868256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0.2214241233838847</v>
      </c>
      <c r="C130" s="302">
        <v>3.7776733576024235E-2</v>
      </c>
      <c r="D130" s="302">
        <v>0</v>
      </c>
      <c r="E130" s="302">
        <f t="shared" si="63"/>
        <v>0.25920085695990891</v>
      </c>
      <c r="F130" s="303"/>
      <c r="G130" s="302">
        <v>0.20568511129720099</v>
      </c>
      <c r="H130" s="302">
        <v>4.6203013852169787E-2</v>
      </c>
      <c r="I130" s="302">
        <v>1.2593699139653957E-2</v>
      </c>
      <c r="J130" s="302">
        <f t="shared" si="64"/>
        <v>0.26448182428902473</v>
      </c>
      <c r="K130" s="303"/>
      <c r="L130" s="302">
        <v>0.23822802951415392</v>
      </c>
      <c r="M130" s="302">
        <v>5.3856795785373578E-2</v>
      </c>
      <c r="N130" s="302">
        <v>1.2054247377732974E-2</v>
      </c>
      <c r="O130" s="302">
        <f t="shared" si="65"/>
        <v>0.30413907267726048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0.12790101525762654</v>
      </c>
      <c r="C131" s="302">
        <v>4.1455565891338628E-2</v>
      </c>
      <c r="D131" s="302">
        <v>0</v>
      </c>
      <c r="E131" s="302">
        <f t="shared" si="63"/>
        <v>0.16935658114896518</v>
      </c>
      <c r="F131" s="303"/>
      <c r="G131" s="302">
        <v>0.10284248285485501</v>
      </c>
      <c r="H131" s="302">
        <v>3.2717844686084123E-2</v>
      </c>
      <c r="I131" s="302">
        <v>3.8299583819982647E-3</v>
      </c>
      <c r="J131" s="302">
        <f t="shared" si="64"/>
        <v>0.1393902859229374</v>
      </c>
      <c r="K131" s="303"/>
      <c r="L131" s="302">
        <v>9.9627863995744664E-2</v>
      </c>
      <c r="M131" s="302">
        <v>3.230198589610505E-2</v>
      </c>
      <c r="N131" s="302">
        <v>6.3846150108531263E-3</v>
      </c>
      <c r="O131" s="302">
        <f t="shared" si="65"/>
        <v>0.13831446490270285</v>
      </c>
    </row>
    <row r="132" spans="1:15" s="236" customFormat="1" x14ac:dyDescent="0.2">
      <c r="A132" s="237" t="str">
        <f>name!E$8</f>
        <v>Skilled trades occupations</v>
      </c>
      <c r="B132" s="302">
        <v>0.12903206178511603</v>
      </c>
      <c r="C132" s="302">
        <v>1.2608831417079636E-2</v>
      </c>
      <c r="D132" s="302">
        <v>0</v>
      </c>
      <c r="E132" s="302">
        <f t="shared" si="63"/>
        <v>0.14164089320219567</v>
      </c>
      <c r="F132" s="303"/>
      <c r="G132" s="302">
        <v>8.6861273425182906E-2</v>
      </c>
      <c r="H132" s="302">
        <v>4.601443273884934E-3</v>
      </c>
      <c r="I132" s="302">
        <v>7.2930867537262578E-2</v>
      </c>
      <c r="J132" s="302">
        <f>SUM(G132:I132)</f>
        <v>0.16439358423633044</v>
      </c>
      <c r="K132" s="303"/>
      <c r="L132" s="302">
        <v>6.3398681420234346E-2</v>
      </c>
      <c r="M132" s="302">
        <v>4.3378447836890863E-3</v>
      </c>
      <c r="N132" s="302">
        <v>6.0329448566702762E-2</v>
      </c>
      <c r="O132" s="302">
        <f t="shared" si="65"/>
        <v>0.1280659747706262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4.3914021929667243E-2</v>
      </c>
      <c r="C133" s="302">
        <v>2.9403368246150668E-2</v>
      </c>
      <c r="D133" s="302">
        <v>0</v>
      </c>
      <c r="E133" s="302">
        <f t="shared" si="63"/>
        <v>7.3317390175817912E-2</v>
      </c>
      <c r="F133" s="303"/>
      <c r="G133" s="302">
        <v>3.4563279420942339E-2</v>
      </c>
      <c r="H133" s="302">
        <v>2.5485073866219694E-2</v>
      </c>
      <c r="I133" s="302">
        <v>3.0201968446650095E-3</v>
      </c>
      <c r="J133" s="302">
        <f t="shared" ref="J133:J136" si="66">SUM(G133:I133)</f>
        <v>6.3068550131827036E-2</v>
      </c>
      <c r="K133" s="303"/>
      <c r="L133" s="302">
        <v>4.248098953899751E-2</v>
      </c>
      <c r="M133" s="302">
        <v>2.5363982418849077E-2</v>
      </c>
      <c r="N133" s="302">
        <v>3.4808063143555884E-3</v>
      </c>
      <c r="O133" s="302">
        <f t="shared" si="65"/>
        <v>7.132577827220217E-2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3.7913591283586456E-2</v>
      </c>
      <c r="C134" s="302">
        <v>1.6352620933315409E-2</v>
      </c>
      <c r="D134" s="302">
        <v>0</v>
      </c>
      <c r="E134" s="302">
        <f t="shared" si="63"/>
        <v>5.4266212216901866E-2</v>
      </c>
      <c r="F134" s="303"/>
      <c r="G134" s="302">
        <v>2.9746973140015405E-2</v>
      </c>
      <c r="H134" s="302">
        <v>1.1613759877440418E-2</v>
      </c>
      <c r="I134" s="302">
        <v>8.4803037210446491E-3</v>
      </c>
      <c r="J134" s="302">
        <f t="shared" si="66"/>
        <v>4.9841036738500474E-2</v>
      </c>
      <c r="K134" s="303"/>
      <c r="L134" s="302">
        <v>3.1140309950269476E-2</v>
      </c>
      <c r="M134" s="302">
        <v>1.2185292739414638E-2</v>
      </c>
      <c r="N134" s="302">
        <v>6.7926137011110272E-3</v>
      </c>
      <c r="O134" s="302">
        <f t="shared" si="65"/>
        <v>5.0118216390795139E-2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0.45518802694059707</v>
      </c>
      <c r="C135" s="302">
        <v>2.2635522120934386E-2</v>
      </c>
      <c r="D135" s="302">
        <v>0</v>
      </c>
      <c r="E135" s="302">
        <f t="shared" si="63"/>
        <v>0.47782354906153146</v>
      </c>
      <c r="F135" s="303"/>
      <c r="G135" s="302">
        <v>0.34233579052930485</v>
      </c>
      <c r="H135" s="302">
        <v>8.3334167486411991E-3</v>
      </c>
      <c r="I135" s="302">
        <v>2.4620976821712409E-2</v>
      </c>
      <c r="J135" s="302">
        <f t="shared" si="66"/>
        <v>0.37529018409965842</v>
      </c>
      <c r="K135" s="303"/>
      <c r="L135" s="302">
        <v>0.34697596313656176</v>
      </c>
      <c r="M135" s="302">
        <v>9.2339035213186271E-3</v>
      </c>
      <c r="N135" s="302">
        <v>2.1761533910260034E-2</v>
      </c>
      <c r="O135" s="302">
        <f t="shared" si="65"/>
        <v>0.37797140056814044</v>
      </c>
    </row>
    <row r="136" spans="1:15" s="236" customFormat="1" x14ac:dyDescent="0.2">
      <c r="A136" s="237" t="str">
        <f>name!E$12</f>
        <v>Elementary occupations</v>
      </c>
      <c r="B136" s="302">
        <v>0.33820297806061794</v>
      </c>
      <c r="C136" s="302">
        <v>4.747974855343929E-2</v>
      </c>
      <c r="D136" s="302">
        <v>0</v>
      </c>
      <c r="E136" s="302">
        <f t="shared" si="63"/>
        <v>0.38568272661405723</v>
      </c>
      <c r="F136" s="303"/>
      <c r="G136" s="302">
        <v>0.29197276630416652</v>
      </c>
      <c r="H136" s="302">
        <v>3.9970732516019056E-2</v>
      </c>
      <c r="I136" s="302">
        <v>1.9382036290987614E-2</v>
      </c>
      <c r="J136" s="302">
        <f t="shared" si="66"/>
        <v>0.3513255351111732</v>
      </c>
      <c r="K136" s="303"/>
      <c r="L136" s="302">
        <v>0.2921863950982545</v>
      </c>
      <c r="M136" s="302">
        <v>4.2330318574287346E-2</v>
      </c>
      <c r="N136" s="302">
        <v>1.9664630799686677E-2</v>
      </c>
      <c r="O136" s="302">
        <f t="shared" si="65"/>
        <v>0.35418134447222854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1.7067618022442537</v>
      </c>
      <c r="C138" s="311">
        <f t="shared" ref="C138:E138" si="67">SUM(C128:C136)</f>
        <v>0.24523819775574576</v>
      </c>
      <c r="D138" s="311">
        <f t="shared" si="67"/>
        <v>0</v>
      </c>
      <c r="E138" s="311">
        <f t="shared" si="67"/>
        <v>1.9519999999999995</v>
      </c>
      <c r="F138" s="311"/>
      <c r="G138" s="311">
        <f t="shared" ref="G138:J138" si="68">SUM(G128:G136)</f>
        <v>1.4315143723639099</v>
      </c>
      <c r="H138" s="311">
        <f t="shared" si="68"/>
        <v>0.21245002637229354</v>
      </c>
      <c r="I138" s="311">
        <f t="shared" si="68"/>
        <v>0.22303560126379876</v>
      </c>
      <c r="J138" s="311">
        <f t="shared" si="68"/>
        <v>1.8670000000000027</v>
      </c>
      <c r="K138" s="311"/>
      <c r="L138" s="311">
        <f t="shared" ref="L138:O138" si="69">SUM(L128:L136)</f>
        <v>1.4826591337086801</v>
      </c>
      <c r="M138" s="311">
        <f t="shared" si="69"/>
        <v>0.22516233521799736</v>
      </c>
      <c r="N138" s="311">
        <f t="shared" si="69"/>
        <v>0.2061785310733216</v>
      </c>
      <c r="O138" s="311">
        <f t="shared" si="69"/>
        <v>1.9139999999999995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0.8725955900918505</v>
      </c>
      <c r="C145" s="302">
        <v>7.1858918409445402E-2</v>
      </c>
      <c r="D145" s="302">
        <v>0.21583668434730541</v>
      </c>
      <c r="E145" s="302">
        <f>SUM(B145:D145)</f>
        <v>1.1602911928486013</v>
      </c>
      <c r="F145" s="303"/>
      <c r="G145" s="302">
        <v>0.98653871351666511</v>
      </c>
      <c r="H145" s="302">
        <v>0.14179420149133323</v>
      </c>
      <c r="I145" s="302">
        <v>0.33354799386759049</v>
      </c>
      <c r="J145" s="302">
        <f>SUM(G145:I145)</f>
        <v>1.4618809088755889</v>
      </c>
      <c r="K145" s="303"/>
      <c r="L145" s="302">
        <v>1.0207182070603631</v>
      </c>
      <c r="M145" s="302">
        <v>0.15046814970238589</v>
      </c>
      <c r="N145" s="302">
        <v>0.33074812482007221</v>
      </c>
      <c r="O145" s="302">
        <f>SUM(L145:N145)</f>
        <v>1.5019344815828211</v>
      </c>
    </row>
    <row r="146" spans="1:15" s="236" customFormat="1" x14ac:dyDescent="0.2">
      <c r="A146" s="237" t="str">
        <f>name!E$5</f>
        <v>Professional occupations</v>
      </c>
      <c r="B146" s="302">
        <v>0.9578836830974512</v>
      </c>
      <c r="C146" s="302">
        <v>4.3390496608301264E-2</v>
      </c>
      <c r="D146" s="302">
        <v>8.528419644713077E-2</v>
      </c>
      <c r="E146" s="302">
        <f t="shared" ref="E146:E153" si="70">SUM(B146:D146)</f>
        <v>1.0865583761528832</v>
      </c>
      <c r="F146" s="303"/>
      <c r="G146" s="302">
        <v>1.22240819346853</v>
      </c>
      <c r="H146" s="302">
        <v>7.6566672904723285E-2</v>
      </c>
      <c r="I146" s="302">
        <v>0.12530916643748521</v>
      </c>
      <c r="J146" s="302">
        <f t="shared" ref="J146:J148" si="71">SUM(G146:I146)</f>
        <v>1.4242840328107385</v>
      </c>
      <c r="K146" s="303"/>
      <c r="L146" s="302">
        <v>1.4401854149883353</v>
      </c>
      <c r="M146" s="302">
        <v>8.3534905243383722E-2</v>
      </c>
      <c r="N146" s="302">
        <v>9.469233726718565E-2</v>
      </c>
      <c r="O146" s="302">
        <f t="shared" ref="O146:O153" si="72">SUM(L146:N146)</f>
        <v>1.6184126574989048</v>
      </c>
    </row>
    <row r="147" spans="1:15" s="236" customFormat="1" x14ac:dyDescent="0.2">
      <c r="A147" s="237" t="str">
        <f>name!E$6</f>
        <v>Associate professional occupations</v>
      </c>
      <c r="B147" s="302">
        <v>0.69603805618845016</v>
      </c>
      <c r="C147" s="302">
        <v>6.8125617261243457E-2</v>
      </c>
      <c r="D147" s="302">
        <v>5.4373970351149277E-2</v>
      </c>
      <c r="E147" s="302">
        <f t="shared" si="70"/>
        <v>0.81853764380084293</v>
      </c>
      <c r="F147" s="303"/>
      <c r="G147" s="302">
        <v>0.82658483244160608</v>
      </c>
      <c r="H147" s="302">
        <v>0.10538575959160186</v>
      </c>
      <c r="I147" s="302">
        <v>5.9376491995444799E-2</v>
      </c>
      <c r="J147" s="302">
        <f t="shared" si="71"/>
        <v>0.99134708402865279</v>
      </c>
      <c r="K147" s="303"/>
      <c r="L147" s="302">
        <v>0.79002034238134822</v>
      </c>
      <c r="M147" s="302">
        <v>9.7756252880676311E-2</v>
      </c>
      <c r="N147" s="302">
        <v>5.3839095098747805E-2</v>
      </c>
      <c r="O147" s="302">
        <f t="shared" si="72"/>
        <v>0.94161569036077242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0.76568648677978624</v>
      </c>
      <c r="C148" s="302">
        <v>0.33878889689061387</v>
      </c>
      <c r="D148" s="302">
        <v>0.18263530557481722</v>
      </c>
      <c r="E148" s="302">
        <f t="shared" si="70"/>
        <v>1.2871106892452175</v>
      </c>
      <c r="F148" s="303"/>
      <c r="G148" s="302">
        <v>0.67544642514545805</v>
      </c>
      <c r="H148" s="302">
        <v>0.39110485309523357</v>
      </c>
      <c r="I148" s="302">
        <v>5.9995198235998276E-2</v>
      </c>
      <c r="J148" s="302">
        <f t="shared" si="71"/>
        <v>1.1265464764766899</v>
      </c>
      <c r="K148" s="303"/>
      <c r="L148" s="302">
        <v>0.4753560852325151</v>
      </c>
      <c r="M148" s="302">
        <v>0.37217083796377493</v>
      </c>
      <c r="N148" s="302">
        <v>4.4025594740209117E-2</v>
      </c>
      <c r="O148" s="302">
        <f t="shared" si="72"/>
        <v>0.89155251793649914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0.19997169345116156</v>
      </c>
      <c r="D149" s="302">
        <v>3.6538124553977407</v>
      </c>
      <c r="E149" s="302">
        <f t="shared" si="70"/>
        <v>10.820372054661323</v>
      </c>
      <c r="F149" s="303"/>
      <c r="G149" s="302">
        <v>5.5534266876718554</v>
      </c>
      <c r="H149" s="302">
        <v>0.16333256837903054</v>
      </c>
      <c r="I149" s="302">
        <v>4.0609789128727742</v>
      </c>
      <c r="J149" s="302">
        <f>SUM(G149:I149)</f>
        <v>9.7777381689236602</v>
      </c>
      <c r="K149" s="303"/>
      <c r="L149" s="302">
        <v>4.837415034314172</v>
      </c>
      <c r="M149" s="302">
        <v>0.233417302542684</v>
      </c>
      <c r="N149" s="302">
        <v>3.9106767222145757</v>
      </c>
      <c r="O149" s="302">
        <f t="shared" si="72"/>
        <v>8.9815090590714313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2.4969532504446928E-2</v>
      </c>
      <c r="C150" s="302">
        <v>7.288004495046599E-3</v>
      </c>
      <c r="D150" s="302">
        <v>4.2998713474690512E-3</v>
      </c>
      <c r="E150" s="302">
        <f t="shared" si="70"/>
        <v>3.6557408346962576E-2</v>
      </c>
      <c r="F150" s="303"/>
      <c r="G150" s="302">
        <v>2.5595517610174437E-2</v>
      </c>
      <c r="H150" s="302">
        <v>9.1670566874061336E-3</v>
      </c>
      <c r="I150" s="302">
        <v>2.5789860686472785E-3</v>
      </c>
      <c r="J150" s="302">
        <f t="shared" ref="J150:J153" si="73">SUM(G150:I150)</f>
        <v>3.7341560366227849E-2</v>
      </c>
      <c r="K150" s="303"/>
      <c r="L150" s="302">
        <v>2.4285972122560107E-2</v>
      </c>
      <c r="M150" s="302">
        <v>6.968059910725204E-3</v>
      </c>
      <c r="N150" s="302">
        <v>4.4186162522277545E-3</v>
      </c>
      <c r="O150" s="302">
        <f t="shared" si="72"/>
        <v>3.5672648285513066E-2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0.1953050020315828</v>
      </c>
      <c r="C151" s="302">
        <v>0.10397556647347958</v>
      </c>
      <c r="D151" s="302">
        <v>2.6483931993113718E-2</v>
      </c>
      <c r="E151" s="302">
        <f t="shared" si="70"/>
        <v>0.32576450049817607</v>
      </c>
      <c r="F151" s="303"/>
      <c r="G151" s="302">
        <v>0.17487929954015255</v>
      </c>
      <c r="H151" s="302">
        <v>0.12332989269262375</v>
      </c>
      <c r="I151" s="302">
        <v>1.8173771330447622E-2</v>
      </c>
      <c r="J151" s="302">
        <f t="shared" si="73"/>
        <v>0.31638296356322393</v>
      </c>
      <c r="K151" s="303"/>
      <c r="L151" s="302">
        <v>0.18202075685744004</v>
      </c>
      <c r="M151" s="302">
        <v>0.12007923699647878</v>
      </c>
      <c r="N151" s="302">
        <v>1.943982448937475E-2</v>
      </c>
      <c r="O151" s="302">
        <f t="shared" si="72"/>
        <v>0.32153981834329359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1.1097183979511611</v>
      </c>
      <c r="C152" s="302">
        <v>3.6665340514475842E-2</v>
      </c>
      <c r="D152" s="302">
        <v>0.18718555251894087</v>
      </c>
      <c r="E152" s="302">
        <f t="shared" si="70"/>
        <v>1.333569290984578</v>
      </c>
      <c r="F152" s="303"/>
      <c r="G152" s="302">
        <v>0.89222982471982459</v>
      </c>
      <c r="H152" s="302">
        <v>5.1439598714808972E-2</v>
      </c>
      <c r="I152" s="302">
        <v>0.29595782075790678</v>
      </c>
      <c r="J152" s="302">
        <f t="shared" si="73"/>
        <v>1.2396272441925404</v>
      </c>
      <c r="K152" s="303"/>
      <c r="L152" s="302">
        <v>0.92982618549371254</v>
      </c>
      <c r="M152" s="302">
        <v>5.5803386296542155E-2</v>
      </c>
      <c r="N152" s="302">
        <v>0.39485521827629438</v>
      </c>
      <c r="O152" s="302">
        <f t="shared" si="72"/>
        <v>1.3804847900665491</v>
      </c>
    </row>
    <row r="153" spans="1:15" s="236" customFormat="1" x14ac:dyDescent="0.2">
      <c r="A153" s="237" t="str">
        <f>name!E$12</f>
        <v>Elementary occupations</v>
      </c>
      <c r="B153" s="302">
        <v>0.49260150198296787</v>
      </c>
      <c r="C153" s="302">
        <v>0.13651939509586197</v>
      </c>
      <c r="D153" s="302">
        <v>0.21011794638258122</v>
      </c>
      <c r="E153" s="302">
        <f t="shared" si="70"/>
        <v>0.83923884346141098</v>
      </c>
      <c r="F153" s="303"/>
      <c r="G153" s="302">
        <v>0.38412993692205305</v>
      </c>
      <c r="H153" s="302">
        <v>0.13708378024149528</v>
      </c>
      <c r="I153" s="302">
        <v>0.26163784359913067</v>
      </c>
      <c r="J153" s="302">
        <f t="shared" si="73"/>
        <v>0.78285156076267903</v>
      </c>
      <c r="K153" s="303"/>
      <c r="L153" s="302">
        <v>0.25997053995693409</v>
      </c>
      <c r="M153" s="302">
        <v>8.4115394236999944E-2</v>
      </c>
      <c r="N153" s="302">
        <v>0.33519240266029032</v>
      </c>
      <c r="O153" s="302">
        <f t="shared" si="72"/>
        <v>0.67927833685422434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12.081386156440116</v>
      </c>
      <c r="C155" s="311">
        <f t="shared" ref="C155:E155" si="74">SUM(C145:C153)</f>
        <v>1.0065839291996297</v>
      </c>
      <c r="D155" s="311">
        <f t="shared" si="74"/>
        <v>4.6200299143602495</v>
      </c>
      <c r="E155" s="311">
        <f t="shared" si="74"/>
        <v>17.707999999999998</v>
      </c>
      <c r="F155" s="311"/>
      <c r="G155" s="311">
        <f t="shared" ref="G155:J155" si="75">SUM(G145:G153)</f>
        <v>10.74123943103632</v>
      </c>
      <c r="H155" s="311">
        <f t="shared" si="75"/>
        <v>1.1992043837982567</v>
      </c>
      <c r="I155" s="311">
        <f t="shared" si="75"/>
        <v>5.2175561851654244</v>
      </c>
      <c r="J155" s="311">
        <f t="shared" si="75"/>
        <v>17.158000000000001</v>
      </c>
      <c r="K155" s="311"/>
      <c r="L155" s="311">
        <f t="shared" ref="L155:O155" si="76">SUM(L145:L153)</f>
        <v>9.9597985384073802</v>
      </c>
      <c r="M155" s="311">
        <f t="shared" si="76"/>
        <v>1.2043135257736508</v>
      </c>
      <c r="N155" s="311">
        <f t="shared" si="76"/>
        <v>5.1878879358189778</v>
      </c>
      <c r="O155" s="311">
        <f t="shared" si="76"/>
        <v>16.352000000000007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1.6376165989296876</v>
      </c>
      <c r="E162" s="302">
        <f>SUM(B162:D162)</f>
        <v>4.2079104466948225</v>
      </c>
      <c r="F162" s="303"/>
      <c r="G162" s="302">
        <v>3.2093726576376738</v>
      </c>
      <c r="H162" s="302">
        <v>0.27598318859781928</v>
      </c>
      <c r="I162" s="302">
        <v>1.2016768186748223</v>
      </c>
      <c r="J162" s="302">
        <f>SUM(G162:I162)</f>
        <v>4.6870326649103156</v>
      </c>
      <c r="K162" s="303"/>
      <c r="L162" s="302">
        <v>3.9606157377285887</v>
      </c>
      <c r="M162" s="302">
        <v>0.31157902727954223</v>
      </c>
      <c r="N162" s="302">
        <v>1.2747671534316225</v>
      </c>
      <c r="O162" s="302">
        <f>SUM(L162:N162)</f>
        <v>5.5469619184397532</v>
      </c>
    </row>
    <row r="163" spans="1:15" s="236" customFormat="1" x14ac:dyDescent="0.2">
      <c r="A163" s="237" t="str">
        <f>name!E$5</f>
        <v>Professional occupations</v>
      </c>
      <c r="B163" s="302">
        <v>1.6469034267972751</v>
      </c>
      <c r="C163" s="302">
        <v>0.29752568874958613</v>
      </c>
      <c r="D163" s="302">
        <v>0.32116881930302704</v>
      </c>
      <c r="E163" s="302">
        <f t="shared" ref="E163:E170" si="77">SUM(B163:D163)</f>
        <v>2.2655979348498883</v>
      </c>
      <c r="F163" s="303"/>
      <c r="G163" s="302">
        <v>2.5206894345366875</v>
      </c>
      <c r="H163" s="302">
        <v>0.40921158551733233</v>
      </c>
      <c r="I163" s="302">
        <v>0.2321548581029827</v>
      </c>
      <c r="J163" s="302">
        <f t="shared" ref="J163:J165" si="78">SUM(G163:I163)</f>
        <v>3.1620558781570027</v>
      </c>
      <c r="K163" s="303"/>
      <c r="L163" s="302">
        <v>3.4396021729288533</v>
      </c>
      <c r="M163" s="302">
        <v>0.42709648016986917</v>
      </c>
      <c r="N163" s="302">
        <v>0.1432064173898811</v>
      </c>
      <c r="O163" s="302">
        <f t="shared" ref="O163:O170" si="79">SUM(L163:N163)</f>
        <v>4.0099050704886041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1.9485707207206246</v>
      </c>
      <c r="H164" s="302">
        <v>0.55774215705544905</v>
      </c>
      <c r="I164" s="302">
        <v>0.13332091005491392</v>
      </c>
      <c r="J164" s="302">
        <f t="shared" si="78"/>
        <v>2.6396337878309875</v>
      </c>
      <c r="K164" s="303"/>
      <c r="L164" s="302">
        <v>2.2143365494967417</v>
      </c>
      <c r="M164" s="302">
        <v>0.50761599768514609</v>
      </c>
      <c r="N164" s="302">
        <v>9.1937382636005469E-2</v>
      </c>
      <c r="O164" s="302">
        <f t="shared" si="79"/>
        <v>2.813889929817893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1.5576600426595464</v>
      </c>
      <c r="C165" s="302">
        <v>0.55550709887698135</v>
      </c>
      <c r="D165" s="302">
        <v>7.5422687698047455E-2</v>
      </c>
      <c r="E165" s="302">
        <f t="shared" si="77"/>
        <v>2.1885898292345751</v>
      </c>
      <c r="F165" s="303"/>
      <c r="G165" s="302">
        <v>1.6483117906927098</v>
      </c>
      <c r="H165" s="302">
        <v>0.57967424730467121</v>
      </c>
      <c r="I165" s="302">
        <v>5.0334120830198295E-2</v>
      </c>
      <c r="J165" s="302">
        <f t="shared" si="78"/>
        <v>2.278320158827579</v>
      </c>
      <c r="K165" s="303"/>
      <c r="L165" s="302">
        <v>1.7230704656729507</v>
      </c>
      <c r="M165" s="302">
        <v>0.54509912036675745</v>
      </c>
      <c r="N165" s="302">
        <v>0.45999392473402861</v>
      </c>
      <c r="O165" s="302">
        <f t="shared" si="79"/>
        <v>2.728163510773737</v>
      </c>
    </row>
    <row r="166" spans="1:15" s="236" customFormat="1" x14ac:dyDescent="0.2">
      <c r="A166" s="237" t="str">
        <f>name!E$8</f>
        <v>Skilled trades occupations</v>
      </c>
      <c r="B166" s="302">
        <v>2.5079102421782307</v>
      </c>
      <c r="C166" s="302">
        <v>0.37388712530705287</v>
      </c>
      <c r="D166" s="302">
        <v>0.96082136072120627</v>
      </c>
      <c r="E166" s="302">
        <f t="shared" si="77"/>
        <v>3.8426187282064901</v>
      </c>
      <c r="F166" s="303"/>
      <c r="G166" s="302">
        <v>2.3213832324021704</v>
      </c>
      <c r="H166" s="302">
        <v>0.23196241919176025</v>
      </c>
      <c r="I166" s="302">
        <v>0.56460982716630836</v>
      </c>
      <c r="J166" s="302">
        <f>SUM(G166:I166)</f>
        <v>3.1179554787602388</v>
      </c>
      <c r="K166" s="303"/>
      <c r="L166" s="302">
        <v>2.2570595869691275</v>
      </c>
      <c r="M166" s="302">
        <v>0.21955551905897633</v>
      </c>
      <c r="N166" s="302">
        <v>0.53452877059072346</v>
      </c>
      <c r="O166" s="302">
        <f t="shared" si="79"/>
        <v>3.0111438766188274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0.34927264888713372</v>
      </c>
      <c r="C167" s="302">
        <v>9.0644491168114377E-2</v>
      </c>
      <c r="D167" s="302">
        <v>5.7341610046837355E-2</v>
      </c>
      <c r="E167" s="302">
        <f t="shared" si="77"/>
        <v>0.49725875010208542</v>
      </c>
      <c r="F167" s="303"/>
      <c r="G167" s="302">
        <v>0.28930656142162675</v>
      </c>
      <c r="H167" s="302">
        <v>7.6603070174375704E-2</v>
      </c>
      <c r="I167" s="302">
        <v>5.1086954841517214E-2</v>
      </c>
      <c r="J167" s="302">
        <f t="shared" ref="J167:J170" si="80">SUM(G167:I167)</f>
        <v>0.41699658643751963</v>
      </c>
      <c r="K167" s="303"/>
      <c r="L167" s="302">
        <v>0.44635128209371938</v>
      </c>
      <c r="M167" s="302">
        <v>6.73628413000254E-2</v>
      </c>
      <c r="N167" s="302">
        <v>6.3418568911891043E-2</v>
      </c>
      <c r="O167" s="302">
        <f t="shared" si="79"/>
        <v>0.5771326923056358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5.8805932024074306</v>
      </c>
      <c r="H168" s="302">
        <v>13.447391626852005</v>
      </c>
      <c r="I168" s="302">
        <v>0.51110638376062367</v>
      </c>
      <c r="J168" s="302">
        <f t="shared" si="80"/>
        <v>19.839091213020058</v>
      </c>
      <c r="K168" s="303"/>
      <c r="L168" s="302">
        <v>5.3787060739055415</v>
      </c>
      <c r="M168" s="302">
        <v>12.48738480304055</v>
      </c>
      <c r="N168" s="302">
        <v>0.34083301530291832</v>
      </c>
      <c r="O168" s="302">
        <f t="shared" si="79"/>
        <v>18.206923892249012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2.1381787564082448</v>
      </c>
      <c r="C169" s="302">
        <v>0.42076458757481133</v>
      </c>
      <c r="D169" s="302">
        <v>7.7960707908566351E-2</v>
      </c>
      <c r="E169" s="302">
        <f t="shared" si="77"/>
        <v>2.6369040518916225</v>
      </c>
      <c r="F169" s="303"/>
      <c r="G169" s="302">
        <v>2.0737888022288895</v>
      </c>
      <c r="H169" s="302">
        <v>0.38311345123233753</v>
      </c>
      <c r="I169" s="302">
        <v>5.752069523471047E-2</v>
      </c>
      <c r="J169" s="302">
        <f t="shared" si="80"/>
        <v>2.5144229486959375</v>
      </c>
      <c r="K169" s="303"/>
      <c r="L169" s="302">
        <v>2.0426362636315383</v>
      </c>
      <c r="M169" s="302">
        <v>0.50155450244505784</v>
      </c>
      <c r="N169" s="302">
        <v>5.2271927548516998E-2</v>
      </c>
      <c r="O169" s="302">
        <f t="shared" si="79"/>
        <v>2.5964626936251132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7.2473531646382913E-2</v>
      </c>
      <c r="E170" s="302">
        <f t="shared" si="77"/>
        <v>4.5040493211820394</v>
      </c>
      <c r="F170" s="303"/>
      <c r="G170" s="302">
        <v>2.2067573291348066</v>
      </c>
      <c r="H170" s="302">
        <v>1.6550302154063574</v>
      </c>
      <c r="I170" s="302">
        <v>3.6703738819156333E-2</v>
      </c>
      <c r="J170" s="302">
        <f t="shared" si="80"/>
        <v>3.89849128336032</v>
      </c>
      <c r="K170" s="303"/>
      <c r="L170" s="302">
        <v>2.0720843081736127</v>
      </c>
      <c r="M170" s="302">
        <v>1.1578434433912559</v>
      </c>
      <c r="N170" s="302">
        <v>4.4488664116590346E-2</v>
      </c>
      <c r="O170" s="302">
        <f t="shared" si="79"/>
        <v>3.274416415681459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4.4182605214358635</v>
      </c>
      <c r="E172" s="311">
        <f t="shared" si="81"/>
        <v>44.594999999999978</v>
      </c>
      <c r="F172" s="311"/>
      <c r="G172" s="311">
        <f t="shared" ref="G172:J172" si="82">SUM(G162:G170)</f>
        <v>22.098773731182618</v>
      </c>
      <c r="H172" s="311">
        <f t="shared" si="82"/>
        <v>17.616711961332104</v>
      </c>
      <c r="I172" s="311">
        <f t="shared" si="82"/>
        <v>2.8385143074852333</v>
      </c>
      <c r="J172" s="311">
        <f t="shared" si="82"/>
        <v>42.553999999999959</v>
      </c>
      <c r="K172" s="311"/>
      <c r="L172" s="311">
        <f t="shared" ref="L172:O172" si="83">SUM(L162:L170)</f>
        <v>23.534462440600674</v>
      </c>
      <c r="M172" s="311">
        <f t="shared" si="83"/>
        <v>16.22509173473718</v>
      </c>
      <c r="N172" s="311">
        <f t="shared" si="83"/>
        <v>3.0054458246621776</v>
      </c>
      <c r="O172" s="311">
        <f t="shared" si="83"/>
        <v>42.765000000000029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0.68283978958500513</v>
      </c>
      <c r="C179" s="302">
        <v>6.8241717785715694E-2</v>
      </c>
      <c r="D179" s="302">
        <v>0.14409468172834153</v>
      </c>
      <c r="E179" s="302">
        <f>SUM(B179:D179)</f>
        <v>0.89517618909906238</v>
      </c>
      <c r="F179" s="303"/>
      <c r="G179" s="302">
        <v>0.9342158814423297</v>
      </c>
      <c r="H179" s="302">
        <v>0.11125760081462827</v>
      </c>
      <c r="I179" s="302">
        <v>0.46466965682609224</v>
      </c>
      <c r="J179" s="302">
        <f>SUM(G179:I179)</f>
        <v>1.5101431390830502</v>
      </c>
      <c r="K179" s="303"/>
      <c r="L179" s="302">
        <v>1.0350948022979178</v>
      </c>
      <c r="M179" s="302">
        <v>0.15181829722749662</v>
      </c>
      <c r="N179" s="302">
        <v>0.47881419280964799</v>
      </c>
      <c r="O179" s="302">
        <f>SUM(L179:N179)</f>
        <v>1.6657272923350623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5.5137620694278314E-2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0.9443651071358492</v>
      </c>
      <c r="H180" s="302">
        <v>9.4570842933791643E-2</v>
      </c>
      <c r="I180" s="302">
        <v>0.11706132981405508</v>
      </c>
      <c r="J180" s="302">
        <f t="shared" ref="J180:J182" si="85">SUM(G180:I180)</f>
        <v>1.1559972798836959</v>
      </c>
      <c r="K180" s="303"/>
      <c r="L180" s="302">
        <v>1.3234157192826088</v>
      </c>
      <c r="M180" s="302">
        <v>0.15739827326191663</v>
      </c>
      <c r="N180" s="302">
        <v>9.9426569209714211E-2</v>
      </c>
      <c r="O180" s="302">
        <f t="shared" ref="O180:O187" si="86">SUM(L180:N180)</f>
        <v>1.5802405617542397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0.61958240116979291</v>
      </c>
      <c r="C181" s="302">
        <v>8.8520959501969171E-2</v>
      </c>
      <c r="D181" s="302">
        <v>2.9462905860832687E-2</v>
      </c>
      <c r="E181" s="302">
        <f t="shared" si="84"/>
        <v>0.73756626653259472</v>
      </c>
      <c r="F181" s="303"/>
      <c r="G181" s="302">
        <v>0.97320086744681134</v>
      </c>
      <c r="H181" s="302">
        <v>0.12972087695185947</v>
      </c>
      <c r="I181" s="302">
        <v>8.9484327119126766E-2</v>
      </c>
      <c r="J181" s="302">
        <f t="shared" si="85"/>
        <v>1.1924060715177975</v>
      </c>
      <c r="K181" s="303"/>
      <c r="L181" s="302">
        <v>1.1454866781760444</v>
      </c>
      <c r="M181" s="302">
        <v>0.17515581765646737</v>
      </c>
      <c r="N181" s="302">
        <v>9.0712196377413304E-2</v>
      </c>
      <c r="O181" s="302">
        <f t="shared" si="86"/>
        <v>1.4113546922099252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0.80980623035285293</v>
      </c>
      <c r="C182" s="302">
        <v>0.41913128997361593</v>
      </c>
      <c r="D182" s="302">
        <v>4.3930295853545187E-2</v>
      </c>
      <c r="E182" s="302">
        <f t="shared" si="84"/>
        <v>1.272867816180014</v>
      </c>
      <c r="F182" s="303"/>
      <c r="G182" s="302">
        <v>1.0499714030725806</v>
      </c>
      <c r="H182" s="302">
        <v>0.47591510313693175</v>
      </c>
      <c r="I182" s="302">
        <v>0.23662315441199069</v>
      </c>
      <c r="J182" s="302">
        <f t="shared" si="85"/>
        <v>1.7625096606215032</v>
      </c>
      <c r="K182" s="303"/>
      <c r="L182" s="302">
        <v>0.92136623148610464</v>
      </c>
      <c r="M182" s="302">
        <v>0.41742038940537612</v>
      </c>
      <c r="N182" s="302">
        <v>0.1798064592336121</v>
      </c>
      <c r="O182" s="302">
        <f t="shared" si="86"/>
        <v>1.5185930801250929</v>
      </c>
    </row>
    <row r="183" spans="1:15" s="236" customFormat="1" x14ac:dyDescent="0.2">
      <c r="A183" s="237" t="str">
        <f>name!E$8</f>
        <v>Skilled trades occupations</v>
      </c>
      <c r="B183" s="302">
        <v>0.52259314122488076</v>
      </c>
      <c r="C183" s="302">
        <v>0.11696670855752868</v>
      </c>
      <c r="D183" s="302">
        <v>0.14121539171121564</v>
      </c>
      <c r="E183" s="302">
        <f t="shared" si="84"/>
        <v>0.78077524149362509</v>
      </c>
      <c r="F183" s="303"/>
      <c r="G183" s="302">
        <v>0.53908568396469947</v>
      </c>
      <c r="H183" s="302">
        <v>0.11183100850155042</v>
      </c>
      <c r="I183" s="302">
        <v>0.1526378546906858</v>
      </c>
      <c r="J183" s="302">
        <f>SUM(G183:I183)</f>
        <v>0.80355454715693575</v>
      </c>
      <c r="K183" s="303"/>
      <c r="L183" s="302">
        <v>0.48565668340939744</v>
      </c>
      <c r="M183" s="302">
        <v>0.16844878491070003</v>
      </c>
      <c r="N183" s="302">
        <v>0.18495610892399453</v>
      </c>
      <c r="O183" s="302">
        <f t="shared" si="86"/>
        <v>0.83906157724409203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0.63739395770883744</v>
      </c>
      <c r="C184" s="302">
        <v>0.40657808428779396</v>
      </c>
      <c r="D184" s="302">
        <v>7.4410034574007258E-2</v>
      </c>
      <c r="E184" s="302">
        <f t="shared" si="84"/>
        <v>1.1183820765706387</v>
      </c>
      <c r="F184" s="303"/>
      <c r="G184" s="302">
        <v>0.78817705641043667</v>
      </c>
      <c r="H184" s="302">
        <v>0.44049354211667002</v>
      </c>
      <c r="I184" s="302">
        <v>0.13207129682737034</v>
      </c>
      <c r="J184" s="302">
        <f t="shared" ref="J184:J187" si="87">SUM(G184:I184)</f>
        <v>1.360741895354477</v>
      </c>
      <c r="K184" s="303"/>
      <c r="L184" s="302">
        <v>0.95835366498502672</v>
      </c>
      <c r="M184" s="302">
        <v>0.47701585320645151</v>
      </c>
      <c r="N184" s="302">
        <v>0.16773666459751707</v>
      </c>
      <c r="O184" s="302">
        <f t="shared" si="86"/>
        <v>1.6031061827889954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0.32726039451751426</v>
      </c>
      <c r="C185" s="302">
        <v>0.19616384358479172</v>
      </c>
      <c r="D185" s="302">
        <v>3.0190170179740874E-2</v>
      </c>
      <c r="E185" s="302">
        <f t="shared" si="84"/>
        <v>0.55361440828204689</v>
      </c>
      <c r="F185" s="303"/>
      <c r="G185" s="302">
        <v>0.40268793600902392</v>
      </c>
      <c r="H185" s="302">
        <v>0.23574798774341968</v>
      </c>
      <c r="I185" s="302">
        <v>6.5762390356742251E-2</v>
      </c>
      <c r="J185" s="302">
        <f t="shared" si="87"/>
        <v>0.70419831410918587</v>
      </c>
      <c r="K185" s="303"/>
      <c r="L185" s="302">
        <v>0.50447085772957823</v>
      </c>
      <c r="M185" s="302">
        <v>0.33401075079183679</v>
      </c>
      <c r="N185" s="302">
        <v>6.4777491492360673E-2</v>
      </c>
      <c r="O185" s="302">
        <f t="shared" si="86"/>
        <v>0.90325910001377574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3.9650460825813223</v>
      </c>
      <c r="H186" s="302">
        <v>0.63947710102187372</v>
      </c>
      <c r="I186" s="302">
        <v>1.8671534498859159</v>
      </c>
      <c r="J186" s="302">
        <f t="shared" si="87"/>
        <v>6.4716766334891123</v>
      </c>
      <c r="K186" s="303"/>
      <c r="L186" s="302">
        <v>3.4679816332229239</v>
      </c>
      <c r="M186" s="302">
        <v>0.69343890183424151</v>
      </c>
      <c r="N186" s="302">
        <v>2.064384951039627</v>
      </c>
      <c r="O186" s="302">
        <f t="shared" si="86"/>
        <v>6.2258054860967924</v>
      </c>
    </row>
    <row r="187" spans="1:15" s="236" customFormat="1" x14ac:dyDescent="0.2">
      <c r="A187" s="237" t="str">
        <f>name!E$12</f>
        <v>Elementary occupations</v>
      </c>
      <c r="B187" s="302">
        <v>1.9426970689329333</v>
      </c>
      <c r="C187" s="302">
        <v>0.46736449604224362</v>
      </c>
      <c r="D187" s="302">
        <v>5.3493193136372783E-2</v>
      </c>
      <c r="E187" s="302">
        <f t="shared" si="84"/>
        <v>2.4635547581115493</v>
      </c>
      <c r="F187" s="303"/>
      <c r="G187" s="302">
        <v>1.6941445197405824</v>
      </c>
      <c r="H187" s="302">
        <v>0.46409071146630515</v>
      </c>
      <c r="I187" s="302">
        <v>7.553722757734041E-2</v>
      </c>
      <c r="J187" s="302">
        <f t="shared" si="87"/>
        <v>2.233772458784228</v>
      </c>
      <c r="K187" s="303"/>
      <c r="L187" s="302">
        <v>1.3737517427658994</v>
      </c>
      <c r="M187" s="302">
        <v>0.38654991720169479</v>
      </c>
      <c r="N187" s="302">
        <v>8.1550367464425205E-2</v>
      </c>
      <c r="O187" s="302">
        <f t="shared" si="86"/>
        <v>1.8418520274320194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14.275999999999982</v>
      </c>
      <c r="F189" s="311"/>
      <c r="G189" s="311">
        <f t="shared" ref="G189:J189" si="89">SUM(G179:G187)</f>
        <v>11.290894537803636</v>
      </c>
      <c r="H189" s="311">
        <f t="shared" si="89"/>
        <v>2.7031047746870298</v>
      </c>
      <c r="I189" s="311">
        <f t="shared" si="89"/>
        <v>3.2010006875093189</v>
      </c>
      <c r="J189" s="311">
        <f t="shared" si="89"/>
        <v>17.194999999999986</v>
      </c>
      <c r="K189" s="311"/>
      <c r="L189" s="311">
        <f t="shared" ref="L189:O189" si="90">SUM(L179:L187)</f>
        <v>11.215578013355502</v>
      </c>
      <c r="M189" s="311">
        <f t="shared" si="90"/>
        <v>2.9612569854961812</v>
      </c>
      <c r="N189" s="311">
        <f t="shared" si="90"/>
        <v>3.4121650011483124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1.8173457569473266</v>
      </c>
      <c r="C196" s="302">
        <v>0.17262604425638142</v>
      </c>
      <c r="D196" s="302">
        <v>0.97530455191751297</v>
      </c>
      <c r="E196" s="302">
        <f>SUM(B196:D196)</f>
        <v>2.965276353121221</v>
      </c>
      <c r="F196" s="303"/>
      <c r="G196" s="302">
        <v>2.3625782272507632</v>
      </c>
      <c r="H196" s="302">
        <v>0.28386200539975875</v>
      </c>
      <c r="I196" s="302">
        <v>0.7573100284723373</v>
      </c>
      <c r="J196" s="302">
        <f>SUM(G196:I196)</f>
        <v>3.4037502611228594</v>
      </c>
      <c r="K196" s="303"/>
      <c r="L196" s="302">
        <v>3.176367686608204</v>
      </c>
      <c r="M196" s="302">
        <v>0.49621889228236798</v>
      </c>
      <c r="N196" s="302">
        <v>0.94133110008219567</v>
      </c>
      <c r="O196" s="302">
        <f>SUM(L196:N196)</f>
        <v>4.6139176789727676</v>
      </c>
    </row>
    <row r="197" spans="1:15" s="236" customFormat="1" x14ac:dyDescent="0.2">
      <c r="A197" s="237" t="str">
        <f>name!E$5</f>
        <v>Professional occupations</v>
      </c>
      <c r="B197" s="302">
        <v>0.4404171929184047</v>
      </c>
      <c r="C197" s="302">
        <v>5.0317168242555353E-2</v>
      </c>
      <c r="D197" s="302">
        <v>6.839707800652596E-2</v>
      </c>
      <c r="E197" s="302">
        <f t="shared" ref="E197:E204" si="91">SUM(B197:D197)</f>
        <v>0.55913143916748598</v>
      </c>
      <c r="F197" s="303"/>
      <c r="G197" s="302">
        <v>0.70178337151197701</v>
      </c>
      <c r="H197" s="302">
        <v>8.6817248155982865E-2</v>
      </c>
      <c r="I197" s="302">
        <v>5.1564492782274672E-2</v>
      </c>
      <c r="J197" s="302">
        <f t="shared" ref="J197:J199" si="92">SUM(G197:I197)</f>
        <v>0.84016511245023462</v>
      </c>
      <c r="K197" s="303"/>
      <c r="L197" s="302">
        <v>0.83151243798086294</v>
      </c>
      <c r="M197" s="302">
        <v>0.12673343618274979</v>
      </c>
      <c r="N197" s="302">
        <v>3.0673746379628827E-2</v>
      </c>
      <c r="O197" s="302">
        <f t="shared" ref="O197:O204" si="93">SUM(L197:N197)</f>
        <v>0.98891962054324156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0.29246357303321363</v>
      </c>
      <c r="C198" s="302">
        <v>0.13118344939011964</v>
      </c>
      <c r="D198" s="302">
        <v>4.0878733252489384E-2</v>
      </c>
      <c r="E198" s="302">
        <f t="shared" si="91"/>
        <v>0.46452575567582266</v>
      </c>
      <c r="F198" s="303"/>
      <c r="G198" s="302">
        <v>0.4253121424619189</v>
      </c>
      <c r="H198" s="302">
        <v>0.15635389663571872</v>
      </c>
      <c r="I198" s="302">
        <v>2.6237420062240859E-2</v>
      </c>
      <c r="J198" s="302">
        <f t="shared" si="92"/>
        <v>0.60790345915987842</v>
      </c>
      <c r="K198" s="303"/>
      <c r="L198" s="302">
        <v>0.46364590499095581</v>
      </c>
      <c r="M198" s="302">
        <v>0.20606219328320863</v>
      </c>
      <c r="N198" s="302">
        <v>1.9110179578632029E-2</v>
      </c>
      <c r="O198" s="302">
        <f t="shared" si="93"/>
        <v>0.68881827785279648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0.37407677421012164</v>
      </c>
      <c r="C199" s="302">
        <v>0.15157519077868759</v>
      </c>
      <c r="D199" s="302">
        <v>1.8406403912208567E-2</v>
      </c>
      <c r="E199" s="302">
        <f t="shared" si="91"/>
        <v>0.54405836890101777</v>
      </c>
      <c r="F199" s="303"/>
      <c r="G199" s="302">
        <v>0.47166559080120996</v>
      </c>
      <c r="H199" s="302">
        <v>0.15549689808646566</v>
      </c>
      <c r="I199" s="302">
        <v>1.2429018676781855E-2</v>
      </c>
      <c r="J199" s="302">
        <f t="shared" si="92"/>
        <v>0.63959150756445748</v>
      </c>
      <c r="K199" s="303"/>
      <c r="L199" s="302">
        <v>0.5984220192352615</v>
      </c>
      <c r="M199" s="302">
        <v>0.17130174122360226</v>
      </c>
      <c r="N199" s="302">
        <v>1.1247137915127853E-2</v>
      </c>
      <c r="O199" s="302">
        <f t="shared" si="93"/>
        <v>0.7809708983739917</v>
      </c>
    </row>
    <row r="200" spans="1:15" s="236" customFormat="1" x14ac:dyDescent="0.2">
      <c r="A200" s="237" t="str">
        <f>name!E$8</f>
        <v>Skilled trades occupations</v>
      </c>
      <c r="B200" s="302">
        <v>1.099264859034117</v>
      </c>
      <c r="C200" s="302">
        <v>0.77987107678109113</v>
      </c>
      <c r="D200" s="302">
        <v>0.27073546481257504</v>
      </c>
      <c r="E200" s="302">
        <f t="shared" si="91"/>
        <v>2.1498714006277835</v>
      </c>
      <c r="F200" s="303"/>
      <c r="G200" s="302">
        <v>1.0602466052594903</v>
      </c>
      <c r="H200" s="302">
        <v>0.72403309676687511</v>
      </c>
      <c r="I200" s="302">
        <v>0.21772107435648511</v>
      </c>
      <c r="J200" s="302">
        <f>SUM(G200:I200)</f>
        <v>2.0020007763828507</v>
      </c>
      <c r="K200" s="303"/>
      <c r="L200" s="302">
        <v>0.83001151972312248</v>
      </c>
      <c r="M200" s="302">
        <v>0.73269825514739928</v>
      </c>
      <c r="N200" s="302">
        <v>0.25420293322852078</v>
      </c>
      <c r="O200" s="302">
        <f t="shared" si="93"/>
        <v>1.8169127080990426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0.42764732668038757</v>
      </c>
      <c r="C201" s="302">
        <v>0.48666589806245691</v>
      </c>
      <c r="D201" s="302">
        <v>6.7504687226946317E-2</v>
      </c>
      <c r="E201" s="302">
        <f t="shared" si="91"/>
        <v>0.98181791196979085</v>
      </c>
      <c r="F201" s="303"/>
      <c r="G201" s="302">
        <v>0.52035615902256416</v>
      </c>
      <c r="H201" s="302">
        <v>0.42877634895198602</v>
      </c>
      <c r="I201" s="302">
        <v>6.8602520025899949E-2</v>
      </c>
      <c r="J201" s="302">
        <f t="shared" ref="J201:J204" si="94">SUM(G201:I201)</f>
        <v>1.01773502800045</v>
      </c>
      <c r="K201" s="303"/>
      <c r="L201" s="302">
        <v>0.59374558077932826</v>
      </c>
      <c r="M201" s="302">
        <v>0.45906032992454454</v>
      </c>
      <c r="N201" s="302">
        <v>0.10523930653718991</v>
      </c>
      <c r="O201" s="302">
        <f t="shared" si="93"/>
        <v>1.1580452172410627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0.42657187196506902</v>
      </c>
      <c r="C202" s="302">
        <v>0.84220707601577127</v>
      </c>
      <c r="D202" s="302">
        <v>0.35533625311676503</v>
      </c>
      <c r="E202" s="302">
        <f t="shared" si="91"/>
        <v>1.6241152010976052</v>
      </c>
      <c r="F202" s="303"/>
      <c r="G202" s="302">
        <v>0.49682043447672813</v>
      </c>
      <c r="H202" s="302">
        <v>0.85491778726791712</v>
      </c>
      <c r="I202" s="302">
        <v>0.19404733252725451</v>
      </c>
      <c r="J202" s="302">
        <f t="shared" si="94"/>
        <v>1.5457855542718997</v>
      </c>
      <c r="K202" s="303"/>
      <c r="L202" s="302">
        <v>0.62087917956372873</v>
      </c>
      <c r="M202" s="302">
        <v>1.0977961008228208</v>
      </c>
      <c r="N202" s="302">
        <v>0.15197304658716204</v>
      </c>
      <c r="O202" s="302">
        <f t="shared" si="93"/>
        <v>1.8706483269737115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0.21907223446678692</v>
      </c>
      <c r="C203" s="302">
        <v>0.28719642687599639</v>
      </c>
      <c r="D203" s="302">
        <v>1.219279871801634E-2</v>
      </c>
      <c r="E203" s="302">
        <f t="shared" si="91"/>
        <v>0.51846146006079974</v>
      </c>
      <c r="F203" s="303"/>
      <c r="G203" s="302">
        <v>0.17893694965850393</v>
      </c>
      <c r="H203" s="302">
        <v>0.40187300955990529</v>
      </c>
      <c r="I203" s="302">
        <v>7.8908277192461691E-3</v>
      </c>
      <c r="J203" s="302">
        <f t="shared" si="94"/>
        <v>0.58870078693765548</v>
      </c>
      <c r="K203" s="303"/>
      <c r="L203" s="302">
        <v>0.1615746219387442</v>
      </c>
      <c r="M203" s="302">
        <v>0.64377402830452035</v>
      </c>
      <c r="N203" s="302">
        <v>9.9392580148139221E-3</v>
      </c>
      <c r="O203" s="302">
        <f t="shared" si="93"/>
        <v>0.8152879082580784</v>
      </c>
    </row>
    <row r="204" spans="1:15" s="236" customFormat="1" x14ac:dyDescent="0.2">
      <c r="A204" s="237" t="str">
        <f>name!E$12</f>
        <v>Elementary occupations</v>
      </c>
      <c r="B204" s="302">
        <v>1.6125260265265353</v>
      </c>
      <c r="C204" s="302">
        <v>7.9952543377633303</v>
      </c>
      <c r="D204" s="302">
        <v>3.4961745088596591E-2</v>
      </c>
      <c r="E204" s="302">
        <f t="shared" si="91"/>
        <v>9.642742109378462</v>
      </c>
      <c r="F204" s="303"/>
      <c r="G204" s="302">
        <v>1.8075196556958193</v>
      </c>
      <c r="H204" s="302">
        <v>7.0818892588426952</v>
      </c>
      <c r="I204" s="302">
        <v>1.6958599571230911E-2</v>
      </c>
      <c r="J204" s="302">
        <f t="shared" si="94"/>
        <v>8.9063675141097445</v>
      </c>
      <c r="K204" s="303"/>
      <c r="L204" s="302">
        <v>1.9204493427086136</v>
      </c>
      <c r="M204" s="302">
        <v>7.4374161220721504</v>
      </c>
      <c r="N204" s="302">
        <v>2.261389890450622E-2</v>
      </c>
      <c r="O204" s="302">
        <f t="shared" si="93"/>
        <v>9.3804793636852697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6.7093856157819625</v>
      </c>
      <c r="C206" s="311">
        <f t="shared" ref="C206:E206" si="95">SUM(C196:C204)</f>
        <v>10.89689666816639</v>
      </c>
      <c r="D206" s="311">
        <f t="shared" si="95"/>
        <v>1.843717716051636</v>
      </c>
      <c r="E206" s="311">
        <f t="shared" si="95"/>
        <v>19.449999999999989</v>
      </c>
      <c r="F206" s="311"/>
      <c r="G206" s="311">
        <f t="shared" ref="G206:J206" si="96">SUM(G196:G204)</f>
        <v>8.0252191361389755</v>
      </c>
      <c r="H206" s="311">
        <f t="shared" si="96"/>
        <v>10.174019549667305</v>
      </c>
      <c r="I206" s="311">
        <f t="shared" si="96"/>
        <v>1.3527613141937513</v>
      </c>
      <c r="J206" s="311">
        <f t="shared" si="96"/>
        <v>19.552000000000028</v>
      </c>
      <c r="K206" s="311"/>
      <c r="L206" s="311">
        <f t="shared" ref="L206:O206" si="97">SUM(L196:L204)</f>
        <v>9.1966082935288203</v>
      </c>
      <c r="M206" s="311">
        <f t="shared" si="97"/>
        <v>11.371061099243363</v>
      </c>
      <c r="N206" s="311">
        <f t="shared" si="97"/>
        <v>1.5463306072277772</v>
      </c>
      <c r="O206" s="311">
        <f t="shared" si="97"/>
        <v>22.113999999999962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8.2836830112679768E-2</v>
      </c>
      <c r="C213" s="302">
        <v>1.3984241221795543E-2</v>
      </c>
      <c r="D213" s="302">
        <v>6.3753260075577314E-2</v>
      </c>
      <c r="E213" s="302">
        <f>SUM(B213:D213)</f>
        <v>0.16057433141005262</v>
      </c>
      <c r="F213" s="303"/>
      <c r="G213" s="302">
        <v>6.6259879150958836E-2</v>
      </c>
      <c r="H213" s="302">
        <v>7.7706243652514075E-3</v>
      </c>
      <c r="I213" s="302">
        <v>7.6431391483553393E-2</v>
      </c>
      <c r="J213" s="302">
        <f>SUM(G213:I213)</f>
        <v>0.15046189499976365</v>
      </c>
      <c r="K213" s="303"/>
      <c r="L213" s="302">
        <v>6.9897394398782675E-2</v>
      </c>
      <c r="M213" s="302">
        <v>1.025174941614E-2</v>
      </c>
      <c r="N213" s="302">
        <v>7.3319195381736701E-2</v>
      </c>
      <c r="O213" s="302">
        <f>SUM(L213:N213)</f>
        <v>0.15346833919665936</v>
      </c>
    </row>
    <row r="214" spans="1:15" s="236" customFormat="1" x14ac:dyDescent="0.2">
      <c r="A214" s="237" t="str">
        <f>name!E$5</f>
        <v>Professional occupations</v>
      </c>
      <c r="B214" s="302">
        <v>0.18864715641493257</v>
      </c>
      <c r="C214" s="302">
        <v>1.8824202038960892E-2</v>
      </c>
      <c r="D214" s="302">
        <v>0.11314470590924622</v>
      </c>
      <c r="E214" s="302">
        <f t="shared" ref="E214:E221" si="98">SUM(B214:D214)</f>
        <v>0.32061606436313972</v>
      </c>
      <c r="F214" s="303"/>
      <c r="G214" s="302">
        <v>0.15642981776605785</v>
      </c>
      <c r="H214" s="302">
        <v>1.4536548415147173E-2</v>
      </c>
      <c r="I214" s="302">
        <v>0.10089915965180787</v>
      </c>
      <c r="J214" s="302">
        <f t="shared" ref="J214:J216" si="99">SUM(G214:I214)</f>
        <v>0.27186552583301293</v>
      </c>
      <c r="K214" s="303"/>
      <c r="L214" s="302">
        <v>0.18101225834361337</v>
      </c>
      <c r="M214" s="302">
        <v>1.9915791401715139E-2</v>
      </c>
      <c r="N214" s="302">
        <v>7.3152773366801177E-2</v>
      </c>
      <c r="O214" s="302">
        <f t="shared" ref="O214:O221" si="100">SUM(L214:N214)</f>
        <v>0.27408082311212967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0.13473363978783173</v>
      </c>
      <c r="C215" s="302">
        <v>3.1574726960801498E-2</v>
      </c>
      <c r="D215" s="302">
        <v>0.22041068070762979</v>
      </c>
      <c r="E215" s="302">
        <f t="shared" si="98"/>
        <v>0.38671904745626301</v>
      </c>
      <c r="F215" s="303"/>
      <c r="G215" s="302">
        <v>0.1191067256525065</v>
      </c>
      <c r="H215" s="302">
        <v>2.0033167320605699E-2</v>
      </c>
      <c r="I215" s="302">
        <v>0.33327437611195548</v>
      </c>
      <c r="J215" s="302">
        <f t="shared" si="99"/>
        <v>0.47241426908506767</v>
      </c>
      <c r="K215" s="303"/>
      <c r="L215" s="302">
        <v>0.11801778152011307</v>
      </c>
      <c r="M215" s="302">
        <v>2.1989936895184858E-2</v>
      </c>
      <c r="N215" s="302">
        <v>0.29955704642278597</v>
      </c>
      <c r="O215" s="302">
        <f t="shared" si="100"/>
        <v>0.43956476483808388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0.12895629757864085</v>
      </c>
      <c r="C216" s="302">
        <v>6.2579544679972482E-2</v>
      </c>
      <c r="D216" s="302">
        <v>1.6255052448449651E-2</v>
      </c>
      <c r="E216" s="302">
        <f t="shared" si="98"/>
        <v>0.207790894707063</v>
      </c>
      <c r="F216" s="303"/>
      <c r="G216" s="302">
        <v>0.10908484754135001</v>
      </c>
      <c r="H216" s="302">
        <v>4.3572657428843628E-2</v>
      </c>
      <c r="I216" s="302">
        <v>2.2322621756529021E-2</v>
      </c>
      <c r="J216" s="302">
        <f t="shared" si="99"/>
        <v>0.17498012672672267</v>
      </c>
      <c r="K216" s="303"/>
      <c r="L216" s="302">
        <v>9.472959627032361E-2</v>
      </c>
      <c r="M216" s="302">
        <v>4.0712863711169521E-2</v>
      </c>
      <c r="N216" s="302">
        <v>1.613861125623367E-2</v>
      </c>
      <c r="O216" s="302">
        <f t="shared" si="100"/>
        <v>0.15158107123772679</v>
      </c>
    </row>
    <row r="217" spans="1:15" s="236" customFormat="1" x14ac:dyDescent="0.2">
      <c r="A217" s="237" t="str">
        <f>name!E$8</f>
        <v>Skilled trades occupations</v>
      </c>
      <c r="B217" s="302">
        <v>7.5312405786243791E-2</v>
      </c>
      <c r="C217" s="302">
        <v>1.811495280076689E-2</v>
      </c>
      <c r="D217" s="302">
        <v>6.5012762445943575E-2</v>
      </c>
      <c r="E217" s="302">
        <f t="shared" si="98"/>
        <v>0.15844012103295424</v>
      </c>
      <c r="F217" s="303"/>
      <c r="G217" s="302">
        <v>6.37283810979868E-2</v>
      </c>
      <c r="H217" s="302">
        <v>8.0641381626010873E-3</v>
      </c>
      <c r="I217" s="302">
        <v>5.484534377862816E-2</v>
      </c>
      <c r="J217" s="302">
        <f>SUM(G217:I217)</f>
        <v>0.12663786303921604</v>
      </c>
      <c r="K217" s="303"/>
      <c r="L217" s="302">
        <v>4.6180475703960069E-2</v>
      </c>
      <c r="M217" s="302">
        <v>8.5209742734611779E-3</v>
      </c>
      <c r="N217" s="302">
        <v>6.4757754123172875E-2</v>
      </c>
      <c r="O217" s="302">
        <f t="shared" si="100"/>
        <v>0.11945920410059413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3.1653141753920838E-2</v>
      </c>
      <c r="C218" s="302">
        <v>1.7127793794658216E-2</v>
      </c>
      <c r="D218" s="302">
        <v>1.3010631053029235E-2</v>
      </c>
      <c r="E218" s="302">
        <f t="shared" si="98"/>
        <v>6.179156660160829E-2</v>
      </c>
      <c r="F218" s="303"/>
      <c r="G218" s="302">
        <v>3.8252694604943981E-2</v>
      </c>
      <c r="H218" s="302">
        <v>2.2024744657494388E-2</v>
      </c>
      <c r="I218" s="302">
        <v>2.391929116680928E-2</v>
      </c>
      <c r="J218" s="302">
        <f t="shared" ref="J218:J221" si="101">SUM(G218:I218)</f>
        <v>8.4196730429247649E-2</v>
      </c>
      <c r="K218" s="303"/>
      <c r="L218" s="302">
        <v>4.1265295219869484E-2</v>
      </c>
      <c r="M218" s="302">
        <v>1.9407404071480817E-2</v>
      </c>
      <c r="N218" s="302">
        <v>2.6245872364081109E-2</v>
      </c>
      <c r="O218" s="302">
        <f t="shared" si="100"/>
        <v>8.6918571655431404E-2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5.4587044649245714E-2</v>
      </c>
      <c r="C219" s="302">
        <v>2.7677512138395869E-2</v>
      </c>
      <c r="D219" s="302">
        <v>1.4109831446451865E-2</v>
      </c>
      <c r="E219" s="302">
        <f t="shared" si="98"/>
        <v>9.6374388234093444E-2</v>
      </c>
      <c r="F219" s="303"/>
      <c r="G219" s="302">
        <v>5.3727702666790292E-2</v>
      </c>
      <c r="H219" s="302">
        <v>2.7186281778211703E-2</v>
      </c>
      <c r="I219" s="302">
        <v>1.3228840245784081E-2</v>
      </c>
      <c r="J219" s="302">
        <f t="shared" si="101"/>
        <v>9.4142824690786081E-2</v>
      </c>
      <c r="K219" s="303"/>
      <c r="L219" s="302">
        <v>6.5425940418360085E-2</v>
      </c>
      <c r="M219" s="302">
        <v>3.1851833867936295E-2</v>
      </c>
      <c r="N219" s="302">
        <v>1.0479154543283698E-2</v>
      </c>
      <c r="O219" s="302">
        <f t="shared" si="100"/>
        <v>0.10775692882958009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2.8114224033141323E-2</v>
      </c>
      <c r="C220" s="302">
        <v>1.9970994611312461E-2</v>
      </c>
      <c r="D220" s="302">
        <v>1.4355035409071718E-2</v>
      </c>
      <c r="E220" s="302">
        <f t="shared" si="98"/>
        <v>6.2440254053525497E-2</v>
      </c>
      <c r="F220" s="303"/>
      <c r="G220" s="302">
        <v>2.4116272974125528E-2</v>
      </c>
      <c r="H220" s="302">
        <v>8.5397578425980888E-3</v>
      </c>
      <c r="I220" s="302">
        <v>1.5417028320235627E-2</v>
      </c>
      <c r="J220" s="302">
        <f t="shared" si="101"/>
        <v>4.8073059136959244E-2</v>
      </c>
      <c r="K220" s="303"/>
      <c r="L220" s="302">
        <v>2.4775868808075321E-2</v>
      </c>
      <c r="M220" s="302">
        <v>1.1972777069044403E-2</v>
      </c>
      <c r="N220" s="302">
        <v>2.4173048054604893E-2</v>
      </c>
      <c r="O220" s="302">
        <f t="shared" si="100"/>
        <v>6.0921693931724613E-2</v>
      </c>
    </row>
    <row r="221" spans="1:15" s="236" customFormat="1" x14ac:dyDescent="0.2">
      <c r="A221" s="237" t="str">
        <f>name!E$12</f>
        <v>Elementary occupations</v>
      </c>
      <c r="B221" s="302">
        <v>9.4671080962761348E-2</v>
      </c>
      <c r="C221" s="302">
        <v>8.0975424727151177E-2</v>
      </c>
      <c r="D221" s="302">
        <v>6.1606826451389499E-2</v>
      </c>
      <c r="E221" s="302">
        <f t="shared" si="98"/>
        <v>0.23725333214130201</v>
      </c>
      <c r="F221" s="303"/>
      <c r="G221" s="302">
        <v>0.126053093946525</v>
      </c>
      <c r="H221" s="302">
        <v>7.8288381322951447E-2</v>
      </c>
      <c r="I221" s="302">
        <v>8.788623078974897E-2</v>
      </c>
      <c r="J221" s="302">
        <f t="shared" si="101"/>
        <v>0.29222770605922543</v>
      </c>
      <c r="K221" s="303"/>
      <c r="L221" s="302">
        <v>0.12128386297446329</v>
      </c>
      <c r="M221" s="302">
        <v>8.6146480187333382E-2</v>
      </c>
      <c r="N221" s="302">
        <v>0.12181825993627216</v>
      </c>
      <c r="O221" s="302">
        <f t="shared" si="100"/>
        <v>0.3292486030980688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0.81951182107939791</v>
      </c>
      <c r="C223" s="311">
        <f t="shared" ref="C223:E223" si="102">SUM(C213:C221)</f>
        <v>0.29082939297381505</v>
      </c>
      <c r="D223" s="311">
        <f t="shared" si="102"/>
        <v>0.58165878594678888</v>
      </c>
      <c r="E223" s="311">
        <f t="shared" si="102"/>
        <v>1.6920000000000019</v>
      </c>
      <c r="F223" s="311"/>
      <c r="G223" s="311">
        <f t="shared" ref="G223:J223" si="103">SUM(G213:G221)</f>
        <v>0.75675941540124481</v>
      </c>
      <c r="H223" s="311">
        <f t="shared" si="103"/>
        <v>0.23001630129370459</v>
      </c>
      <c r="I223" s="311">
        <f t="shared" si="103"/>
        <v>0.72822428330505184</v>
      </c>
      <c r="J223" s="311">
        <f t="shared" si="103"/>
        <v>1.7150000000000012</v>
      </c>
      <c r="K223" s="311"/>
      <c r="L223" s="311">
        <f t="shared" ref="L223:O223" si="104">SUM(L213:L221)</f>
        <v>0.76258847365756088</v>
      </c>
      <c r="M223" s="311">
        <f t="shared" si="104"/>
        <v>0.25076981089346562</v>
      </c>
      <c r="N223" s="311">
        <f t="shared" si="104"/>
        <v>0.70964171544897237</v>
      </c>
      <c r="O223" s="311">
        <f t="shared" si="104"/>
        <v>1.7229999999999988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0.61044451022804291</v>
      </c>
      <c r="C230" s="302">
        <v>9.566062909670095E-2</v>
      </c>
      <c r="D230" s="302">
        <v>4.892895926825306E-2</v>
      </c>
      <c r="E230" s="302">
        <f>SUM(B230:D230)</f>
        <v>0.75503409859299686</v>
      </c>
      <c r="F230" s="303"/>
      <c r="G230" s="302">
        <v>0.47349385897185242</v>
      </c>
      <c r="H230" s="302">
        <v>4.3636364983554145E-2</v>
      </c>
      <c r="I230" s="302">
        <v>3.3716046258773717E-2</v>
      </c>
      <c r="J230" s="302">
        <f>SUM(G230:I230)</f>
        <v>0.5508462702141802</v>
      </c>
      <c r="K230" s="303"/>
      <c r="L230" s="302">
        <v>0.51917115668175318</v>
      </c>
      <c r="M230" s="302">
        <v>4.9782597857548197E-2</v>
      </c>
      <c r="N230" s="302">
        <v>3.4575173432891182E-2</v>
      </c>
      <c r="O230" s="302">
        <f>SUM(L230:N230)</f>
        <v>0.6035289279721926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8.7673382567908534E-2</v>
      </c>
      <c r="D231" s="302">
        <v>0.13246534552397179</v>
      </c>
      <c r="E231" s="302">
        <f t="shared" ref="E231:E238" si="105">SUM(B231:D231)</f>
        <v>2.1323360894949897</v>
      </c>
      <c r="F231" s="303"/>
      <c r="G231" s="302">
        <v>1.6717388239609923</v>
      </c>
      <c r="H231" s="302">
        <v>4.1906255498847342E-2</v>
      </c>
      <c r="I231" s="302">
        <v>7.8655909951235933E-2</v>
      </c>
      <c r="J231" s="302">
        <f t="shared" ref="J231:J233" si="106">SUM(G231:I231)</f>
        <v>1.7923009894110755</v>
      </c>
      <c r="K231" s="303"/>
      <c r="L231" s="302">
        <v>2.0612126772907784</v>
      </c>
      <c r="M231" s="302">
        <v>5.2856264059574692E-2</v>
      </c>
      <c r="N231" s="302">
        <v>8.096772586617558E-2</v>
      </c>
      <c r="O231" s="302">
        <f t="shared" ref="O231:O238" si="107">SUM(L231:N231)</f>
        <v>2.1950366672165287</v>
      </c>
    </row>
    <row r="232" spans="1:15" s="236" customFormat="1" x14ac:dyDescent="0.2">
      <c r="A232" s="237" t="str">
        <f>name!E$6</f>
        <v>Associate professional occupations</v>
      </c>
      <c r="B232" s="302">
        <v>0.91453279416071909</v>
      </c>
      <c r="C232" s="302">
        <v>0.10439772276219754</v>
      </c>
      <c r="D232" s="302">
        <v>6.9494359165291578E-2</v>
      </c>
      <c r="E232" s="302">
        <f t="shared" si="105"/>
        <v>1.0884248760882083</v>
      </c>
      <c r="F232" s="303"/>
      <c r="G232" s="302">
        <v>0.74078264621584167</v>
      </c>
      <c r="H232" s="302">
        <v>4.9194043216702593E-2</v>
      </c>
      <c r="I232" s="302">
        <v>6.7016954894838027E-2</v>
      </c>
      <c r="J232" s="302">
        <f t="shared" si="106"/>
        <v>0.85699364432738234</v>
      </c>
      <c r="K232" s="303"/>
      <c r="L232" s="302">
        <v>0.82021100728349183</v>
      </c>
      <c r="M232" s="302">
        <v>4.7203398857434763E-2</v>
      </c>
      <c r="N232" s="302">
        <v>6.7789167238098746E-2</v>
      </c>
      <c r="O232" s="302">
        <f t="shared" si="107"/>
        <v>0.93520357337902538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0.49665179271814758</v>
      </c>
      <c r="C233" s="302">
        <v>0.20859864012725615</v>
      </c>
      <c r="D233" s="302">
        <v>2.9427371884929179E-2</v>
      </c>
      <c r="E233" s="302">
        <f t="shared" si="105"/>
        <v>0.73467780473033284</v>
      </c>
      <c r="F233" s="303"/>
      <c r="G233" s="302">
        <v>0.32861968498406274</v>
      </c>
      <c r="H233" s="302">
        <v>7.2327274727268492E-2</v>
      </c>
      <c r="I233" s="302">
        <v>1.4841315291212194E-2</v>
      </c>
      <c r="J233" s="302">
        <f t="shared" si="106"/>
        <v>0.41578827500254339</v>
      </c>
      <c r="K233" s="303"/>
      <c r="L233" s="302">
        <v>0.31647089332898282</v>
      </c>
      <c r="M233" s="302">
        <v>7.1068288751802641E-2</v>
      </c>
      <c r="N233" s="302">
        <v>9.1700192153024006E-3</v>
      </c>
      <c r="O233" s="302">
        <f t="shared" si="107"/>
        <v>0.39670920129608789</v>
      </c>
    </row>
    <row r="234" spans="1:15" s="236" customFormat="1" x14ac:dyDescent="0.2">
      <c r="A234" s="237" t="str">
        <f>name!E$8</f>
        <v>Skilled trades occupations</v>
      </c>
      <c r="B234" s="302">
        <v>0.38586098599799168</v>
      </c>
      <c r="C234" s="302">
        <v>5.1587353482668033E-2</v>
      </c>
      <c r="D234" s="302">
        <v>4.796897203068777E-2</v>
      </c>
      <c r="E234" s="302">
        <f t="shared" si="105"/>
        <v>0.48541731151134748</v>
      </c>
      <c r="F234" s="303"/>
      <c r="G234" s="302">
        <v>0.24112825292355675</v>
      </c>
      <c r="H234" s="302">
        <v>1.5461925694991248E-2</v>
      </c>
      <c r="I234" s="302">
        <v>2.0979881763167996E-2</v>
      </c>
      <c r="J234" s="302">
        <f>SUM(G234:I234)</f>
        <v>0.277570060381716</v>
      </c>
      <c r="K234" s="303"/>
      <c r="L234" s="302">
        <v>0.15536103573849952</v>
      </c>
      <c r="M234" s="302">
        <v>1.6823981808378435E-2</v>
      </c>
      <c r="N234" s="302">
        <v>3.5997163276002449E-2</v>
      </c>
      <c r="O234" s="302">
        <f t="shared" si="107"/>
        <v>0.2081821808228804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3.2026764771488747E-2</v>
      </c>
      <c r="D235" s="302">
        <v>1.559398348095881E-2</v>
      </c>
      <c r="E235" s="302">
        <f t="shared" si="105"/>
        <v>0.17421184050393107</v>
      </c>
      <c r="F235" s="303"/>
      <c r="G235" s="302">
        <v>9.4035493381897067E-2</v>
      </c>
      <c r="H235" s="302">
        <v>1.6186819265979015E-2</v>
      </c>
      <c r="I235" s="302">
        <v>1.4528290247523322E-2</v>
      </c>
      <c r="J235" s="302">
        <f t="shared" ref="J235:J238" si="108">SUM(G235:I235)</f>
        <v>0.1247506028953994</v>
      </c>
      <c r="K235" s="303"/>
      <c r="L235" s="302">
        <v>0.13623696183587486</v>
      </c>
      <c r="M235" s="302">
        <v>1.7780117797923153E-2</v>
      </c>
      <c r="N235" s="302">
        <v>2.0630249034305034E-2</v>
      </c>
      <c r="O235" s="302">
        <f t="shared" si="107"/>
        <v>0.17464732866810306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0.32985146335045001</v>
      </c>
      <c r="C236" s="302">
        <v>0.26388435816450284</v>
      </c>
      <c r="D236" s="302">
        <v>1.4699193372323022E-2</v>
      </c>
      <c r="E236" s="302">
        <f t="shared" si="105"/>
        <v>0.60843501488727592</v>
      </c>
      <c r="F236" s="303"/>
      <c r="G236" s="302">
        <v>0.20105027310153248</v>
      </c>
      <c r="H236" s="302">
        <v>7.641837546816567E-2</v>
      </c>
      <c r="I236" s="302">
        <v>5.3560932141709216E-3</v>
      </c>
      <c r="J236" s="302">
        <f t="shared" si="108"/>
        <v>0.28282474178386907</v>
      </c>
      <c r="K236" s="303"/>
      <c r="L236" s="302">
        <v>0.26719781651808239</v>
      </c>
      <c r="M236" s="302">
        <v>0.10772556397340714</v>
      </c>
      <c r="N236" s="302">
        <v>6.5593028506420693E-3</v>
      </c>
      <c r="O236" s="302">
        <f t="shared" si="107"/>
        <v>0.38148268334213159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1.383728165822461E-2</v>
      </c>
      <c r="E237" s="302">
        <f t="shared" si="105"/>
        <v>9.3710959288747384E-2</v>
      </c>
      <c r="F237" s="303"/>
      <c r="G237" s="302">
        <v>3.1967929148462602E-2</v>
      </c>
      <c r="H237" s="302">
        <v>2.0344279654071897E-2</v>
      </c>
      <c r="I237" s="302">
        <v>8.3411664655159545E-3</v>
      </c>
      <c r="J237" s="302">
        <f t="shared" si="108"/>
        <v>6.0653375268050452E-2</v>
      </c>
      <c r="K237" s="303"/>
      <c r="L237" s="302">
        <v>3.6453668818455923E-2</v>
      </c>
      <c r="M237" s="302">
        <v>2.4848585395690122E-2</v>
      </c>
      <c r="N237" s="302">
        <v>1.443986234730371E-2</v>
      </c>
      <c r="O237" s="302">
        <f t="shared" si="107"/>
        <v>7.574211656144976E-2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3.7059089030569217E-2</v>
      </c>
      <c r="D238" s="302">
        <v>4.0866575812189596E-2</v>
      </c>
      <c r="E238" s="302">
        <f t="shared" si="105"/>
        <v>0.1947520049021812</v>
      </c>
      <c r="F238" s="303"/>
      <c r="G238" s="302">
        <v>0.14889648185902141</v>
      </c>
      <c r="H238" s="302">
        <v>4.9317595744389472E-2</v>
      </c>
      <c r="I238" s="302">
        <v>4.0057963112369713E-2</v>
      </c>
      <c r="J238" s="302">
        <f t="shared" si="108"/>
        <v>0.23827204071578056</v>
      </c>
      <c r="K238" s="303"/>
      <c r="L238" s="302">
        <v>0.17419079443529095</v>
      </c>
      <c r="M238" s="302">
        <v>4.599533587436197E-2</v>
      </c>
      <c r="N238" s="302">
        <v>6.2281190431940588E-2</v>
      </c>
      <c r="O238" s="302">
        <f t="shared" si="107"/>
        <v>0.28246732074159353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4.9371650416410695</v>
      </c>
      <c r="C240" s="311">
        <f t="shared" ref="C240:E240" si="109">SUM(C230:C238)</f>
        <v>0.9165529161621111</v>
      </c>
      <c r="D240" s="311">
        <f t="shared" si="109"/>
        <v>0.4132820421968294</v>
      </c>
      <c r="E240" s="311">
        <f t="shared" si="109"/>
        <v>6.2670000000000101</v>
      </c>
      <c r="F240" s="311"/>
      <c r="G240" s="311">
        <f t="shared" ref="G240:J240" si="110">SUM(G230:G238)</f>
        <v>3.9317134445472184</v>
      </c>
      <c r="H240" s="311">
        <f t="shared" si="110"/>
        <v>0.38479293425396988</v>
      </c>
      <c r="I240" s="311">
        <f t="shared" si="110"/>
        <v>0.28349362119880778</v>
      </c>
      <c r="J240" s="311">
        <f t="shared" si="110"/>
        <v>4.5999999999999961</v>
      </c>
      <c r="K240" s="311"/>
      <c r="L240" s="311">
        <f t="shared" ref="L240:O240" si="111">SUM(L230:L238)</f>
        <v>4.4865060119312101</v>
      </c>
      <c r="M240" s="311">
        <f t="shared" si="111"/>
        <v>0.43408413437612114</v>
      </c>
      <c r="N240" s="311">
        <f t="shared" si="111"/>
        <v>0.33240985369266168</v>
      </c>
      <c r="O240" s="311">
        <f t="shared" si="111"/>
        <v>5.2529999999999921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0.53358379379416787</v>
      </c>
      <c r="C247" s="302">
        <v>0.12304941627501094</v>
      </c>
      <c r="D247" s="302">
        <v>6.6645213806318146E-2</v>
      </c>
      <c r="E247" s="302">
        <f>SUM(B247:D247)</f>
        <v>0.72327842387549701</v>
      </c>
      <c r="F247" s="303"/>
      <c r="G247" s="302">
        <v>0.59170468779804419</v>
      </c>
      <c r="H247" s="302">
        <v>0.16717244062927833</v>
      </c>
      <c r="I247" s="302">
        <v>2.906405396300334E-2</v>
      </c>
      <c r="J247" s="302">
        <f>SUM(G247:I247)</f>
        <v>0.78794118239032596</v>
      </c>
      <c r="K247" s="303"/>
      <c r="L247" s="302">
        <v>0.62040939134351492</v>
      </c>
      <c r="M247" s="302">
        <v>0.24287685115008512</v>
      </c>
      <c r="N247" s="302">
        <v>3.5541313076011258E-2</v>
      </c>
      <c r="O247" s="302">
        <f>SUM(L247:N247)</f>
        <v>0.89882755556961136</v>
      </c>
    </row>
    <row r="248" spans="1:15" s="236" customFormat="1" x14ac:dyDescent="0.2">
      <c r="A248" s="237" t="str">
        <f>name!E$5</f>
        <v>Professional occupations</v>
      </c>
      <c r="B248" s="302">
        <v>0.88844893340083386</v>
      </c>
      <c r="C248" s="302">
        <v>5.8873164593314306E-2</v>
      </c>
      <c r="D248" s="302">
        <v>0.33904717630683689</v>
      </c>
      <c r="E248" s="302">
        <f t="shared" ref="E248:E255" si="112">SUM(B248:D248)</f>
        <v>1.2863692743009851</v>
      </c>
      <c r="F248" s="303"/>
      <c r="G248" s="302">
        <v>1.1487801083539753</v>
      </c>
      <c r="H248" s="302">
        <v>7.8766350025675669E-2</v>
      </c>
      <c r="I248" s="302">
        <v>3.2505818646929086E-2</v>
      </c>
      <c r="J248" s="302">
        <f t="shared" ref="J248:J250" si="113">SUM(G248:I248)</f>
        <v>1.2600522770265801</v>
      </c>
      <c r="K248" s="303"/>
      <c r="L248" s="302">
        <v>1.4771675056488254</v>
      </c>
      <c r="M248" s="302">
        <v>9.9334335263674481E-2</v>
      </c>
      <c r="N248" s="302">
        <v>3.5965978975748679E-2</v>
      </c>
      <c r="O248" s="302">
        <f t="shared" ref="O248:O255" si="114">SUM(L248:N248)</f>
        <v>1.6124678198882485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0.12840751625077512</v>
      </c>
      <c r="D249" s="302">
        <v>0.15574442269334787</v>
      </c>
      <c r="E249" s="302">
        <f t="shared" si="112"/>
        <v>1.2374597863909398</v>
      </c>
      <c r="F249" s="303"/>
      <c r="G249" s="302">
        <v>1.1049012653634274</v>
      </c>
      <c r="H249" s="302">
        <v>0.14022478350588841</v>
      </c>
      <c r="I249" s="302">
        <v>4.1131207240255624E-2</v>
      </c>
      <c r="J249" s="302">
        <f t="shared" si="113"/>
        <v>1.2862572561095713</v>
      </c>
      <c r="K249" s="303"/>
      <c r="L249" s="302">
        <v>1.0678800328954199</v>
      </c>
      <c r="M249" s="302">
        <v>0.15835645260096443</v>
      </c>
      <c r="N249" s="302">
        <v>3.7788806778860845E-2</v>
      </c>
      <c r="O249" s="302">
        <f t="shared" si="114"/>
        <v>1.2640252922752451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1.9337587170902546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1.9185976558870794</v>
      </c>
      <c r="H250" s="302">
        <v>0.48423225143488025</v>
      </c>
      <c r="I250" s="302">
        <v>4.9787274574399562E-3</v>
      </c>
      <c r="J250" s="302">
        <f t="shared" si="113"/>
        <v>2.4078086347793994</v>
      </c>
      <c r="K250" s="303"/>
      <c r="L250" s="302">
        <v>1.6927446288652352</v>
      </c>
      <c r="M250" s="302">
        <v>0.36177518140613857</v>
      </c>
      <c r="N250" s="302">
        <v>7.2837550187629541E-3</v>
      </c>
      <c r="O250" s="302">
        <f t="shared" si="114"/>
        <v>2.0618035652901368</v>
      </c>
    </row>
    <row r="251" spans="1:15" s="236" customFormat="1" x14ac:dyDescent="0.2">
      <c r="A251" s="237" t="str">
        <f>name!E$8</f>
        <v>Skilled trades occupations</v>
      </c>
      <c r="B251" s="302">
        <v>5.4441051111775052E-2</v>
      </c>
      <c r="C251" s="302">
        <v>7.2829625395645576E-3</v>
      </c>
      <c r="D251" s="302">
        <v>9.0704114708284558E-2</v>
      </c>
      <c r="E251" s="302">
        <f t="shared" si="112"/>
        <v>0.15242812835962416</v>
      </c>
      <c r="F251" s="303"/>
      <c r="G251" s="302">
        <v>4.309802392614432E-2</v>
      </c>
      <c r="H251" s="302">
        <v>6.57077588069484E-3</v>
      </c>
      <c r="I251" s="302">
        <v>7.6947979338411214E-3</v>
      </c>
      <c r="J251" s="302">
        <f>SUM(G251:I251)</f>
        <v>5.7363597740680276E-2</v>
      </c>
      <c r="K251" s="303"/>
      <c r="L251" s="302">
        <v>4.1145459244656624E-2</v>
      </c>
      <c r="M251" s="302">
        <v>8.7002181610580636E-3</v>
      </c>
      <c r="N251" s="302">
        <v>9.2678834034149275E-3</v>
      </c>
      <c r="O251" s="302">
        <f t="shared" si="114"/>
        <v>5.911356080912962E-2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5.7371558700852693E-3</v>
      </c>
      <c r="D252" s="302">
        <v>5.7828370912281456E-3</v>
      </c>
      <c r="E252" s="302">
        <f t="shared" si="112"/>
        <v>4.0532513029254105E-2</v>
      </c>
      <c r="F252" s="303"/>
      <c r="G252" s="302">
        <v>3.0306420646537279E-2</v>
      </c>
      <c r="H252" s="302">
        <v>4.8426159028868493E-3</v>
      </c>
      <c r="I252" s="302">
        <v>1.6181276406844938E-3</v>
      </c>
      <c r="J252" s="302">
        <f t="shared" ref="J252:J255" si="115">SUM(G252:I252)</f>
        <v>3.6767164190108621E-2</v>
      </c>
      <c r="K252" s="303"/>
      <c r="L252" s="302">
        <v>3.7323315173864557E-2</v>
      </c>
      <c r="M252" s="302">
        <v>4.8696725313854905E-3</v>
      </c>
      <c r="N252" s="302">
        <v>2.9644202977133615E-3</v>
      </c>
      <c r="O252" s="302">
        <f t="shared" si="114"/>
        <v>4.515740800296341E-2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8.4740108267392728E-2</v>
      </c>
      <c r="E253" s="302">
        <f t="shared" si="112"/>
        <v>0.71076372579236013</v>
      </c>
      <c r="F253" s="303"/>
      <c r="G253" s="302">
        <v>0.42456830698581349</v>
      </c>
      <c r="H253" s="302">
        <v>0.20065212585193948</v>
      </c>
      <c r="I253" s="302">
        <v>4.2280985073121398E-3</v>
      </c>
      <c r="J253" s="302">
        <f t="shared" si="115"/>
        <v>0.62944853134506507</v>
      </c>
      <c r="K253" s="303"/>
      <c r="L253" s="302">
        <v>0.521144396582082</v>
      </c>
      <c r="M253" s="302">
        <v>0.24135070383098942</v>
      </c>
      <c r="N253" s="302">
        <v>4.4930215148556302E-3</v>
      </c>
      <c r="O253" s="302">
        <f t="shared" si="114"/>
        <v>0.76698812192792709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2.333845761135122E-2</v>
      </c>
      <c r="C254" s="302">
        <v>2.2346409160211608E-3</v>
      </c>
      <c r="D254" s="302">
        <v>4.8118754206632211E-2</v>
      </c>
      <c r="E254" s="302">
        <f t="shared" si="112"/>
        <v>7.3691852734004595E-2</v>
      </c>
      <c r="F254" s="303"/>
      <c r="G254" s="302">
        <v>1.8107813829838108E-2</v>
      </c>
      <c r="H254" s="302">
        <v>2.1553818845506303E-3</v>
      </c>
      <c r="I254" s="302">
        <v>6.2179247298698326E-3</v>
      </c>
      <c r="J254" s="302">
        <f t="shared" si="115"/>
        <v>2.6481120444258571E-2</v>
      </c>
      <c r="K254" s="303"/>
      <c r="L254" s="302">
        <v>2.1343927650823276E-2</v>
      </c>
      <c r="M254" s="302">
        <v>3.6240972648197882E-3</v>
      </c>
      <c r="N254" s="302">
        <v>1.0676336306675659E-2</v>
      </c>
      <c r="O254" s="302">
        <f t="shared" si="114"/>
        <v>3.5644361222318718E-2</v>
      </c>
    </row>
    <row r="255" spans="1:15" s="236" customFormat="1" x14ac:dyDescent="0.2">
      <c r="A255" s="237" t="str">
        <f>name!E$12</f>
        <v>Elementary occupations</v>
      </c>
      <c r="B255" s="302">
        <v>8.7390078002608909E-2</v>
      </c>
      <c r="C255" s="302">
        <v>1.0206845853185311E-2</v>
      </c>
      <c r="D255" s="302">
        <v>3.3756016146385764E-2</v>
      </c>
      <c r="E255" s="302">
        <f t="shared" si="112"/>
        <v>0.13135294000217998</v>
      </c>
      <c r="F255" s="303"/>
      <c r="G255" s="302">
        <v>7.0263289215007754E-2</v>
      </c>
      <c r="H255" s="302">
        <v>9.4836864157520177E-3</v>
      </c>
      <c r="I255" s="302">
        <v>2.1332603432577322E-3</v>
      </c>
      <c r="J255" s="302">
        <f t="shared" si="115"/>
        <v>8.1880235974017501E-2</v>
      </c>
      <c r="K255" s="303"/>
      <c r="L255" s="302">
        <v>6.5901915742537787E-2</v>
      </c>
      <c r="M255" s="302">
        <v>6.7572367183859469E-3</v>
      </c>
      <c r="N255" s="302">
        <v>3.3131625534985609E-3</v>
      </c>
      <c r="O255" s="302">
        <f t="shared" si="114"/>
        <v>7.5972315014422295E-2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0.90569941535067555</v>
      </c>
      <c r="E257" s="311">
        <f t="shared" si="116"/>
        <v>6.9119999999999964</v>
      </c>
      <c r="F257" s="311"/>
      <c r="G257" s="311">
        <f t="shared" ref="G257:J257" si="117">SUM(G247:G255)</f>
        <v>5.3503275720058676</v>
      </c>
      <c r="H257" s="311">
        <f t="shared" si="117"/>
        <v>1.0941004115315462</v>
      </c>
      <c r="I257" s="311">
        <f t="shared" si="117"/>
        <v>0.12957201646259331</v>
      </c>
      <c r="J257" s="311">
        <f t="shared" si="117"/>
        <v>6.5740000000000069</v>
      </c>
      <c r="K257" s="311"/>
      <c r="L257" s="311">
        <f t="shared" ref="L257:O257" si="118">SUM(L247:L255)</f>
        <v>5.5450605731469604</v>
      </c>
      <c r="M257" s="311">
        <f t="shared" si="118"/>
        <v>1.1276447489275012</v>
      </c>
      <c r="N257" s="311">
        <f t="shared" si="118"/>
        <v>0.14729467792554188</v>
      </c>
      <c r="O257" s="311">
        <f t="shared" si="118"/>
        <v>6.8200000000000029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0.28538947596885728</v>
      </c>
      <c r="C264" s="302">
        <v>3.1903819728523783E-2</v>
      </c>
      <c r="D264" s="302">
        <v>0.1217071109414746</v>
      </c>
      <c r="E264" s="302">
        <f>SUM(B264:D264)</f>
        <v>0.43900040663885564</v>
      </c>
      <c r="F264" s="303"/>
      <c r="G264" s="302">
        <v>0.32706467628378116</v>
      </c>
      <c r="H264" s="302">
        <v>8.7931856178610782E-2</v>
      </c>
      <c r="I264" s="302">
        <v>0.15002373424344115</v>
      </c>
      <c r="J264" s="302">
        <f>SUM(G264:I264)</f>
        <v>0.56502026670583305</v>
      </c>
      <c r="K264" s="303"/>
      <c r="L264" s="302">
        <v>0.38393340078974347</v>
      </c>
      <c r="M264" s="302">
        <v>0.11108483300304363</v>
      </c>
      <c r="N264" s="302">
        <v>0.16631280445143112</v>
      </c>
      <c r="O264" s="302">
        <f>SUM(L264:N264)</f>
        <v>0.66133103824421824</v>
      </c>
    </row>
    <row r="265" spans="1:15" s="236" customFormat="1" x14ac:dyDescent="0.2">
      <c r="A265" s="237" t="str">
        <f>name!E$5</f>
        <v>Professional occupations</v>
      </c>
      <c r="B265" s="302">
        <v>0.35789691985338923</v>
      </c>
      <c r="C265" s="302">
        <v>3.6461020515728512E-2</v>
      </c>
      <c r="D265" s="302">
        <v>2.6313204634858735E-2</v>
      </c>
      <c r="E265" s="302">
        <f t="shared" ref="E265:E272" si="119">SUM(B265:D265)</f>
        <v>0.42067114500397651</v>
      </c>
      <c r="F265" s="303"/>
      <c r="G265" s="302">
        <v>0.48465737515601781</v>
      </c>
      <c r="H265" s="302">
        <v>7.5010704769718314E-2</v>
      </c>
      <c r="I265" s="302">
        <v>2.6172059390013096E-2</v>
      </c>
      <c r="J265" s="302">
        <f t="shared" ref="J265:J267" si="120">SUM(G265:I265)</f>
        <v>0.58584013931574919</v>
      </c>
      <c r="K265" s="303"/>
      <c r="L265" s="302">
        <v>0.63844345864957308</v>
      </c>
      <c r="M265" s="302">
        <v>9.1425231064456741E-2</v>
      </c>
      <c r="N265" s="302">
        <v>1.8002367127210837E-2</v>
      </c>
      <c r="O265" s="302">
        <f t="shared" ref="O265:O272" si="121">SUM(L265:N265)</f>
        <v>0.74787105684124067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0.30662832774821408</v>
      </c>
      <c r="C266" s="302">
        <v>5.4328907308319005E-2</v>
      </c>
      <c r="D266" s="302">
        <v>2.9166065962655599E-2</v>
      </c>
      <c r="E266" s="302">
        <f t="shared" si="119"/>
        <v>0.39012330101918868</v>
      </c>
      <c r="F266" s="303"/>
      <c r="G266" s="302">
        <v>0.38616369149368029</v>
      </c>
      <c r="H266" s="302">
        <v>0.10300036816573346</v>
      </c>
      <c r="I266" s="302">
        <v>2.3335208306974612E-2</v>
      </c>
      <c r="J266" s="302">
        <f t="shared" si="120"/>
        <v>0.51249926796638845</v>
      </c>
      <c r="K266" s="303"/>
      <c r="L266" s="302">
        <v>0.44551108837337539</v>
      </c>
      <c r="M266" s="302">
        <v>0.10883369125093391</v>
      </c>
      <c r="N266" s="302">
        <v>2.3704947933470947E-2</v>
      </c>
      <c r="O266" s="302">
        <f t="shared" si="121"/>
        <v>0.57804972755778028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0.61139971793344017</v>
      </c>
      <c r="C267" s="302">
        <v>0.31871137499618363</v>
      </c>
      <c r="D267" s="302">
        <v>2.0964692999728612E-2</v>
      </c>
      <c r="E267" s="302">
        <f t="shared" si="119"/>
        <v>0.95107578592935238</v>
      </c>
      <c r="F267" s="303"/>
      <c r="G267" s="302">
        <v>0.69259998996378269</v>
      </c>
      <c r="H267" s="302">
        <v>0.33544282824626442</v>
      </c>
      <c r="I267" s="302">
        <v>4.6681731857858608E-2</v>
      </c>
      <c r="J267" s="302">
        <f t="shared" si="120"/>
        <v>1.0747245500679057</v>
      </c>
      <c r="K267" s="303"/>
      <c r="L267" s="302">
        <v>0.74802111211081701</v>
      </c>
      <c r="M267" s="302">
        <v>0.28321510252933096</v>
      </c>
      <c r="N267" s="302">
        <v>4.5517608229165195E-2</v>
      </c>
      <c r="O267" s="302">
        <f t="shared" si="121"/>
        <v>1.0767538228693132</v>
      </c>
    </row>
    <row r="268" spans="1:15" s="236" customFormat="1" x14ac:dyDescent="0.2">
      <c r="A268" s="237" t="str">
        <f>name!E$8</f>
        <v>Skilled trades occupations</v>
      </c>
      <c r="B268" s="302">
        <v>0.23356828526869999</v>
      </c>
      <c r="C268" s="302">
        <v>1.0278411597066413E-2</v>
      </c>
      <c r="D268" s="302">
        <v>0.11148591874834106</v>
      </c>
      <c r="E268" s="302">
        <f t="shared" si="119"/>
        <v>0.35533261561410745</v>
      </c>
      <c r="F268" s="303"/>
      <c r="G268" s="302">
        <v>0.18040520248612715</v>
      </c>
      <c r="H268" s="302">
        <v>1.8933754087104432E-2</v>
      </c>
      <c r="I268" s="302">
        <v>3.8943553888795494E-2</v>
      </c>
      <c r="J268" s="302">
        <f>SUM(G268:I268)</f>
        <v>0.23828251046202709</v>
      </c>
      <c r="K268" s="303"/>
      <c r="L268" s="302">
        <v>0.21179554173212259</v>
      </c>
      <c r="M268" s="302">
        <v>2.9103811718630405E-2</v>
      </c>
      <c r="N268" s="302">
        <v>6.9838890586241154E-2</v>
      </c>
      <c r="O268" s="302">
        <f t="shared" si="121"/>
        <v>0.31073824403699413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9.1288984290667952E-2</v>
      </c>
      <c r="C269" s="302">
        <v>1.9290078492664415E-2</v>
      </c>
      <c r="D269" s="302">
        <v>1.2779238694118431E-2</v>
      </c>
      <c r="E269" s="302">
        <f t="shared" si="119"/>
        <v>0.12335830147745079</v>
      </c>
      <c r="F269" s="303"/>
      <c r="G269" s="302">
        <v>9.6681486417045506E-2</v>
      </c>
      <c r="H269" s="302">
        <v>3.6930761199409502E-2</v>
      </c>
      <c r="I269" s="302">
        <v>1.2137795247536321E-2</v>
      </c>
      <c r="J269" s="302">
        <f t="shared" ref="J269:J272" si="122">SUM(G269:I269)</f>
        <v>0.14575004286399135</v>
      </c>
      <c r="K269" s="303"/>
      <c r="L269" s="302">
        <v>0.11529617424807675</v>
      </c>
      <c r="M269" s="302">
        <v>3.938630129517294E-2</v>
      </c>
      <c r="N269" s="302">
        <v>2.020382556476806E-2</v>
      </c>
      <c r="O269" s="302">
        <f t="shared" si="121"/>
        <v>0.17488630110801778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0.47446866527949566</v>
      </c>
      <c r="C270" s="302">
        <v>0.21120101475407707</v>
      </c>
      <c r="D270" s="302">
        <v>3.6010501713078805E-2</v>
      </c>
      <c r="E270" s="302">
        <f t="shared" si="119"/>
        <v>0.72168018174665161</v>
      </c>
      <c r="F270" s="303"/>
      <c r="G270" s="302">
        <v>0.47453646243234243</v>
      </c>
      <c r="H270" s="302">
        <v>0.29229634732343857</v>
      </c>
      <c r="I270" s="302">
        <v>2.9936062184507142E-2</v>
      </c>
      <c r="J270" s="302">
        <f t="shared" si="122"/>
        <v>0.79676887194028823</v>
      </c>
      <c r="K270" s="303"/>
      <c r="L270" s="302">
        <v>0.55750506995240523</v>
      </c>
      <c r="M270" s="302">
        <v>0.32440846177049026</v>
      </c>
      <c r="N270" s="302">
        <v>2.2522307173739035E-2</v>
      </c>
      <c r="O270" s="302">
        <f t="shared" si="121"/>
        <v>0.90443583889663448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0.11847614706902609</v>
      </c>
      <c r="C271" s="302">
        <v>3.1158055274143654E-3</v>
      </c>
      <c r="D271" s="302">
        <v>4.4074988420155174E-3</v>
      </c>
      <c r="E271" s="302">
        <f t="shared" si="119"/>
        <v>0.12599945143845598</v>
      </c>
      <c r="F271" s="303"/>
      <c r="G271" s="302">
        <v>9.0143314921213122E-2</v>
      </c>
      <c r="H271" s="302">
        <v>1.088317175467542E-2</v>
      </c>
      <c r="I271" s="302">
        <v>1.123961729030673E-3</v>
      </c>
      <c r="J271" s="302">
        <f t="shared" si="122"/>
        <v>0.10215044840491921</v>
      </c>
      <c r="K271" s="303"/>
      <c r="L271" s="302">
        <v>9.6148794700958315E-2</v>
      </c>
      <c r="M271" s="302">
        <v>1.3732101781082584E-2</v>
      </c>
      <c r="N271" s="302">
        <v>1.9717394174318336E-3</v>
      </c>
      <c r="O271" s="302">
        <f t="shared" si="121"/>
        <v>0.11185263589947274</v>
      </c>
    </row>
    <row r="272" spans="1:15" s="236" customFormat="1" x14ac:dyDescent="0.2">
      <c r="A272" s="237" t="str">
        <f>name!E$12</f>
        <v>Elementary occupations</v>
      </c>
      <c r="B272" s="302">
        <v>0.2027301546000792</v>
      </c>
      <c r="C272" s="302">
        <v>3.2931032167989982E-2</v>
      </c>
      <c r="D272" s="302">
        <v>1.7097624363896242E-2</v>
      </c>
      <c r="E272" s="302">
        <f t="shared" si="119"/>
        <v>0.25275881113196541</v>
      </c>
      <c r="F272" s="303"/>
      <c r="G272" s="302">
        <v>0.16477676606138428</v>
      </c>
      <c r="H272" s="302">
        <v>4.6794931013784999E-2</v>
      </c>
      <c r="I272" s="302">
        <v>1.5392205197726024E-2</v>
      </c>
      <c r="J272" s="302">
        <f t="shared" si="122"/>
        <v>0.22696390227289528</v>
      </c>
      <c r="K272" s="303"/>
      <c r="L272" s="302">
        <v>0.17080514147916354</v>
      </c>
      <c r="M272" s="302">
        <v>3.0850471252717039E-2</v>
      </c>
      <c r="N272" s="302">
        <v>2.1425721814440329E-2</v>
      </c>
      <c r="O272" s="302">
        <f t="shared" si="121"/>
        <v>0.2230813345463209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2.6818466780118699</v>
      </c>
      <c r="C274" s="311">
        <f t="shared" ref="C274:E274" si="123">SUM(C264:C272)</f>
        <v>0.71822146508796725</v>
      </c>
      <c r="D274" s="311">
        <f t="shared" si="123"/>
        <v>0.37993185690016756</v>
      </c>
      <c r="E274" s="311">
        <f t="shared" si="123"/>
        <v>3.7800000000000047</v>
      </c>
      <c r="F274" s="311"/>
      <c r="G274" s="311">
        <f t="shared" ref="G274:J274" si="124">SUM(G264:G272)</f>
        <v>2.8970289652153745</v>
      </c>
      <c r="H274" s="311">
        <f t="shared" si="124"/>
        <v>1.0072247227387399</v>
      </c>
      <c r="I274" s="311">
        <f t="shared" si="124"/>
        <v>0.34374631204588313</v>
      </c>
      <c r="J274" s="311">
        <f t="shared" si="124"/>
        <v>4.2479999999999976</v>
      </c>
      <c r="K274" s="311"/>
      <c r="L274" s="311">
        <f t="shared" ref="L274:O274" si="125">SUM(L264:L272)</f>
        <v>3.3674597820362355</v>
      </c>
      <c r="M274" s="311">
        <f t="shared" si="125"/>
        <v>1.0320400056658585</v>
      </c>
      <c r="N274" s="311">
        <f t="shared" si="125"/>
        <v>0.38950021229789855</v>
      </c>
      <c r="O274" s="311">
        <f t="shared" si="125"/>
        <v>4.7889999999999926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1.5231837574093268</v>
      </c>
      <c r="C281" s="302">
        <v>0.17733981744366537</v>
      </c>
      <c r="D281" s="302">
        <v>0.52610424113079102</v>
      </c>
      <c r="E281" s="302">
        <f>SUM(B281:D281)</f>
        <v>2.2266278159837833</v>
      </c>
      <c r="F281" s="303"/>
      <c r="G281" s="302">
        <v>1.1506377966560484</v>
      </c>
      <c r="H281" s="302">
        <v>0.25666926333906021</v>
      </c>
      <c r="I281" s="302">
        <v>0.46683089300523323</v>
      </c>
      <c r="J281" s="302">
        <f>SUM(G281:I281)</f>
        <v>1.8741379530003417</v>
      </c>
      <c r="K281" s="303"/>
      <c r="L281" s="302">
        <v>1.1443710007170638</v>
      </c>
      <c r="M281" s="302">
        <v>0.32588895306536692</v>
      </c>
      <c r="N281" s="302">
        <v>0.59542374846911894</v>
      </c>
      <c r="O281" s="302">
        <f>SUM(L281:N281)</f>
        <v>2.0656837022515497</v>
      </c>
    </row>
    <row r="282" spans="1:15" s="236" customFormat="1" x14ac:dyDescent="0.2">
      <c r="A282" s="237" t="str">
        <f>name!E$5</f>
        <v>Professional occupations</v>
      </c>
      <c r="B282" s="302">
        <v>5.9131854325852906</v>
      </c>
      <c r="C282" s="302">
        <v>0.41172572176373773</v>
      </c>
      <c r="D282" s="302">
        <v>1.3180885128637929</v>
      </c>
      <c r="E282" s="302">
        <f t="shared" ref="E282:E289" si="126">SUM(B282:D282)</f>
        <v>7.6429996672128206</v>
      </c>
      <c r="F282" s="303"/>
      <c r="G282" s="302">
        <v>5.0449976277751141</v>
      </c>
      <c r="H282" s="302">
        <v>0.53064473527905343</v>
      </c>
      <c r="I282" s="302">
        <v>0.96176126353986069</v>
      </c>
      <c r="J282" s="302">
        <f t="shared" ref="J282:J284" si="127">SUM(G282:I282)</f>
        <v>6.5374036265940276</v>
      </c>
      <c r="K282" s="303"/>
      <c r="L282" s="302">
        <v>5.8855630142718178</v>
      </c>
      <c r="M282" s="302">
        <v>0.67163931806579891</v>
      </c>
      <c r="N282" s="302">
        <v>0.81747338423510385</v>
      </c>
      <c r="O282" s="302">
        <f t="shared" ref="O282:O289" si="128">SUM(L282:N282)</f>
        <v>7.374675716572721</v>
      </c>
    </row>
    <row r="283" spans="1:15" s="236" customFormat="1" x14ac:dyDescent="0.2">
      <c r="A283" s="237" t="str">
        <f>name!E$6</f>
        <v>Associate professional occupations</v>
      </c>
      <c r="B283" s="302">
        <v>2.7606820547742554</v>
      </c>
      <c r="C283" s="302">
        <v>0.38589322536223508</v>
      </c>
      <c r="D283" s="302">
        <v>0.64594969188112628</v>
      </c>
      <c r="E283" s="302">
        <f t="shared" si="126"/>
        <v>3.7925249720176168</v>
      </c>
      <c r="F283" s="303"/>
      <c r="G283" s="302">
        <v>2.260059788238733</v>
      </c>
      <c r="H283" s="302">
        <v>0.45443754176720763</v>
      </c>
      <c r="I283" s="302">
        <v>0.46855567839406803</v>
      </c>
      <c r="J283" s="302">
        <f t="shared" si="127"/>
        <v>3.1830530084000084</v>
      </c>
      <c r="K283" s="303"/>
      <c r="L283" s="302">
        <v>2.2009137320493579</v>
      </c>
      <c r="M283" s="302">
        <v>0.50436568182597319</v>
      </c>
      <c r="N283" s="302">
        <v>0.49171904135653682</v>
      </c>
      <c r="O283" s="302">
        <f t="shared" si="128"/>
        <v>3.196998455231868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4.1111925114525647</v>
      </c>
      <c r="C284" s="302">
        <v>1.7775836216268992</v>
      </c>
      <c r="D284" s="302">
        <v>0.58835974916277889</v>
      </c>
      <c r="E284" s="302">
        <f t="shared" si="126"/>
        <v>6.4771358822422425</v>
      </c>
      <c r="F284" s="303"/>
      <c r="G284" s="302">
        <v>3.1129446136077878</v>
      </c>
      <c r="H284" s="302">
        <v>1.6433561852305072</v>
      </c>
      <c r="I284" s="302">
        <v>0.29462044688815592</v>
      </c>
      <c r="J284" s="302">
        <f t="shared" si="127"/>
        <v>5.0509212457264505</v>
      </c>
      <c r="K284" s="303"/>
      <c r="L284" s="302">
        <v>2.8399154577860064</v>
      </c>
      <c r="M284" s="302">
        <v>1.5674040678525678</v>
      </c>
      <c r="N284" s="302">
        <v>0.40344482664089143</v>
      </c>
      <c r="O284" s="302">
        <f t="shared" si="128"/>
        <v>4.810764352279465</v>
      </c>
    </row>
    <row r="285" spans="1:15" s="236" customFormat="1" x14ac:dyDescent="0.2">
      <c r="A285" s="237" t="str">
        <f>name!E$8</f>
        <v>Skilled trades occupations</v>
      </c>
      <c r="B285" s="302">
        <v>0.92564701804139593</v>
      </c>
      <c r="C285" s="302">
        <v>8.3764961754215592E-2</v>
      </c>
      <c r="D285" s="302">
        <v>0.28125021045699383</v>
      </c>
      <c r="E285" s="302">
        <f t="shared" si="126"/>
        <v>1.2906621902526054</v>
      </c>
      <c r="F285" s="303"/>
      <c r="G285" s="302">
        <v>0.4531502081859321</v>
      </c>
      <c r="H285" s="302">
        <v>5.9022660239984391E-2</v>
      </c>
      <c r="I285" s="302">
        <v>0.19930775306572518</v>
      </c>
      <c r="J285" s="302">
        <f>SUM(G285:I285)</f>
        <v>0.7114806214916416</v>
      </c>
      <c r="K285" s="303"/>
      <c r="L285" s="302">
        <v>0.32247335593710141</v>
      </c>
      <c r="M285" s="302">
        <v>7.2554633006603697E-2</v>
      </c>
      <c r="N285" s="302">
        <v>0.26926566409915736</v>
      </c>
      <c r="O285" s="302">
        <f t="shared" si="128"/>
        <v>0.66429365304286248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0.16429112147696676</v>
      </c>
      <c r="C286" s="302">
        <v>8.1780644241085651E-2</v>
      </c>
      <c r="D286" s="302">
        <v>0.15554727469076199</v>
      </c>
      <c r="E286" s="302">
        <f t="shared" si="126"/>
        <v>0.40161904040881435</v>
      </c>
      <c r="F286" s="303"/>
      <c r="G286" s="302">
        <v>0.12024247010124144</v>
      </c>
      <c r="H286" s="302">
        <v>8.2369847407574914E-2</v>
      </c>
      <c r="I286" s="302">
        <v>0.10324791181047074</v>
      </c>
      <c r="J286" s="302">
        <f t="shared" ref="J286:J289" si="129">SUM(G286:I286)</f>
        <v>0.30586022931928714</v>
      </c>
      <c r="K286" s="303"/>
      <c r="L286" s="302">
        <v>0.15159394576272475</v>
      </c>
      <c r="M286" s="302">
        <v>0.11685517494389176</v>
      </c>
      <c r="N286" s="302">
        <v>0.19450290299795386</v>
      </c>
      <c r="O286" s="302">
        <f t="shared" si="128"/>
        <v>0.46295202370457039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0.82063659490581442</v>
      </c>
      <c r="C287" s="302">
        <v>0.5068877207150968</v>
      </c>
      <c r="D287" s="302">
        <v>0.20763977489246255</v>
      </c>
      <c r="E287" s="302">
        <f t="shared" si="126"/>
        <v>1.5351640905133737</v>
      </c>
      <c r="F287" s="303"/>
      <c r="G287" s="302">
        <v>0.58669160912311746</v>
      </c>
      <c r="H287" s="302">
        <v>0.48099456813930119</v>
      </c>
      <c r="I287" s="302">
        <v>9.3738478760760871E-2</v>
      </c>
      <c r="J287" s="302">
        <f t="shared" si="129"/>
        <v>1.1614246560231796</v>
      </c>
      <c r="K287" s="303"/>
      <c r="L287" s="302">
        <v>0.6822159009861809</v>
      </c>
      <c r="M287" s="302">
        <v>0.61674039068353292</v>
      </c>
      <c r="N287" s="302">
        <v>9.630216239861282E-2</v>
      </c>
      <c r="O287" s="302">
        <f t="shared" si="128"/>
        <v>1.3952584540683266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0.51451399891573657</v>
      </c>
      <c r="C288" s="302">
        <v>5.2626939163997404E-2</v>
      </c>
      <c r="D288" s="302">
        <v>8.8806289736466634E-2</v>
      </c>
      <c r="E288" s="302">
        <f t="shared" si="126"/>
        <v>0.65594722781620063</v>
      </c>
      <c r="F288" s="303"/>
      <c r="G288" s="302">
        <v>0.24296061286416903</v>
      </c>
      <c r="H288" s="302">
        <v>5.6624126036268159E-2</v>
      </c>
      <c r="I288" s="302">
        <v>6.7625222063279672E-2</v>
      </c>
      <c r="J288" s="302">
        <f t="shared" si="129"/>
        <v>0.36720996096371683</v>
      </c>
      <c r="K288" s="303"/>
      <c r="L288" s="302">
        <v>0.2299969447187106</v>
      </c>
      <c r="M288" s="302">
        <v>6.9692901235516622E-2</v>
      </c>
      <c r="N288" s="302">
        <v>9.9178687910928542E-2</v>
      </c>
      <c r="O288" s="302">
        <f t="shared" si="128"/>
        <v>0.39886853386515575</v>
      </c>
    </row>
    <row r="289" spans="1:15" s="236" customFormat="1" x14ac:dyDescent="0.2">
      <c r="A289" s="237" t="str">
        <f>name!E$12</f>
        <v>Elementary occupations</v>
      </c>
      <c r="B289" s="302">
        <v>0.63563301213546519</v>
      </c>
      <c r="C289" s="302">
        <v>0.12886874880977914</v>
      </c>
      <c r="D289" s="302">
        <v>0.22681735260730429</v>
      </c>
      <c r="E289" s="302">
        <f t="shared" si="126"/>
        <v>0.99131911355254865</v>
      </c>
      <c r="F289" s="303"/>
      <c r="G289" s="302">
        <v>0.40919234943055605</v>
      </c>
      <c r="H289" s="302">
        <v>0.14251920559303194</v>
      </c>
      <c r="I289" s="302">
        <v>0.11779714345778496</v>
      </c>
      <c r="J289" s="302">
        <f t="shared" si="129"/>
        <v>0.66950869848137295</v>
      </c>
      <c r="K289" s="303"/>
      <c r="L289" s="302">
        <v>0.41279818978039429</v>
      </c>
      <c r="M289" s="302">
        <v>0.13639935636840531</v>
      </c>
      <c r="N289" s="302">
        <v>0.19930756283470888</v>
      </c>
      <c r="O289" s="302">
        <f t="shared" si="128"/>
        <v>0.74850510898350842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17.368965501696813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25.014000000000003</v>
      </c>
      <c r="F291" s="311"/>
      <c r="G291" s="311">
        <f t="shared" ref="G291:J291" si="131">SUM(G281:G289)</f>
        <v>13.380877075982697</v>
      </c>
      <c r="H291" s="311">
        <f t="shared" si="131"/>
        <v>3.7066381330319893</v>
      </c>
      <c r="I291" s="311">
        <f t="shared" si="131"/>
        <v>2.7734847909853393</v>
      </c>
      <c r="J291" s="311">
        <f t="shared" si="131"/>
        <v>19.861000000000026</v>
      </c>
      <c r="K291" s="311"/>
      <c r="L291" s="311">
        <f t="shared" ref="L291:O291" si="132">SUM(L281:L289)</f>
        <v>13.869841542009357</v>
      </c>
      <c r="M291" s="311">
        <f t="shared" si="132"/>
        <v>4.0815404770476578</v>
      </c>
      <c r="N291" s="311">
        <f t="shared" si="132"/>
        <v>3.1666179809430122</v>
      </c>
      <c r="O291" s="311">
        <f t="shared" si="132"/>
        <v>21.118000000000027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0.53681008822303533</v>
      </c>
      <c r="C298" s="302">
        <v>0.11451593953503701</v>
      </c>
      <c r="D298" s="302">
        <v>0.19045108945544248</v>
      </c>
      <c r="E298" s="302">
        <f>SUM(B298:D298)</f>
        <v>0.84177711721351489</v>
      </c>
      <c r="F298" s="303"/>
      <c r="G298" s="302">
        <v>0.75413234037659072</v>
      </c>
      <c r="H298" s="302">
        <v>0.18465009922231071</v>
      </c>
      <c r="I298" s="302">
        <v>0.28375600671225992</v>
      </c>
      <c r="J298" s="302">
        <f>SUM(G298:I298)</f>
        <v>1.2225384463111613</v>
      </c>
      <c r="K298" s="303"/>
      <c r="L298" s="302">
        <v>0.78928895988063308</v>
      </c>
      <c r="M298" s="302">
        <v>0.2000678109803814</v>
      </c>
      <c r="N298" s="302">
        <v>0.32825603811018139</v>
      </c>
      <c r="O298" s="302">
        <f>SUM(L298:N298)</f>
        <v>1.3176128089711958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0.24532369361352327</v>
      </c>
      <c r="D299" s="302">
        <v>9.3465214841077365E-2</v>
      </c>
      <c r="E299" s="302">
        <f t="shared" ref="E299:E306" si="133">SUM(B299:D299)</f>
        <v>1.166954097722984</v>
      </c>
      <c r="F299" s="303"/>
      <c r="G299" s="302">
        <v>1.2725921646579277</v>
      </c>
      <c r="H299" s="302">
        <v>0.33261968469520842</v>
      </c>
      <c r="I299" s="302">
        <v>0.13156273837198301</v>
      </c>
      <c r="J299" s="302">
        <f t="shared" ref="J299:J301" si="134">SUM(G299:I299)</f>
        <v>1.7367745877251191</v>
      </c>
      <c r="K299" s="303"/>
      <c r="L299" s="302">
        <v>1.5297392275349366</v>
      </c>
      <c r="M299" s="302">
        <v>0.3656212698892225</v>
      </c>
      <c r="N299" s="302">
        <v>0.10381183005915114</v>
      </c>
      <c r="O299" s="302">
        <f t="shared" ref="O299:O306" si="135">SUM(L299:N299)</f>
        <v>1.9991723274833102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0.22950242909495278</v>
      </c>
      <c r="E300" s="302">
        <f t="shared" si="133"/>
        <v>1.6420336704267591</v>
      </c>
      <c r="F300" s="303"/>
      <c r="G300" s="302">
        <v>1.4607550819607575</v>
      </c>
      <c r="H300" s="302">
        <v>0.46008242002302779</v>
      </c>
      <c r="I300" s="302">
        <v>0.28235991930716564</v>
      </c>
      <c r="J300" s="302">
        <f t="shared" si="134"/>
        <v>2.2031974212909509</v>
      </c>
      <c r="K300" s="303"/>
      <c r="L300" s="302">
        <v>1.3822990645508983</v>
      </c>
      <c r="M300" s="302">
        <v>0.49839356224770565</v>
      </c>
      <c r="N300" s="302">
        <v>0.25580647702493586</v>
      </c>
      <c r="O300" s="302">
        <f t="shared" si="135"/>
        <v>2.1364991038235397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2.1747421412654475</v>
      </c>
      <c r="C301" s="302">
        <v>1.2450325147459407</v>
      </c>
      <c r="D301" s="302">
        <v>8.9538487929513313E-2</v>
      </c>
      <c r="E301" s="302">
        <f t="shared" si="133"/>
        <v>3.5093131439409015</v>
      </c>
      <c r="F301" s="303"/>
      <c r="G301" s="302">
        <v>2.5414921854518053</v>
      </c>
      <c r="H301" s="302">
        <v>1.3750667246004111</v>
      </c>
      <c r="I301" s="302">
        <v>7.3682115157944567E-2</v>
      </c>
      <c r="J301" s="302">
        <f t="shared" si="134"/>
        <v>3.9902410252101612</v>
      </c>
      <c r="K301" s="303"/>
      <c r="L301" s="302">
        <v>2.5473888296724962</v>
      </c>
      <c r="M301" s="302">
        <v>1.426309039898525</v>
      </c>
      <c r="N301" s="302">
        <v>7.5601178489084403E-2</v>
      </c>
      <c r="O301" s="302">
        <f t="shared" si="135"/>
        <v>4.0492990480601057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0.10163333677419328</v>
      </c>
      <c r="D302" s="302">
        <v>0.14607388259322832</v>
      </c>
      <c r="E302" s="302">
        <f t="shared" si="133"/>
        <v>0.65534677687577603</v>
      </c>
      <c r="F302" s="303"/>
      <c r="G302" s="302">
        <v>0.45585342508320559</v>
      </c>
      <c r="H302" s="302">
        <v>8.0496653089992293E-2</v>
      </c>
      <c r="I302" s="302">
        <v>0.2176054482161599</v>
      </c>
      <c r="J302" s="302">
        <f>SUM(G302:I302)</f>
        <v>0.75395552638935781</v>
      </c>
      <c r="K302" s="303"/>
      <c r="L302" s="302">
        <v>0.37643702779493166</v>
      </c>
      <c r="M302" s="302">
        <v>9.5026216927635687E-2</v>
      </c>
      <c r="N302" s="302">
        <v>0.21292936224994308</v>
      </c>
      <c r="O302" s="302">
        <f t="shared" si="135"/>
        <v>0.68439260697251036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0.65549051923134471</v>
      </c>
      <c r="C303" s="302">
        <v>0.56831084141896959</v>
      </c>
      <c r="D303" s="302">
        <v>0.15605744376646949</v>
      </c>
      <c r="E303" s="302">
        <f t="shared" si="133"/>
        <v>1.3798588044167839</v>
      </c>
      <c r="F303" s="303"/>
      <c r="G303" s="302">
        <v>0.71459831260405482</v>
      </c>
      <c r="H303" s="302">
        <v>0.58046828917462434</v>
      </c>
      <c r="I303" s="302">
        <v>0.16161385206970819</v>
      </c>
      <c r="J303" s="302">
        <f t="shared" ref="J303:J306" si="136">SUM(G303:I303)</f>
        <v>1.4566804538483873</v>
      </c>
      <c r="K303" s="303"/>
      <c r="L303" s="302">
        <v>0.78600580899187267</v>
      </c>
      <c r="M303" s="302">
        <v>0.57460884816047508</v>
      </c>
      <c r="N303" s="302">
        <v>0.18111713518978476</v>
      </c>
      <c r="O303" s="302">
        <f t="shared" si="135"/>
        <v>1.5417317923421323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0.74510155164309444</v>
      </c>
      <c r="D304" s="302">
        <v>7.4525480133278962E-2</v>
      </c>
      <c r="E304" s="302">
        <f t="shared" si="133"/>
        <v>2.0863187306678066</v>
      </c>
      <c r="F304" s="303"/>
      <c r="G304" s="302">
        <v>1.4594768508789051</v>
      </c>
      <c r="H304" s="302">
        <v>0.86116755105128684</v>
      </c>
      <c r="I304" s="302">
        <v>7.8993134150522643E-2</v>
      </c>
      <c r="J304" s="302">
        <f t="shared" si="136"/>
        <v>2.3996375360807147</v>
      </c>
      <c r="K304" s="303"/>
      <c r="L304" s="302">
        <v>1.7935829785571538</v>
      </c>
      <c r="M304" s="302">
        <v>1.2318783332521033</v>
      </c>
      <c r="N304" s="302">
        <v>6.2039895869849447E-2</v>
      </c>
      <c r="O304" s="302">
        <f t="shared" si="135"/>
        <v>3.0875012076791064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0.72604885791178064</v>
      </c>
      <c r="C305" s="302">
        <v>0.2522848319795421</v>
      </c>
      <c r="D305" s="302">
        <v>2.7723638590667701E-2</v>
      </c>
      <c r="E305" s="302">
        <f t="shared" si="133"/>
        <v>1.0060573284819905</v>
      </c>
      <c r="F305" s="303"/>
      <c r="G305" s="302">
        <v>0.79369160980329201</v>
      </c>
      <c r="H305" s="302">
        <v>0.28562705975296354</v>
      </c>
      <c r="I305" s="302">
        <v>6.5608262101331666E-2</v>
      </c>
      <c r="J305" s="302">
        <f t="shared" si="136"/>
        <v>1.1449269316575872</v>
      </c>
      <c r="K305" s="303"/>
      <c r="L305" s="302">
        <v>0.7511784766538635</v>
      </c>
      <c r="M305" s="302">
        <v>0.33911064458290391</v>
      </c>
      <c r="N305" s="302">
        <v>6.3456807566209764E-2</v>
      </c>
      <c r="O305" s="302">
        <f t="shared" si="135"/>
        <v>1.1537459288029772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2.6163213216986314</v>
      </c>
      <c r="D306" s="302">
        <v>0.45736653029397012</v>
      </c>
      <c r="E306" s="302">
        <f t="shared" si="133"/>
        <v>7.1423403302535098</v>
      </c>
      <c r="F306" s="303"/>
      <c r="G306" s="302">
        <v>4.1618483445531398</v>
      </c>
      <c r="H306" s="302">
        <v>2.4405722211878902</v>
      </c>
      <c r="I306" s="302">
        <v>0.44362750574555809</v>
      </c>
      <c r="J306" s="302">
        <f t="shared" si="136"/>
        <v>7.0460480714865881</v>
      </c>
      <c r="K306" s="303"/>
      <c r="L306" s="302">
        <v>4.4248239817047725</v>
      </c>
      <c r="M306" s="302">
        <v>1.8970043678521147</v>
      </c>
      <c r="N306" s="302">
        <v>0.50921682630821397</v>
      </c>
      <c r="O306" s="302">
        <f t="shared" si="135"/>
        <v>6.8310451758651016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6.2551618789596874</v>
      </c>
      <c r="D308" s="311">
        <f t="shared" si="137"/>
        <v>1.4647041966986003</v>
      </c>
      <c r="E308" s="311">
        <f t="shared" si="137"/>
        <v>19.430000000000028</v>
      </c>
      <c r="F308" s="311"/>
      <c r="G308" s="311">
        <f t="shared" ref="G308:J308" si="138">SUM(G298:G306)</f>
        <v>13.614440315369677</v>
      </c>
      <c r="H308" s="311">
        <f t="shared" si="138"/>
        <v>6.6007507027977148</v>
      </c>
      <c r="I308" s="311">
        <f t="shared" si="138"/>
        <v>1.7388089818326335</v>
      </c>
      <c r="J308" s="311">
        <f t="shared" si="138"/>
        <v>21.954000000000029</v>
      </c>
      <c r="K308" s="311"/>
      <c r="L308" s="311">
        <f t="shared" ref="L308:O308" si="139">SUM(L298:L306)</f>
        <v>14.380744355341559</v>
      </c>
      <c r="M308" s="311">
        <f t="shared" si="139"/>
        <v>6.6280200937910676</v>
      </c>
      <c r="N308" s="311">
        <f t="shared" si="139"/>
        <v>1.7922355508673538</v>
      </c>
      <c r="O308" s="311">
        <f t="shared" si="139"/>
        <v>22.800999999999981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0.74944182655538594</v>
      </c>
      <c r="C315" s="302">
        <v>0.20675149884377841</v>
      </c>
      <c r="D315" s="302">
        <v>5.0858824615271726E-2</v>
      </c>
      <c r="E315" s="302">
        <f>SUM(B315:D315)</f>
        <v>1.007052150014436</v>
      </c>
      <c r="F315" s="303"/>
      <c r="G315" s="302">
        <v>0.88163070787228026</v>
      </c>
      <c r="H315" s="302">
        <v>0.2953001009938811</v>
      </c>
      <c r="I315" s="302">
        <v>6.1083944366472992E-2</v>
      </c>
      <c r="J315" s="302">
        <f>SUM(G315:I315)</f>
        <v>1.2380147532326344</v>
      </c>
      <c r="K315" s="303"/>
      <c r="L315" s="302">
        <v>0.83172742739788719</v>
      </c>
      <c r="M315" s="302">
        <v>0.35458077155974715</v>
      </c>
      <c r="N315" s="302">
        <v>6.3689738639224475E-2</v>
      </c>
      <c r="O315" s="302">
        <f>SUM(L315:N315)</f>
        <v>1.2499979375968588</v>
      </c>
    </row>
    <row r="316" spans="1:15" s="236" customFormat="1" x14ac:dyDescent="0.2">
      <c r="A316" s="237" t="str">
        <f>name!E$5</f>
        <v>Professional occupations</v>
      </c>
      <c r="B316" s="302">
        <v>1.8301732826522339</v>
      </c>
      <c r="C316" s="302">
        <v>0.68434040295923526</v>
      </c>
      <c r="D316" s="302">
        <v>0.16043764965564458</v>
      </c>
      <c r="E316" s="302">
        <f t="shared" ref="E316:E323" si="140">SUM(B316:D316)</f>
        <v>2.6749513352671137</v>
      </c>
      <c r="F316" s="303"/>
      <c r="G316" s="302">
        <v>2.4568206860415756</v>
      </c>
      <c r="H316" s="302">
        <v>0.91295264745507798</v>
      </c>
      <c r="I316" s="302">
        <v>0.29384937414336809</v>
      </c>
      <c r="J316" s="302">
        <f t="shared" ref="J316:J318" si="141">SUM(G316:I316)</f>
        <v>3.6636227076400218</v>
      </c>
      <c r="K316" s="303"/>
      <c r="L316" s="302">
        <v>2.6993057224829937</v>
      </c>
      <c r="M316" s="302">
        <v>1.1296017631088389</v>
      </c>
      <c r="N316" s="302">
        <v>0.28479439077833851</v>
      </c>
      <c r="O316" s="302">
        <f t="shared" ref="O316:O323" si="142">SUM(L316:N316)</f>
        <v>4.1137018763701709</v>
      </c>
    </row>
    <row r="317" spans="1:15" s="236" customFormat="1" x14ac:dyDescent="0.2">
      <c r="A317" s="237" t="str">
        <f>name!E$6</f>
        <v>Associate professional occupations</v>
      </c>
      <c r="B317" s="302">
        <v>3.1494191325165342</v>
      </c>
      <c r="C317" s="302">
        <v>0.72020608709448541</v>
      </c>
      <c r="D317" s="302">
        <v>7.6174940924019302E-2</v>
      </c>
      <c r="E317" s="302">
        <f t="shared" si="140"/>
        <v>3.9458001605350388</v>
      </c>
      <c r="F317" s="303"/>
      <c r="G317" s="302">
        <v>3.7647707082467274</v>
      </c>
      <c r="H317" s="302">
        <v>0.79124672571998977</v>
      </c>
      <c r="I317" s="302">
        <v>9.7296663836617267E-2</v>
      </c>
      <c r="J317" s="302">
        <f t="shared" si="141"/>
        <v>4.6533140978033343</v>
      </c>
      <c r="K317" s="303"/>
      <c r="L317" s="302">
        <v>3.984600000706727</v>
      </c>
      <c r="M317" s="302">
        <v>0.88972411534799711</v>
      </c>
      <c r="N317" s="302">
        <v>0.10719582614974692</v>
      </c>
      <c r="O317" s="302">
        <f t="shared" si="142"/>
        <v>4.9815199422044714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2.0980393031447986</v>
      </c>
      <c r="C318" s="302">
        <v>2.2593414829726584</v>
      </c>
      <c r="D318" s="302">
        <v>2.9273307876905189E-2</v>
      </c>
      <c r="E318" s="302">
        <f t="shared" si="140"/>
        <v>4.3866540939943617</v>
      </c>
      <c r="F318" s="303"/>
      <c r="G318" s="302">
        <v>2.104359339591829</v>
      </c>
      <c r="H318" s="302">
        <v>2.1298004840345204</v>
      </c>
      <c r="I318" s="302">
        <v>4.5720474178538889E-2</v>
      </c>
      <c r="J318" s="302">
        <f t="shared" si="141"/>
        <v>4.2798802978048887</v>
      </c>
      <c r="K318" s="303"/>
      <c r="L318" s="302">
        <v>1.242647873262468</v>
      </c>
      <c r="M318" s="302">
        <v>1.776623169797817</v>
      </c>
      <c r="N318" s="302">
        <v>3.5931138207214164E-2</v>
      </c>
      <c r="O318" s="302">
        <f t="shared" si="142"/>
        <v>3.0552021812674992</v>
      </c>
    </row>
    <row r="319" spans="1:15" s="236" customFormat="1" x14ac:dyDescent="0.2">
      <c r="A319" s="237" t="str">
        <f>name!E$8</f>
        <v>Skilled trades occupations</v>
      </c>
      <c r="B319" s="302">
        <v>0.15852411070408023</v>
      </c>
      <c r="C319" s="302">
        <v>2.3012539541056008E-2</v>
      </c>
      <c r="D319" s="302">
        <v>3.3067034960586023E-2</v>
      </c>
      <c r="E319" s="302">
        <f t="shared" si="140"/>
        <v>0.21460368520572226</v>
      </c>
      <c r="F319" s="303"/>
      <c r="G319" s="302">
        <v>0.13561007814373019</v>
      </c>
      <c r="H319" s="302">
        <v>2.0714309488845856E-2</v>
      </c>
      <c r="I319" s="302">
        <v>6.2854283595750546E-3</v>
      </c>
      <c r="J319" s="302">
        <f>SUM(G319:I319)</f>
        <v>0.1626098159921511</v>
      </c>
      <c r="K319" s="303"/>
      <c r="L319" s="302">
        <v>0.12639840437079489</v>
      </c>
      <c r="M319" s="302">
        <v>4.753710118122724E-2</v>
      </c>
      <c r="N319" s="302">
        <v>1.2550206995623122E-2</v>
      </c>
      <c r="O319" s="302">
        <f t="shared" si="142"/>
        <v>0.18648571254764526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0.31448319766211608</v>
      </c>
      <c r="C320" s="302">
        <v>0.23416490098580053</v>
      </c>
      <c r="D320" s="302">
        <v>1.5523747726337252E-2</v>
      </c>
      <c r="E320" s="302">
        <f t="shared" si="140"/>
        <v>0.56417184637425388</v>
      </c>
      <c r="F320" s="303"/>
      <c r="G320" s="302">
        <v>0.31887822505420083</v>
      </c>
      <c r="H320" s="302">
        <v>0.22763587878223673</v>
      </c>
      <c r="I320" s="302">
        <v>4.0695599727387816E-2</v>
      </c>
      <c r="J320" s="302">
        <f t="shared" ref="J320:J323" si="143">SUM(G320:I320)</f>
        <v>0.5872097035638254</v>
      </c>
      <c r="K320" s="303"/>
      <c r="L320" s="302">
        <v>0.33240035184772398</v>
      </c>
      <c r="M320" s="302">
        <v>0.22782685444075026</v>
      </c>
      <c r="N320" s="302">
        <v>2.933424772329267E-2</v>
      </c>
      <c r="O320" s="302">
        <f t="shared" si="142"/>
        <v>0.58956145401176685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0.17505780193675269</v>
      </c>
      <c r="C321" s="302">
        <v>0.2352946845317265</v>
      </c>
      <c r="D321" s="302">
        <v>1.1176562991791593E-2</v>
      </c>
      <c r="E321" s="302">
        <f t="shared" si="140"/>
        <v>0.42152904946027081</v>
      </c>
      <c r="F321" s="303"/>
      <c r="G321" s="302">
        <v>0.17910687870553571</v>
      </c>
      <c r="H321" s="302">
        <v>0.23650353648164632</v>
      </c>
      <c r="I321" s="302">
        <v>9.0527887073882391E-3</v>
      </c>
      <c r="J321" s="302">
        <f t="shared" si="143"/>
        <v>0.42466320389457024</v>
      </c>
      <c r="K321" s="303"/>
      <c r="L321" s="302">
        <v>0.18190672652883255</v>
      </c>
      <c r="M321" s="302">
        <v>0.28577748772310158</v>
      </c>
      <c r="N321" s="302">
        <v>1.2478013773876157E-2</v>
      </c>
      <c r="O321" s="302">
        <f t="shared" si="142"/>
        <v>0.48016222802581027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0.10110808389467525</v>
      </c>
      <c r="C322" s="302">
        <v>5.8510828858647126E-2</v>
      </c>
      <c r="D322" s="302">
        <v>5.006192392328964E-3</v>
      </c>
      <c r="E322" s="302">
        <f t="shared" si="140"/>
        <v>0.16462510514565135</v>
      </c>
      <c r="F322" s="303"/>
      <c r="G322" s="302">
        <v>8.0036645435919387E-2</v>
      </c>
      <c r="H322" s="302">
        <v>4.6228275828187185E-2</v>
      </c>
      <c r="I322" s="302">
        <v>2.9560253002489851E-3</v>
      </c>
      <c r="J322" s="302">
        <f t="shared" si="143"/>
        <v>0.12922094656435557</v>
      </c>
      <c r="K322" s="303"/>
      <c r="L322" s="302">
        <v>7.2578794049917211E-2</v>
      </c>
      <c r="M322" s="302">
        <v>5.917042560981136E-2</v>
      </c>
      <c r="N322" s="302">
        <v>3.8749050480486264E-3</v>
      </c>
      <c r="O322" s="302">
        <f t="shared" si="142"/>
        <v>0.13562412470777721</v>
      </c>
    </row>
    <row r="323" spans="1:15" s="236" customFormat="1" x14ac:dyDescent="0.2">
      <c r="A323" s="237" t="str">
        <f>name!E$12</f>
        <v>Elementary occupations</v>
      </c>
      <c r="B323" s="302">
        <v>0.23604772562810883</v>
      </c>
      <c r="C323" s="302">
        <v>0.28995443686192995</v>
      </c>
      <c r="D323" s="302">
        <v>6.6104115131428842E-3</v>
      </c>
      <c r="E323" s="302">
        <f t="shared" si="140"/>
        <v>0.53261257400318174</v>
      </c>
      <c r="F323" s="303"/>
      <c r="G323" s="302">
        <v>0.19832537356982921</v>
      </c>
      <c r="H323" s="302">
        <v>0.22045924305523878</v>
      </c>
      <c r="I323" s="302">
        <v>4.6798568791642983E-3</v>
      </c>
      <c r="J323" s="302">
        <f t="shared" si="143"/>
        <v>0.42346447350423227</v>
      </c>
      <c r="K323" s="303"/>
      <c r="L323" s="302">
        <v>0.15501057815427022</v>
      </c>
      <c r="M323" s="302">
        <v>0.1588941347541257</v>
      </c>
      <c r="N323" s="302">
        <v>6.839830359603425E-3</v>
      </c>
      <c r="O323" s="302">
        <f t="shared" si="142"/>
        <v>0.32074454326799939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8.8122944646946841</v>
      </c>
      <c r="C325" s="311">
        <f t="shared" ref="C325:E325" si="144">SUM(C315:C323)</f>
        <v>4.7115768626493173</v>
      </c>
      <c r="D325" s="311">
        <f t="shared" si="144"/>
        <v>0.38812867265602752</v>
      </c>
      <c r="E325" s="311">
        <f t="shared" si="144"/>
        <v>13.912000000000029</v>
      </c>
      <c r="F325" s="311"/>
      <c r="G325" s="311">
        <f t="shared" ref="G325:J325" si="145">SUM(G315:G323)</f>
        <v>10.119538642661627</v>
      </c>
      <c r="H325" s="311">
        <f t="shared" si="145"/>
        <v>4.8808412018396243</v>
      </c>
      <c r="I325" s="311">
        <f t="shared" si="145"/>
        <v>0.56162015549876154</v>
      </c>
      <c r="J325" s="311">
        <f t="shared" si="145"/>
        <v>15.562000000000015</v>
      </c>
      <c r="K325" s="311"/>
      <c r="L325" s="311">
        <f t="shared" ref="L325:O325" si="146">SUM(L315:L323)</f>
        <v>9.6265758788016154</v>
      </c>
      <c r="M325" s="311">
        <f t="shared" si="146"/>
        <v>4.9297358235234157</v>
      </c>
      <c r="N325" s="311">
        <f t="shared" si="146"/>
        <v>0.55668829767496808</v>
      </c>
      <c r="O325" s="311">
        <f t="shared" si="146"/>
        <v>15.112999999999996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0.46109118250639064</v>
      </c>
      <c r="C332" s="302">
        <v>0.11405924267853403</v>
      </c>
      <c r="D332" s="302">
        <v>0.13451384851478321</v>
      </c>
      <c r="E332" s="302">
        <f>SUM(B332:D332)</f>
        <v>0.70966427369970786</v>
      </c>
      <c r="F332" s="303"/>
      <c r="G332" s="302">
        <v>0.35348654589321321</v>
      </c>
      <c r="H332" s="302">
        <v>0.12993976281011646</v>
      </c>
      <c r="I332" s="302">
        <v>0.10551126862426488</v>
      </c>
      <c r="J332" s="302">
        <f>SUM(G332:I332)</f>
        <v>0.58893757732759455</v>
      </c>
      <c r="K332" s="303"/>
      <c r="L332" s="302">
        <v>0.38558087843416378</v>
      </c>
      <c r="M332" s="302">
        <v>0.16628284131859858</v>
      </c>
      <c r="N332" s="302">
        <v>7.6855434749817361E-2</v>
      </c>
      <c r="O332" s="302">
        <f>SUM(L332:N332)</f>
        <v>0.62871915450257976</v>
      </c>
    </row>
    <row r="333" spans="1:15" s="236" customFormat="1" x14ac:dyDescent="0.2">
      <c r="A333" s="237" t="str">
        <f>name!E$5</f>
        <v>Professional occupations</v>
      </c>
      <c r="B333" s="302">
        <v>10.518623788726794</v>
      </c>
      <c r="C333" s="302">
        <v>3.0109814353284907</v>
      </c>
      <c r="D333" s="302">
        <v>0.18357661729506447</v>
      </c>
      <c r="E333" s="302">
        <f t="shared" ref="E333:E340" si="147">SUM(B333:D333)</f>
        <v>13.71318184135035</v>
      </c>
      <c r="F333" s="303"/>
      <c r="G333" s="302">
        <v>9.4728238404571474</v>
      </c>
      <c r="H333" s="302">
        <v>3.0065786833534691</v>
      </c>
      <c r="I333" s="302">
        <v>0.16116529327647688</v>
      </c>
      <c r="J333" s="302">
        <f t="shared" ref="J333:J335" si="148">SUM(G333:I333)</f>
        <v>12.640567817087094</v>
      </c>
      <c r="K333" s="303"/>
      <c r="L333" s="302">
        <v>11.215264392496596</v>
      </c>
      <c r="M333" s="302">
        <v>4.0005477994444441</v>
      </c>
      <c r="N333" s="302">
        <v>1.2143046224134195E-2</v>
      </c>
      <c r="O333" s="302">
        <f t="shared" ref="O333:O340" si="149">SUM(L333:N333)</f>
        <v>15.227955238165174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1.2406474842935724</v>
      </c>
      <c r="C334" s="302">
        <v>0.70494076490341273</v>
      </c>
      <c r="D334" s="302">
        <v>0.10580020381869915</v>
      </c>
      <c r="E334" s="302">
        <f t="shared" si="147"/>
        <v>2.0513884530156843</v>
      </c>
      <c r="F334" s="303"/>
      <c r="G334" s="302">
        <v>1.0268036293985294</v>
      </c>
      <c r="H334" s="302">
        <v>0.69232200617958306</v>
      </c>
      <c r="I334" s="302">
        <v>6.7791978162844935E-2</v>
      </c>
      <c r="J334" s="302">
        <f t="shared" si="148"/>
        <v>1.7869176137409573</v>
      </c>
      <c r="K334" s="303"/>
      <c r="L334" s="302">
        <v>1.0040703731111387</v>
      </c>
      <c r="M334" s="302">
        <v>0.76442330046243478</v>
      </c>
      <c r="N334" s="302">
        <v>7.9279005045270658E-3</v>
      </c>
      <c r="O334" s="302">
        <f t="shared" si="149"/>
        <v>1.7764215740781004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0.53827292922539816</v>
      </c>
      <c r="C335" s="302">
        <v>1.2860598075488738</v>
      </c>
      <c r="D335" s="302">
        <v>7.9761953003845976E-2</v>
      </c>
      <c r="E335" s="302">
        <f t="shared" si="147"/>
        <v>1.9040946897781179</v>
      </c>
      <c r="F335" s="303"/>
      <c r="G335" s="302">
        <v>0.42487354983167525</v>
      </c>
      <c r="H335" s="302">
        <v>1.0317661347784497</v>
      </c>
      <c r="I335" s="302">
        <v>6.0152441797124069E-2</v>
      </c>
      <c r="J335" s="302">
        <f t="shared" si="148"/>
        <v>1.516792126407249</v>
      </c>
      <c r="K335" s="303"/>
      <c r="L335" s="302">
        <v>0.17225321966850066</v>
      </c>
      <c r="M335" s="302">
        <v>0.82297520480910358</v>
      </c>
      <c r="N335" s="302">
        <v>6.6652557806012688E-2</v>
      </c>
      <c r="O335" s="302">
        <f t="shared" si="149"/>
        <v>1.0618809822836168</v>
      </c>
    </row>
    <row r="336" spans="1:15" s="236" customFormat="1" x14ac:dyDescent="0.2">
      <c r="A336" s="237" t="str">
        <f>name!E$8</f>
        <v>Skilled trades occupations</v>
      </c>
      <c r="B336" s="302">
        <v>0.26919915375881848</v>
      </c>
      <c r="C336" s="302">
        <v>0.14924654309707758</v>
      </c>
      <c r="D336" s="302">
        <v>0.27490939703309503</v>
      </c>
      <c r="E336" s="302">
        <f t="shared" si="147"/>
        <v>0.69335509388899108</v>
      </c>
      <c r="F336" s="303"/>
      <c r="G336" s="302">
        <v>0.14413565029735498</v>
      </c>
      <c r="H336" s="302">
        <v>9.1625326165765825E-2</v>
      </c>
      <c r="I336" s="302">
        <v>0.21308326601602959</v>
      </c>
      <c r="J336" s="302">
        <f>SUM(G336:I336)</f>
        <v>0.44884424247915039</v>
      </c>
      <c r="K336" s="303"/>
      <c r="L336" s="302">
        <v>8.5326741035354425E-2</v>
      </c>
      <c r="M336" s="302">
        <v>4.7635333203301225E-2</v>
      </c>
      <c r="N336" s="302">
        <v>0.33744115087486837</v>
      </c>
      <c r="O336" s="302">
        <f t="shared" si="149"/>
        <v>0.470403225113524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2.8892382337910809</v>
      </c>
      <c r="C337" s="302">
        <v>3.2283494980129976</v>
      </c>
      <c r="D337" s="302">
        <v>0.49172143868136442</v>
      </c>
      <c r="E337" s="302">
        <f t="shared" si="147"/>
        <v>6.6093091704854432</v>
      </c>
      <c r="F337" s="303"/>
      <c r="G337" s="302">
        <v>2.4766567999799918</v>
      </c>
      <c r="H337" s="302">
        <v>2.7567512014153368</v>
      </c>
      <c r="I337" s="302">
        <v>0.30261228436695364</v>
      </c>
      <c r="J337" s="302">
        <f t="shared" ref="J337:J340" si="150">SUM(G337:I337)</f>
        <v>5.5360202857622829</v>
      </c>
      <c r="K337" s="303"/>
      <c r="L337" s="302">
        <v>3.0328938246455159</v>
      </c>
      <c r="M337" s="302">
        <v>3.0629163056915951</v>
      </c>
      <c r="N337" s="302">
        <v>0.49585377417047161</v>
      </c>
      <c r="O337" s="302">
        <f t="shared" si="149"/>
        <v>6.5916639045075822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5.9294346327757694E-2</v>
      </c>
      <c r="C338" s="302">
        <v>0.10800465564241364</v>
      </c>
      <c r="D338" s="302">
        <v>0.12594332063909416</v>
      </c>
      <c r="E338" s="302">
        <f t="shared" si="147"/>
        <v>0.29324232260926553</v>
      </c>
      <c r="F338" s="303"/>
      <c r="G338" s="302">
        <v>4.2864285451895308E-2</v>
      </c>
      <c r="H338" s="302">
        <v>8.6056285423748866E-2</v>
      </c>
      <c r="I338" s="302">
        <v>8.6304464215219812E-2</v>
      </c>
      <c r="J338" s="302">
        <f t="shared" si="150"/>
        <v>0.21522503509086399</v>
      </c>
      <c r="K338" s="303"/>
      <c r="L338" s="302">
        <v>4.4993646258032996E-2</v>
      </c>
      <c r="M338" s="302">
        <v>8.8098929839859813E-2</v>
      </c>
      <c r="N338" s="302">
        <v>0.10334153654231042</v>
      </c>
      <c r="O338" s="302">
        <f t="shared" si="149"/>
        <v>0.23643411264020325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4.6095732508629896E-2</v>
      </c>
      <c r="C339" s="302">
        <v>5.323563135362764E-2</v>
      </c>
      <c r="D339" s="302">
        <v>0.44933640697450977</v>
      </c>
      <c r="E339" s="302">
        <f t="shared" si="147"/>
        <v>0.54866777083676732</v>
      </c>
      <c r="F339" s="303"/>
      <c r="G339" s="302">
        <v>2.2106567679124885E-2</v>
      </c>
      <c r="H339" s="302">
        <v>3.167176985037199E-2</v>
      </c>
      <c r="I339" s="302">
        <v>0.53386192700369062</v>
      </c>
      <c r="J339" s="302">
        <f t="shared" si="150"/>
        <v>0.58764026453318752</v>
      </c>
      <c r="K339" s="303"/>
      <c r="L339" s="302">
        <v>1.4795337626582934E-2</v>
      </c>
      <c r="M339" s="302">
        <v>3.4029408968853134E-2</v>
      </c>
      <c r="N339" s="302">
        <v>0.55122493868865807</v>
      </c>
      <c r="O339" s="302">
        <f t="shared" si="149"/>
        <v>0.60004968528409419</v>
      </c>
    </row>
    <row r="340" spans="1:15" s="236" customFormat="1" x14ac:dyDescent="0.2">
      <c r="A340" s="237" t="str">
        <f>name!E$12</f>
        <v>Elementary occupations</v>
      </c>
      <c r="B340" s="302">
        <v>0.17978882563821208</v>
      </c>
      <c r="C340" s="302">
        <v>1.0690766164277927</v>
      </c>
      <c r="D340" s="302">
        <v>0.45123094226970556</v>
      </c>
      <c r="E340" s="302">
        <f t="shared" si="147"/>
        <v>1.7000963843357104</v>
      </c>
      <c r="F340" s="303"/>
      <c r="G340" s="302">
        <v>0.12461669565528416</v>
      </c>
      <c r="H340" s="302">
        <v>0.73101165037952043</v>
      </c>
      <c r="I340" s="302">
        <v>0.27342669153684546</v>
      </c>
      <c r="J340" s="302">
        <f t="shared" si="150"/>
        <v>1.1290550375716502</v>
      </c>
      <c r="K340" s="303"/>
      <c r="L340" s="302">
        <v>0.14495764513306769</v>
      </c>
      <c r="M340" s="302">
        <v>2.5946331144710767E-2</v>
      </c>
      <c r="N340" s="302">
        <v>0.41456814714737134</v>
      </c>
      <c r="O340" s="302">
        <f t="shared" si="149"/>
        <v>0.58547212342514976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16.202251676776655</v>
      </c>
      <c r="C342" s="311">
        <f t="shared" ref="C342:E342" si="151">SUM(C332:C340)</f>
        <v>9.7239541949932207</v>
      </c>
      <c r="D342" s="311">
        <f t="shared" si="151"/>
        <v>2.2967941282301614</v>
      </c>
      <c r="E342" s="311">
        <f t="shared" si="151"/>
        <v>28.223000000000038</v>
      </c>
      <c r="F342" s="311"/>
      <c r="G342" s="311">
        <f t="shared" ref="G342:J342" si="152">SUM(G332:G340)</f>
        <v>14.088367564644216</v>
      </c>
      <c r="H342" s="311">
        <f t="shared" si="152"/>
        <v>8.5577228203563624</v>
      </c>
      <c r="I342" s="311">
        <f t="shared" si="152"/>
        <v>1.80390961499945</v>
      </c>
      <c r="J342" s="311">
        <f t="shared" si="152"/>
        <v>24.450000000000031</v>
      </c>
      <c r="K342" s="311"/>
      <c r="L342" s="311">
        <f t="shared" ref="L342:O342" si="153">SUM(L332:L340)</f>
        <v>16.100136058408953</v>
      </c>
      <c r="M342" s="311">
        <f t="shared" si="153"/>
        <v>9.012855454882903</v>
      </c>
      <c r="N342" s="311">
        <f t="shared" si="153"/>
        <v>2.0660084867081712</v>
      </c>
      <c r="O342" s="311">
        <f t="shared" si="153"/>
        <v>27.179000000000027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1.6018771741058484</v>
      </c>
      <c r="C349" s="302">
        <v>0.4549930831068757</v>
      </c>
      <c r="D349" s="302">
        <v>0.26169881965398795</v>
      </c>
      <c r="E349" s="302">
        <f>SUM(B349:D349)</f>
        <v>2.3185690768667118</v>
      </c>
      <c r="F349" s="303"/>
      <c r="G349" s="302">
        <v>1.5850310911282581</v>
      </c>
      <c r="H349" s="302">
        <v>0.65307861177174842</v>
      </c>
      <c r="I349" s="302">
        <v>0.21110332687148481</v>
      </c>
      <c r="J349" s="302">
        <f>SUM(G349:I349)</f>
        <v>2.4492130297714914</v>
      </c>
      <c r="K349" s="303"/>
      <c r="L349" s="302">
        <v>2.1379395216376986</v>
      </c>
      <c r="M349" s="302">
        <v>0.84548148082792374</v>
      </c>
      <c r="N349" s="302">
        <v>0.20797938470433677</v>
      </c>
      <c r="O349" s="302">
        <f>SUM(L349:N349)</f>
        <v>3.191400387169959</v>
      </c>
    </row>
    <row r="350" spans="1:15" s="236" customFormat="1" x14ac:dyDescent="0.2">
      <c r="A350" s="237" t="str">
        <f>name!E$5</f>
        <v>Professional occupations</v>
      </c>
      <c r="B350" s="302">
        <v>12.035607710777795</v>
      </c>
      <c r="C350" s="302">
        <v>5.833942656112991</v>
      </c>
      <c r="D350" s="302">
        <v>1.5087825184729957</v>
      </c>
      <c r="E350" s="302">
        <f t="shared" ref="E350:E357" si="154">SUM(B350:D350)</f>
        <v>19.378332885363779</v>
      </c>
      <c r="F350" s="303"/>
      <c r="G350" s="302">
        <v>12.447269419943717</v>
      </c>
      <c r="H350" s="302">
        <v>7.1510576721037804</v>
      </c>
      <c r="I350" s="302">
        <v>1.1721708739852781</v>
      </c>
      <c r="J350" s="302">
        <f t="shared" ref="J350:J352" si="155">SUM(G350:I350)</f>
        <v>20.770497966032774</v>
      </c>
      <c r="K350" s="303"/>
      <c r="L350" s="302">
        <v>16.487018024172254</v>
      </c>
      <c r="M350" s="302">
        <v>9.4351362173823183</v>
      </c>
      <c r="N350" s="302">
        <v>1.2956717671357016</v>
      </c>
      <c r="O350" s="302">
        <f t="shared" ref="O350:O357" si="156">SUM(L350:N350)</f>
        <v>27.217826008690274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2.4927171123451246</v>
      </c>
      <c r="D351" s="302">
        <v>0.3908318318515473</v>
      </c>
      <c r="E351" s="302">
        <f t="shared" si="154"/>
        <v>7.1800278074862343</v>
      </c>
      <c r="F351" s="303"/>
      <c r="G351" s="302">
        <v>4.347069514988763</v>
      </c>
      <c r="H351" s="302">
        <v>3.041898122647269</v>
      </c>
      <c r="I351" s="302">
        <v>0.24943320517128281</v>
      </c>
      <c r="J351" s="302">
        <f t="shared" si="155"/>
        <v>7.6384008428073145</v>
      </c>
      <c r="K351" s="303"/>
      <c r="L351" s="302">
        <v>5.1584358345770189</v>
      </c>
      <c r="M351" s="302">
        <v>3.3900435810219522</v>
      </c>
      <c r="N351" s="302">
        <v>0.27922462284932736</v>
      </c>
      <c r="O351" s="302">
        <f t="shared" si="156"/>
        <v>8.8277040384482977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1.8675848309604599</v>
      </c>
      <c r="C352" s="302">
        <v>2.6029760226214496</v>
      </c>
      <c r="D352" s="302">
        <v>7.4546157161727744E-2</v>
      </c>
      <c r="E352" s="302">
        <f t="shared" si="154"/>
        <v>4.5451070107436378</v>
      </c>
      <c r="F352" s="303"/>
      <c r="G352" s="302">
        <v>1.552358166321776</v>
      </c>
      <c r="H352" s="302">
        <v>2.4288328865361084</v>
      </c>
      <c r="I352" s="302">
        <v>4.2207244011767911E-2</v>
      </c>
      <c r="J352" s="302">
        <f t="shared" si="155"/>
        <v>4.0233982968696518</v>
      </c>
      <c r="K352" s="303"/>
      <c r="L352" s="302">
        <v>1.263224355133183</v>
      </c>
      <c r="M352" s="302">
        <v>1.2076913626325783</v>
      </c>
      <c r="N352" s="302">
        <v>3.1146578952261611E-2</v>
      </c>
      <c r="O352" s="302">
        <f t="shared" si="156"/>
        <v>2.502062296718023</v>
      </c>
    </row>
    <row r="353" spans="1:15" s="236" customFormat="1" x14ac:dyDescent="0.2">
      <c r="A353" s="237" t="str">
        <f>name!E$8</f>
        <v>Skilled trades occupations</v>
      </c>
      <c r="B353" s="302">
        <v>0.37590981999419182</v>
      </c>
      <c r="C353" s="302">
        <v>0.30290327799937666</v>
      </c>
      <c r="D353" s="302">
        <v>0.10553478160014225</v>
      </c>
      <c r="E353" s="302">
        <f t="shared" si="154"/>
        <v>0.78434787959371077</v>
      </c>
      <c r="F353" s="303"/>
      <c r="G353" s="302">
        <v>0.27201819250842774</v>
      </c>
      <c r="H353" s="302">
        <v>0.24164155983955429</v>
      </c>
      <c r="I353" s="302">
        <v>6.7968418904229097E-2</v>
      </c>
      <c r="J353" s="302">
        <f>SUM(G353:I353)</f>
        <v>0.58162817125221111</v>
      </c>
      <c r="K353" s="303"/>
      <c r="L353" s="302">
        <v>0.17732506836698728</v>
      </c>
      <c r="M353" s="302">
        <v>0.18937094113703332</v>
      </c>
      <c r="N353" s="302">
        <v>7.0931722242623244E-2</v>
      </c>
      <c r="O353" s="302">
        <f t="shared" si="156"/>
        <v>0.43762773174664382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8.165481841586713</v>
      </c>
      <c r="C354" s="302">
        <v>7.0060905395305335</v>
      </c>
      <c r="D354" s="302">
        <v>0.7078802376019645</v>
      </c>
      <c r="E354" s="302">
        <f t="shared" si="154"/>
        <v>15.879452618719212</v>
      </c>
      <c r="F354" s="303"/>
      <c r="G354" s="302">
        <v>7.187807460182067</v>
      </c>
      <c r="H354" s="302">
        <v>7.0272048322754621</v>
      </c>
      <c r="I354" s="302">
        <v>0.60156392409492399</v>
      </c>
      <c r="J354" s="302">
        <f t="shared" ref="J354:J357" si="157">SUM(G354:I354)</f>
        <v>14.816576216552454</v>
      </c>
      <c r="K354" s="303"/>
      <c r="L354" s="302">
        <v>7.9860168325269658</v>
      </c>
      <c r="M354" s="302">
        <v>7.7563692558427295</v>
      </c>
      <c r="N354" s="302">
        <v>0.76115389123955446</v>
      </c>
      <c r="O354" s="302">
        <f t="shared" si="156"/>
        <v>16.503539979609251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0.39439617564789164</v>
      </c>
      <c r="D355" s="302">
        <v>5.0427003417193056E-2</v>
      </c>
      <c r="E355" s="302">
        <f t="shared" si="154"/>
        <v>0.81911479975447288</v>
      </c>
      <c r="F355" s="303"/>
      <c r="G355" s="302">
        <v>0.31105683177365762</v>
      </c>
      <c r="H355" s="302">
        <v>0.37004800271993166</v>
      </c>
      <c r="I355" s="302">
        <v>2.2725525303274433E-2</v>
      </c>
      <c r="J355" s="302">
        <f t="shared" si="157"/>
        <v>0.7038303597968637</v>
      </c>
      <c r="K355" s="303"/>
      <c r="L355" s="302">
        <v>0.38161349262592276</v>
      </c>
      <c r="M355" s="302">
        <v>0.38601013384934907</v>
      </c>
      <c r="N355" s="302">
        <v>3.0359639180981932E-2</v>
      </c>
      <c r="O355" s="302">
        <f t="shared" si="156"/>
        <v>0.79798326565625377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0.15117725190507841</v>
      </c>
      <c r="C356" s="302">
        <v>0.18486035260768574</v>
      </c>
      <c r="D356" s="302">
        <v>2.0574277193460316E-2</v>
      </c>
      <c r="E356" s="302">
        <f t="shared" si="154"/>
        <v>0.35661188170622449</v>
      </c>
      <c r="F356" s="303"/>
      <c r="G356" s="302">
        <v>0.10162534456051135</v>
      </c>
      <c r="H356" s="302">
        <v>0.17169850711831008</v>
      </c>
      <c r="I356" s="302">
        <v>1.2889655690553404E-2</v>
      </c>
      <c r="J356" s="302">
        <f t="shared" si="157"/>
        <v>0.28621350736937484</v>
      </c>
      <c r="K356" s="303"/>
      <c r="L356" s="302">
        <v>3.6031313843128361E-2</v>
      </c>
      <c r="M356" s="302">
        <v>0.11853899999762063</v>
      </c>
      <c r="N356" s="302">
        <v>5.2259045250053142E-2</v>
      </c>
      <c r="O356" s="302">
        <f t="shared" si="156"/>
        <v>0.20682935909080213</v>
      </c>
    </row>
    <row r="357" spans="1:15" s="236" customFormat="1" x14ac:dyDescent="0.2">
      <c r="A357" s="237" t="str">
        <f>name!E$12</f>
        <v>Elementary occupations</v>
      </c>
      <c r="B357" s="302">
        <v>1.3075327508821692</v>
      </c>
      <c r="C357" s="302">
        <v>1.0222828792956695</v>
      </c>
      <c r="D357" s="302">
        <v>0.35362040958817459</v>
      </c>
      <c r="E357" s="302">
        <f t="shared" si="154"/>
        <v>2.6834360397660135</v>
      </c>
      <c r="F357" s="303"/>
      <c r="G357" s="302">
        <v>0.9589731435380241</v>
      </c>
      <c r="H357" s="302">
        <v>0.80727576739530671</v>
      </c>
      <c r="I357" s="302">
        <v>0.16399269861455748</v>
      </c>
      <c r="J357" s="302">
        <f t="shared" si="157"/>
        <v>1.9302416095478883</v>
      </c>
      <c r="K357" s="303"/>
      <c r="L357" s="302">
        <v>1.7813057980549718</v>
      </c>
      <c r="M357" s="302">
        <v>0.16340830870701234</v>
      </c>
      <c r="N357" s="302">
        <v>0.41531282610851272</v>
      </c>
      <c r="O357" s="302">
        <f t="shared" si="156"/>
        <v>2.3600269328704968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30.175941864191206</v>
      </c>
      <c r="C359" s="311">
        <f t="shared" ref="C359:E359" si="158">SUM(C349:C357)</f>
        <v>20.2951620992676</v>
      </c>
      <c r="D359" s="311">
        <f t="shared" si="158"/>
        <v>3.4738960365411944</v>
      </c>
      <c r="E359" s="311">
        <f t="shared" si="158"/>
        <v>53.944999999999993</v>
      </c>
      <c r="F359" s="311"/>
      <c r="G359" s="311">
        <f t="shared" ref="G359:J359" si="159">SUM(G349:G357)</f>
        <v>28.763209164945202</v>
      </c>
      <c r="H359" s="311">
        <f t="shared" si="159"/>
        <v>21.892735962407471</v>
      </c>
      <c r="I359" s="311">
        <f t="shared" si="159"/>
        <v>2.5440548726473526</v>
      </c>
      <c r="J359" s="311">
        <f t="shared" si="159"/>
        <v>53.200000000000031</v>
      </c>
      <c r="K359" s="311"/>
      <c r="L359" s="311">
        <f t="shared" ref="L359:O359" si="160">SUM(L349:L357)</f>
        <v>35.408910240938127</v>
      </c>
      <c r="M359" s="311">
        <f t="shared" si="160"/>
        <v>23.492050281398519</v>
      </c>
      <c r="N359" s="311">
        <f t="shared" si="160"/>
        <v>3.1440394776633531</v>
      </c>
      <c r="O359" s="311">
        <f t="shared" si="160"/>
        <v>62.045000000000009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0.19128960757905566</v>
      </c>
      <c r="C366" s="302">
        <v>6.4694719724430333E-2</v>
      </c>
      <c r="D366" s="302">
        <v>0.15819571880150904</v>
      </c>
      <c r="E366" s="302">
        <f>SUM(B366:D366)</f>
        <v>0.41418004610499504</v>
      </c>
      <c r="F366" s="303"/>
      <c r="G366" s="302">
        <v>0.19298396783960448</v>
      </c>
      <c r="H366" s="302">
        <v>0.11201778517543083</v>
      </c>
      <c r="I366" s="302">
        <v>0.12114163615233572</v>
      </c>
      <c r="J366" s="302">
        <f>SUM(G366:I366)</f>
        <v>0.42614338916737105</v>
      </c>
      <c r="K366" s="303"/>
      <c r="L366" s="302">
        <v>0.23878148796003357</v>
      </c>
      <c r="M366" s="302">
        <v>0.18321814547807425</v>
      </c>
      <c r="N366" s="302">
        <v>0.12651507059406553</v>
      </c>
      <c r="O366" s="302">
        <f>SUM(L366:N366)</f>
        <v>0.54851470403217339</v>
      </c>
    </row>
    <row r="367" spans="1:15" s="236" customFormat="1" x14ac:dyDescent="0.2">
      <c r="A367" s="237" t="str">
        <f>name!E$5</f>
        <v>Professional occupations</v>
      </c>
      <c r="B367" s="302">
        <v>0.37351042073706192</v>
      </c>
      <c r="C367" s="302">
        <v>0.15820753200170071</v>
      </c>
      <c r="D367" s="302">
        <v>0.41406371790251351</v>
      </c>
      <c r="E367" s="302">
        <f t="shared" ref="E367:E374" si="161">SUM(B367:D367)</f>
        <v>0.94578167064127616</v>
      </c>
      <c r="F367" s="303"/>
      <c r="G367" s="302">
        <v>0.41699187403938776</v>
      </c>
      <c r="H367" s="302">
        <v>0.281695789877346</v>
      </c>
      <c r="I367" s="302">
        <v>0.3293909663344004</v>
      </c>
      <c r="J367" s="302">
        <f t="shared" ref="J367:J369" si="162">SUM(G367:I367)</f>
        <v>1.0280786302511342</v>
      </c>
      <c r="K367" s="303"/>
      <c r="L367" s="302">
        <v>0.52960591419963732</v>
      </c>
      <c r="M367" s="302">
        <v>0.37760739697090867</v>
      </c>
      <c r="N367" s="302">
        <v>0.34232670502542883</v>
      </c>
      <c r="O367" s="302">
        <f t="shared" ref="O367:O374" si="163">SUM(L367:N367)</f>
        <v>1.2495400161959749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0.39840502079510381</v>
      </c>
      <c r="C368" s="302">
        <v>0.23937201689701298</v>
      </c>
      <c r="D368" s="302">
        <v>1.2213294576773996</v>
      </c>
      <c r="E368" s="302">
        <f t="shared" si="161"/>
        <v>1.8591064953695164</v>
      </c>
      <c r="F368" s="303"/>
      <c r="G368" s="302">
        <v>0.41435215149747651</v>
      </c>
      <c r="H368" s="302">
        <v>0.34885607094872978</v>
      </c>
      <c r="I368" s="302">
        <v>0.90849175200074628</v>
      </c>
      <c r="J368" s="302">
        <f t="shared" si="162"/>
        <v>1.6716999744469525</v>
      </c>
      <c r="K368" s="303"/>
      <c r="L368" s="302">
        <v>0.45952576833777226</v>
      </c>
      <c r="M368" s="302">
        <v>0.43723775906685819</v>
      </c>
      <c r="N368" s="302">
        <v>1.0151866323618015</v>
      </c>
      <c r="O368" s="302">
        <f t="shared" si="163"/>
        <v>1.9119501597664319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0.52843212512697979</v>
      </c>
      <c r="C369" s="302">
        <v>0.7302702906725933</v>
      </c>
      <c r="D369" s="302">
        <v>4.0016528174918201E-2</v>
      </c>
      <c r="E369" s="302">
        <f t="shared" si="161"/>
        <v>1.2987189439744913</v>
      </c>
      <c r="F369" s="303"/>
      <c r="G369" s="302">
        <v>0.44350768302614796</v>
      </c>
      <c r="H369" s="302">
        <v>0.91913646848969921</v>
      </c>
      <c r="I369" s="302">
        <v>1.7003622918006032E-2</v>
      </c>
      <c r="J369" s="302">
        <f t="shared" si="162"/>
        <v>1.3796477744338531</v>
      </c>
      <c r="K369" s="303"/>
      <c r="L369" s="302">
        <v>0.47789249795323852</v>
      </c>
      <c r="M369" s="302">
        <v>1.0043836389884189</v>
      </c>
      <c r="N369" s="302">
        <v>1.8055290131147921E-2</v>
      </c>
      <c r="O369" s="302">
        <f t="shared" si="163"/>
        <v>1.5003314270728052</v>
      </c>
    </row>
    <row r="370" spans="1:15" s="236" customFormat="1" x14ac:dyDescent="0.2">
      <c r="A370" s="237" t="str">
        <f>name!E$8</f>
        <v>Skilled trades occupations</v>
      </c>
      <c r="B370" s="302">
        <v>0.3579282522169549</v>
      </c>
      <c r="C370" s="302">
        <v>0.16094832665400213</v>
      </c>
      <c r="D370" s="302">
        <v>0.27654012879953654</v>
      </c>
      <c r="E370" s="302">
        <f t="shared" si="161"/>
        <v>0.79541670767049366</v>
      </c>
      <c r="F370" s="303"/>
      <c r="G370" s="302">
        <v>0.30791603785304916</v>
      </c>
      <c r="H370" s="302">
        <v>0.14200712607804827</v>
      </c>
      <c r="I370" s="302">
        <v>0.21824608451093014</v>
      </c>
      <c r="J370" s="302">
        <f>SUM(G370:I370)</f>
        <v>0.66816924844202763</v>
      </c>
      <c r="K370" s="303"/>
      <c r="L370" s="302">
        <v>0.2684223770189888</v>
      </c>
      <c r="M370" s="302">
        <v>0.2111955801176294</v>
      </c>
      <c r="N370" s="302">
        <v>0.24012910875689925</v>
      </c>
      <c r="O370" s="302">
        <f t="shared" si="163"/>
        <v>0.71974706589351745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0.29650905787412379</v>
      </c>
      <c r="C371" s="302">
        <v>0.40601130418476172</v>
      </c>
      <c r="D371" s="302">
        <v>6.0045421085248067E-2</v>
      </c>
      <c r="E371" s="302">
        <f t="shared" si="161"/>
        <v>0.76256578314413359</v>
      </c>
      <c r="F371" s="303"/>
      <c r="G371" s="302">
        <v>0.24714611526096342</v>
      </c>
      <c r="H371" s="302">
        <v>0.44256632753851949</v>
      </c>
      <c r="I371" s="302">
        <v>3.7546880579993232E-2</v>
      </c>
      <c r="J371" s="302">
        <f t="shared" ref="J371:J374" si="164">SUM(G371:I371)</f>
        <v>0.72725932337947619</v>
      </c>
      <c r="K371" s="303"/>
      <c r="L371" s="302">
        <v>0.25768191049517453</v>
      </c>
      <c r="M371" s="302">
        <v>0.5329355413096355</v>
      </c>
      <c r="N371" s="302">
        <v>4.268561481034791E-2</v>
      </c>
      <c r="O371" s="302">
        <f t="shared" si="163"/>
        <v>0.83330306661515796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0.23067623407235027</v>
      </c>
      <c r="C372" s="302">
        <v>0.41185999438448073</v>
      </c>
      <c r="D372" s="302">
        <v>3.8809364194504842E-2</v>
      </c>
      <c r="E372" s="302">
        <f t="shared" si="161"/>
        <v>0.68134559265133587</v>
      </c>
      <c r="F372" s="303"/>
      <c r="G372" s="302">
        <v>0.19348158918513131</v>
      </c>
      <c r="H372" s="302">
        <v>0.4752970244437521</v>
      </c>
      <c r="I372" s="302">
        <v>2.0411292142953466E-2</v>
      </c>
      <c r="J372" s="302">
        <f t="shared" si="164"/>
        <v>0.68918990577183681</v>
      </c>
      <c r="K372" s="303"/>
      <c r="L372" s="302">
        <v>0.24486906593478042</v>
      </c>
      <c r="M372" s="302">
        <v>0.6155087998478197</v>
      </c>
      <c r="N372" s="302">
        <v>1.6911726594468098E-2</v>
      </c>
      <c r="O372" s="302">
        <f t="shared" si="163"/>
        <v>0.87728959237706816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6.9760227866030491E-2</v>
      </c>
      <c r="C373" s="302">
        <v>4.978171984056734E-2</v>
      </c>
      <c r="D373" s="302">
        <v>1.1589842630803855E-2</v>
      </c>
      <c r="E373" s="302">
        <f t="shared" si="161"/>
        <v>0.13113179033740169</v>
      </c>
      <c r="F373" s="303"/>
      <c r="G373" s="302">
        <v>5.496365410469442E-2</v>
      </c>
      <c r="H373" s="302">
        <v>5.3183659462666358E-2</v>
      </c>
      <c r="I373" s="302">
        <v>1.1351692225363738E-2</v>
      </c>
      <c r="J373" s="302">
        <f t="shared" si="164"/>
        <v>0.11949900579272452</v>
      </c>
      <c r="K373" s="303"/>
      <c r="L373" s="302">
        <v>6.3249963067077225E-2</v>
      </c>
      <c r="M373" s="302">
        <v>8.8602166813906702E-2</v>
      </c>
      <c r="N373" s="302">
        <v>1.4126532055965313E-2</v>
      </c>
      <c r="O373" s="302">
        <f t="shared" si="163"/>
        <v>0.16597866193694924</v>
      </c>
    </row>
    <row r="374" spans="1:15" s="236" customFormat="1" x14ac:dyDescent="0.2">
      <c r="A374" s="237" t="str">
        <f>name!E$12</f>
        <v>Elementary occupations</v>
      </c>
      <c r="B374" s="302">
        <v>0.28122014664069933</v>
      </c>
      <c r="C374" s="302">
        <v>0.95257239918241776</v>
      </c>
      <c r="D374" s="302">
        <v>3.6960424283235656E-2</v>
      </c>
      <c r="E374" s="302">
        <f t="shared" si="161"/>
        <v>1.2707529701063529</v>
      </c>
      <c r="F374" s="303"/>
      <c r="G374" s="302">
        <v>0.22553083716359265</v>
      </c>
      <c r="H374" s="302">
        <v>0.90479278778054728</v>
      </c>
      <c r="I374" s="302">
        <v>1.7989123370484882E-2</v>
      </c>
      <c r="J374" s="302">
        <f t="shared" si="164"/>
        <v>1.1483127483146249</v>
      </c>
      <c r="K374" s="303"/>
      <c r="L374" s="302">
        <v>0.21513342391555942</v>
      </c>
      <c r="M374" s="302">
        <v>0.88621236110683377</v>
      </c>
      <c r="N374" s="302">
        <v>2.0999521087534036E-2</v>
      </c>
      <c r="O374" s="302">
        <f t="shared" si="163"/>
        <v>1.1223453061099271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</v>
      </c>
      <c r="C376" s="311">
        <f t="shared" ref="C376:E376" si="165">SUM(C366:C374)</f>
        <v>3.1737183035419672</v>
      </c>
      <c r="D376" s="311">
        <f t="shared" si="165"/>
        <v>2.2575506035496695</v>
      </c>
      <c r="E376" s="311">
        <f t="shared" si="165"/>
        <v>8.1589999999999971</v>
      </c>
      <c r="F376" s="311"/>
      <c r="G376" s="311">
        <f t="shared" ref="G376:J376" si="166">SUM(G366:G374)</f>
        <v>2.4968739099700472</v>
      </c>
      <c r="H376" s="311">
        <f t="shared" si="166"/>
        <v>3.6795530397947394</v>
      </c>
      <c r="I376" s="311">
        <f t="shared" si="166"/>
        <v>1.681573050235214</v>
      </c>
      <c r="J376" s="311">
        <f t="shared" si="166"/>
        <v>7.8580000000000014</v>
      </c>
      <c r="K376" s="311"/>
      <c r="L376" s="311">
        <f t="shared" ref="L376:O376" si="167">SUM(L366:L374)</f>
        <v>2.7551624088822617</v>
      </c>
      <c r="M376" s="311">
        <f t="shared" si="167"/>
        <v>4.3369013897000848</v>
      </c>
      <c r="N376" s="311">
        <f t="shared" si="167"/>
        <v>1.8369362014176582</v>
      </c>
      <c r="O376" s="311">
        <f t="shared" si="167"/>
        <v>8.9290000000000056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0.19652466317677936</v>
      </c>
      <c r="C383" s="302">
        <v>3.5547131225665607E-2</v>
      </c>
      <c r="D383" s="302">
        <v>0.33664075118392622</v>
      </c>
      <c r="E383" s="302">
        <f>SUM(B383:D383)</f>
        <v>0.56871254558637119</v>
      </c>
      <c r="F383" s="303"/>
      <c r="G383" s="302">
        <v>0.19621022578728092</v>
      </c>
      <c r="H383" s="302">
        <v>4.7841694219496744E-2</v>
      </c>
      <c r="I383" s="302">
        <v>0.26579493566129303</v>
      </c>
      <c r="J383" s="302">
        <f>SUM(G383:I383)</f>
        <v>0.50984685566807064</v>
      </c>
      <c r="K383" s="303"/>
      <c r="L383" s="302">
        <v>0.18240936611245706</v>
      </c>
      <c r="M383" s="302">
        <v>5.5769079219783704E-2</v>
      </c>
      <c r="N383" s="302">
        <v>0.17621881060813638</v>
      </c>
      <c r="O383" s="302">
        <f>SUM(L383:N383)</f>
        <v>0.41439725594037713</v>
      </c>
    </row>
    <row r="384" spans="1:15" s="236" customFormat="1" x14ac:dyDescent="0.2">
      <c r="A384" s="237" t="str">
        <f>name!E$5</f>
        <v>Professional occupations</v>
      </c>
      <c r="B384" s="302">
        <v>0.79765931477069718</v>
      </c>
      <c r="C384" s="302">
        <v>0.25514841214230971</v>
      </c>
      <c r="D384" s="302">
        <v>0.72824117376726194</v>
      </c>
      <c r="E384" s="302">
        <f t="shared" ref="E384:E391" si="168">SUM(B384:D384)</f>
        <v>1.7810489006802688</v>
      </c>
      <c r="F384" s="303"/>
      <c r="G384" s="302">
        <v>0.64102794949674913</v>
      </c>
      <c r="H384" s="302">
        <v>0.24858069120275603</v>
      </c>
      <c r="I384" s="302">
        <v>0.53304117365950565</v>
      </c>
      <c r="J384" s="302">
        <f t="shared" ref="J384:J386" si="169">SUM(G384:I384)</f>
        <v>1.4226498143590107</v>
      </c>
      <c r="K384" s="303"/>
      <c r="L384" s="302">
        <v>0.58369198905452946</v>
      </c>
      <c r="M384" s="302">
        <v>0.22033308252031455</v>
      </c>
      <c r="N384" s="302">
        <v>0.40946831468095046</v>
      </c>
      <c r="O384" s="302">
        <f t="shared" ref="O384:O391" si="170">SUM(L384:N384)</f>
        <v>1.2134933862557946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0.35811713124946171</v>
      </c>
      <c r="C385" s="302">
        <v>0.17160650379543882</v>
      </c>
      <c r="D385" s="302">
        <v>0.63677998646477374</v>
      </c>
      <c r="E385" s="302">
        <f t="shared" si="168"/>
        <v>1.1665036215096742</v>
      </c>
      <c r="F385" s="303"/>
      <c r="G385" s="302">
        <v>0.30935535960888721</v>
      </c>
      <c r="H385" s="302">
        <v>0.17060700332526932</v>
      </c>
      <c r="I385" s="302">
        <v>0.50903599439182279</v>
      </c>
      <c r="J385" s="302">
        <f t="shared" si="169"/>
        <v>0.98899835732597929</v>
      </c>
      <c r="K385" s="303"/>
      <c r="L385" s="302">
        <v>0.26905510446794312</v>
      </c>
      <c r="M385" s="302">
        <v>0.14209221026142427</v>
      </c>
      <c r="N385" s="302">
        <v>0.45557888926698181</v>
      </c>
      <c r="O385" s="302">
        <f t="shared" si="170"/>
        <v>0.86672620399634925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0.55652146612029696</v>
      </c>
      <c r="C386" s="302">
        <v>0.40737634438155651</v>
      </c>
      <c r="D386" s="302">
        <v>0.16322549281843066</v>
      </c>
      <c r="E386" s="302">
        <f t="shared" si="168"/>
        <v>1.1271233033202841</v>
      </c>
      <c r="F386" s="303"/>
      <c r="G386" s="302">
        <v>0.38617505425083887</v>
      </c>
      <c r="H386" s="302">
        <v>0.33846339308677803</v>
      </c>
      <c r="I386" s="302">
        <v>0.1592391471465549</v>
      </c>
      <c r="J386" s="302">
        <f t="shared" si="169"/>
        <v>0.88387759448417169</v>
      </c>
      <c r="K386" s="303"/>
      <c r="L386" s="302">
        <v>0.31242552565719883</v>
      </c>
      <c r="M386" s="302">
        <v>0.29389879301577038</v>
      </c>
      <c r="N386" s="302">
        <v>9.8155337169282403E-2</v>
      </c>
      <c r="O386" s="302">
        <f t="shared" si="170"/>
        <v>0.70447965584225158</v>
      </c>
    </row>
    <row r="387" spans="1:15" s="236" customFormat="1" x14ac:dyDescent="0.2">
      <c r="A387" s="237" t="str">
        <f>name!E$8</f>
        <v>Skilled trades occupations</v>
      </c>
      <c r="B387" s="302">
        <v>0.14566253916353319</v>
      </c>
      <c r="C387" s="302">
        <v>7.2920271860879307E-2</v>
      </c>
      <c r="D387" s="302">
        <v>0.37046518185696536</v>
      </c>
      <c r="E387" s="302">
        <f t="shared" si="168"/>
        <v>0.58904799288137788</v>
      </c>
      <c r="F387" s="303"/>
      <c r="G387" s="302">
        <v>0.15788342164037455</v>
      </c>
      <c r="H387" s="302">
        <v>5.6846787614018977E-2</v>
      </c>
      <c r="I387" s="302">
        <v>7.6897089065834881E-2</v>
      </c>
      <c r="J387" s="302">
        <f>SUM(G387:I387)</f>
        <v>0.29162729832022843</v>
      </c>
      <c r="K387" s="303"/>
      <c r="L387" s="302">
        <v>0.13886545394405611</v>
      </c>
      <c r="M387" s="302">
        <v>5.1969252237818148E-2</v>
      </c>
      <c r="N387" s="302">
        <v>0.10226135899952524</v>
      </c>
      <c r="O387" s="302">
        <f t="shared" si="170"/>
        <v>0.29309606518139952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0.67435419434392074</v>
      </c>
      <c r="C388" s="302">
        <v>0.33187122679250408</v>
      </c>
      <c r="D388" s="302">
        <v>0.61213805150623546</v>
      </c>
      <c r="E388" s="302">
        <f t="shared" si="168"/>
        <v>1.6183634726426601</v>
      </c>
      <c r="F388" s="303"/>
      <c r="G388" s="302">
        <v>0.56034143934092895</v>
      </c>
      <c r="H388" s="302">
        <v>0.2547925264101546</v>
      </c>
      <c r="I388" s="302">
        <v>0.83979877482072607</v>
      </c>
      <c r="J388" s="302">
        <f t="shared" ref="J388:J391" si="171">SUM(G388:I388)</f>
        <v>1.6549327405718097</v>
      </c>
      <c r="K388" s="303"/>
      <c r="L388" s="302">
        <v>0.34079083002142707</v>
      </c>
      <c r="M388" s="302">
        <v>0.12280047291980792</v>
      </c>
      <c r="N388" s="302">
        <v>0.62586857970098864</v>
      </c>
      <c r="O388" s="302">
        <f t="shared" si="170"/>
        <v>1.0894598826422235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0.13970680403711611</v>
      </c>
      <c r="C389" s="302">
        <v>0.14116440634191341</v>
      </c>
      <c r="D389" s="302">
        <v>0.11526494295864613</v>
      </c>
      <c r="E389" s="302">
        <f t="shared" si="168"/>
        <v>0.39613615333767566</v>
      </c>
      <c r="F389" s="303"/>
      <c r="G389" s="302">
        <v>0.12838053693933638</v>
      </c>
      <c r="H389" s="302">
        <v>0.18247751257582701</v>
      </c>
      <c r="I389" s="302">
        <v>5.6755783680353188E-2</v>
      </c>
      <c r="J389" s="302">
        <f t="shared" si="171"/>
        <v>0.36761383319551655</v>
      </c>
      <c r="K389" s="303"/>
      <c r="L389" s="302">
        <v>0.11010643543147168</v>
      </c>
      <c r="M389" s="302">
        <v>0.1613298343319767</v>
      </c>
      <c r="N389" s="302">
        <v>2.9711572079154196E-2</v>
      </c>
      <c r="O389" s="302">
        <f t="shared" si="170"/>
        <v>0.30114784184260257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0.10748492929435763</v>
      </c>
      <c r="C390" s="302">
        <v>6.077521972615773E-2</v>
      </c>
      <c r="D390" s="302">
        <v>5.9544863724320621E-2</v>
      </c>
      <c r="E390" s="302">
        <f t="shared" si="168"/>
        <v>0.227805012744836</v>
      </c>
      <c r="F390" s="303"/>
      <c r="G390" s="302">
        <v>9.5125104502692376E-2</v>
      </c>
      <c r="H390" s="302">
        <v>4.9267568705475002E-2</v>
      </c>
      <c r="I390" s="302">
        <v>2.4043600655121986E-2</v>
      </c>
      <c r="J390" s="302">
        <f t="shared" si="171"/>
        <v>0.16843627386328935</v>
      </c>
      <c r="K390" s="303"/>
      <c r="L390" s="302">
        <v>5.3779477763927545E-2</v>
      </c>
      <c r="M390" s="302">
        <v>3.4407666462306308E-2</v>
      </c>
      <c r="N390" s="302">
        <v>9.8244573977197269E-3</v>
      </c>
      <c r="O390" s="302">
        <f t="shared" si="170"/>
        <v>9.8011601623953587E-2</v>
      </c>
    </row>
    <row r="391" spans="1:15" s="236" customFormat="1" x14ac:dyDescent="0.2">
      <c r="A391" s="237" t="str">
        <f>name!E$12</f>
        <v>Elementary occupations</v>
      </c>
      <c r="B391" s="302">
        <v>0.24160489350498959</v>
      </c>
      <c r="C391" s="302">
        <v>0.40996376231830012</v>
      </c>
      <c r="D391" s="302">
        <v>0.21769034147356559</v>
      </c>
      <c r="E391" s="302">
        <f t="shared" si="168"/>
        <v>0.8692589972968553</v>
      </c>
      <c r="F391" s="303"/>
      <c r="G391" s="302">
        <v>0.2478083362612899</v>
      </c>
      <c r="H391" s="302">
        <v>0.32279844086902737</v>
      </c>
      <c r="I391" s="302">
        <v>0.10941045508161194</v>
      </c>
      <c r="J391" s="302">
        <f t="shared" si="171"/>
        <v>0.68001723221192922</v>
      </c>
      <c r="K391" s="303"/>
      <c r="L391" s="302">
        <v>0.18290281593712276</v>
      </c>
      <c r="M391" s="302">
        <v>0.18745042737705539</v>
      </c>
      <c r="N391" s="302">
        <v>7.9834863360869174E-2</v>
      </c>
      <c r="O391" s="302">
        <f t="shared" si="170"/>
        <v>0.45018810667504738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</v>
      </c>
      <c r="C393" s="311">
        <f t="shared" ref="C393:E393" si="172">SUM(C383:C391)</f>
        <v>1.8863732785847251</v>
      </c>
      <c r="D393" s="311">
        <f t="shared" si="172"/>
        <v>3.2399907857541259</v>
      </c>
      <c r="E393" s="311">
        <f t="shared" si="172"/>
        <v>8.344000000000003</v>
      </c>
      <c r="F393" s="311"/>
      <c r="G393" s="311">
        <f t="shared" ref="G393:J393" si="173">SUM(G383:G391)</f>
        <v>2.7223074278283783</v>
      </c>
      <c r="H393" s="311">
        <f t="shared" si="173"/>
        <v>1.671675618008803</v>
      </c>
      <c r="I393" s="311">
        <f t="shared" si="173"/>
        <v>2.5740169541628246</v>
      </c>
      <c r="J393" s="311">
        <f t="shared" si="173"/>
        <v>6.9680000000000053</v>
      </c>
      <c r="K393" s="311"/>
      <c r="L393" s="311">
        <f t="shared" ref="L393:O393" si="174">SUM(L383:L391)</f>
        <v>2.1740269983901337</v>
      </c>
      <c r="M393" s="311">
        <f t="shared" si="174"/>
        <v>1.2700508183462573</v>
      </c>
      <c r="N393" s="311">
        <f t="shared" si="174"/>
        <v>1.9869221832636079</v>
      </c>
      <c r="O393" s="311">
        <f t="shared" si="174"/>
        <v>5.431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21.909854561604895</v>
      </c>
      <c r="C8" s="11">
        <f t="array" ref="C8:C16">MMULT(aggregation!$B$13:$AA$21,'Occ T2'!C8:C33)</f>
        <v>23.69014427894431</v>
      </c>
      <c r="D8" s="11">
        <f t="array" ref="D8:D16">MMULT(aggregation!$B$13:$AA$21,'Occ T2'!D8:D33)</f>
        <v>23.978178874923273</v>
      </c>
      <c r="E8" s="11">
        <f t="array" ref="E8:E16">MMULT(aggregation!$B$13:$AA$21,'Occ T2'!E8:E33)</f>
        <v>24.454420909636344</v>
      </c>
      <c r="F8" s="11">
        <f t="array" ref="F8:F16">MMULT(aggregation!$B$13:$AA$21,'Occ T2'!F8:F33)</f>
        <v>27.433018876436563</v>
      </c>
      <c r="G8" s="11"/>
      <c r="H8" s="11">
        <f>F8-D8</f>
        <v>3.4548400015132898</v>
      </c>
      <c r="I8" s="11">
        <f t="array" ref="I8:I16">MMULT(aggregation!$B$13:$AA$21,'Occ T2'!I8:I33)</f>
        <v>13.737038004086752</v>
      </c>
      <c r="J8" s="11">
        <f>SUM(H8:I8)</f>
        <v>17.191878005600042</v>
      </c>
      <c r="L8" s="10" t="str">
        <f>name!E4</f>
        <v>Managers, directors and senior officials</v>
      </c>
      <c r="M8" s="11">
        <f t="array" ref="M8:M16">MMULT(aggregation!$B$13:$AA$21,'Occ T2'!M8:M33)</f>
        <v>14.142014385088871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14.667097535461343</v>
      </c>
      <c r="P8" s="11">
        <f t="array" ref="P8:P16">MMULT(aggregation!$B$13:$AA$21,'Occ T2'!P8:P33)</f>
        <v>14.622992091652378</v>
      </c>
      <c r="Q8" s="11">
        <f t="array" ref="Q8:Q16">MMULT(aggregation!$B$13:$AA$21,'Occ T2'!Q8:Q33)</f>
        <v>16.006619151487151</v>
      </c>
      <c r="R8" s="11"/>
      <c r="S8" s="11">
        <f>Q8-O8</f>
        <v>1.3395216160258077</v>
      </c>
      <c r="T8" s="11">
        <f t="array" ref="T8:T16">MMULT(aggregation!$B$13:$AA$21,'Occ T2'!T8:T33)</f>
        <v>7.2990564051644036</v>
      </c>
      <c r="U8" s="11">
        <f>SUM(S8:T8)</f>
        <v>8.6385780211902112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9.3110813394619338</v>
      </c>
      <c r="AA8" s="11">
        <f t="array" ref="AA8:AA16">MMULT(aggregation!$B$13:$AA$21,'Occ T2'!AA8:AA33)</f>
        <v>9.8314288179839622</v>
      </c>
      <c r="AB8" s="11">
        <f t="array" ref="AB8:AB16">MMULT(aggregation!$B$13:$AA$21,'Occ T2'!AB8:AB33)</f>
        <v>11.426399724949427</v>
      </c>
      <c r="AC8" s="11"/>
      <c r="AD8" s="11">
        <f>AB8-Z8</f>
        <v>2.1153183854874928</v>
      </c>
      <c r="AE8" s="11">
        <f t="array" ref="AE8:AE16">MMULT(aggregation!$B$13:$AA$21,'Occ T2'!AE8:AE33)</f>
        <v>6.437981598922347</v>
      </c>
      <c r="AF8" s="11">
        <f>SUM(AD8:AE8)</f>
        <v>8.5532999844098399</v>
      </c>
    </row>
    <row r="9" spans="1:32" x14ac:dyDescent="0.2">
      <c r="A9" t="str">
        <f>name!E5</f>
        <v>Professional occupations</v>
      </c>
      <c r="B9" s="11">
        <v>60.15249556841664</v>
      </c>
      <c r="C9" s="11">
        <v>58.456756614185664</v>
      </c>
      <c r="D9" s="11">
        <v>63.211407195347185</v>
      </c>
      <c r="E9" s="11">
        <v>68.742367244203379</v>
      </c>
      <c r="F9" s="11">
        <v>76.402695130388295</v>
      </c>
      <c r="G9" s="11"/>
      <c r="H9" s="11">
        <f t="shared" ref="H9:H16" si="0">F9-D9</f>
        <v>13.19128793504111</v>
      </c>
      <c r="I9" s="11">
        <v>34.606569910946675</v>
      </c>
      <c r="J9" s="11">
        <f t="shared" ref="J9:J15" si="1">SUM(H9:I9)</f>
        <v>47.797857845987785</v>
      </c>
      <c r="L9" s="10" t="str">
        <f>name!E5</f>
        <v>Professional occupations</v>
      </c>
      <c r="M9" s="11">
        <v>28.839839839086849</v>
      </c>
      <c r="N9" s="11">
        <v>26.555629381923062</v>
      </c>
      <c r="O9" s="11">
        <v>28.167541465452032</v>
      </c>
      <c r="P9" s="11">
        <v>29.778964176186733</v>
      </c>
      <c r="Q9" s="11">
        <v>32.019999591851992</v>
      </c>
      <c r="R9" s="11"/>
      <c r="S9" s="11">
        <f t="shared" ref="S9:S16" si="2">Q9-O9</f>
        <v>3.8524581263999593</v>
      </c>
      <c r="T9" s="11">
        <v>11.634725591268632</v>
      </c>
      <c r="U9" s="11">
        <f t="shared" ref="U9:U12" si="3">SUM(S9:T9)</f>
        <v>15.487183717668591</v>
      </c>
      <c r="W9" s="10" t="str">
        <f>name!E5</f>
        <v>Professional occupations</v>
      </c>
      <c r="X9" s="11">
        <v>31.312655729329805</v>
      </c>
      <c r="Y9" s="11">
        <v>31.901127232262581</v>
      </c>
      <c r="Z9" s="11">
        <v>35.043865729895131</v>
      </c>
      <c r="AA9" s="11">
        <v>38.963403068016689</v>
      </c>
      <c r="AB9" s="11">
        <v>44.382695538536353</v>
      </c>
      <c r="AC9" s="11"/>
      <c r="AD9" s="11">
        <f t="shared" ref="AD9:AD16" si="4">AB9-Z9</f>
        <v>9.338829808641222</v>
      </c>
      <c r="AE9" s="11">
        <v>22.971844319678045</v>
      </c>
      <c r="AF9" s="11">
        <f t="shared" ref="AF9:AF12" si="5">SUM(AD9:AE9)</f>
        <v>32.310674128319263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32.436860810495943</v>
      </c>
      <c r="D10" s="11">
        <v>34.340852295581819</v>
      </c>
      <c r="E10" s="11">
        <v>33.24107398045664</v>
      </c>
      <c r="F10" s="11">
        <v>35.80595070648144</v>
      </c>
      <c r="G10" s="11"/>
      <c r="H10" s="11">
        <f t="shared" si="0"/>
        <v>1.4650984108996212</v>
      </c>
      <c r="I10" s="11">
        <v>16.177077524925274</v>
      </c>
      <c r="J10" s="11">
        <f t="shared" si="1"/>
        <v>17.642175935824895</v>
      </c>
      <c r="L10" s="10" t="str">
        <f>name!E6</f>
        <v>Associate professional occupations</v>
      </c>
      <c r="M10" s="11">
        <v>16.468853735734477</v>
      </c>
      <c r="N10" s="11">
        <v>16.696859539714843</v>
      </c>
      <c r="O10" s="11">
        <v>17.34907937593232</v>
      </c>
      <c r="P10" s="11">
        <v>15.801812632415299</v>
      </c>
      <c r="Q10" s="11">
        <v>16.128551063676703</v>
      </c>
      <c r="R10" s="11"/>
      <c r="S10" s="11">
        <f t="shared" si="2"/>
        <v>-1.2205283122556168</v>
      </c>
      <c r="T10" s="11">
        <v>5.9176837504025244</v>
      </c>
      <c r="U10" s="11">
        <f t="shared" si="3"/>
        <v>4.6971554381469076</v>
      </c>
      <c r="W10" s="10" t="str">
        <f>name!E6</f>
        <v>Associate professional occupations</v>
      </c>
      <c r="X10" s="11">
        <v>15.749528554508107</v>
      </c>
      <c r="Y10" s="11">
        <v>15.740001270781104</v>
      </c>
      <c r="Z10" s="11">
        <v>16.991772919649485</v>
      </c>
      <c r="AA10" s="11">
        <v>17.439261348041356</v>
      </c>
      <c r="AB10" s="11">
        <v>19.677399642804708</v>
      </c>
      <c r="AC10" s="11"/>
      <c r="AD10" s="11">
        <f t="shared" si="4"/>
        <v>2.6856267231552238</v>
      </c>
      <c r="AE10" s="11">
        <v>10.259393774522751</v>
      </c>
      <c r="AF10" s="11">
        <f t="shared" si="5"/>
        <v>12.945020497677975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31.34168215439648</v>
      </c>
      <c r="D11" s="11">
        <v>33.032581367112506</v>
      </c>
      <c r="E11" s="11">
        <v>31.104941174204399</v>
      </c>
      <c r="F11" s="11">
        <v>28.821455226418852</v>
      </c>
      <c r="G11" s="11"/>
      <c r="H11" s="11">
        <f t="shared" si="0"/>
        <v>-4.2111261406936542</v>
      </c>
      <c r="I11" s="11">
        <v>15.570414790827803</v>
      </c>
      <c r="J11" s="11">
        <f t="shared" si="1"/>
        <v>11.359288650134149</v>
      </c>
      <c r="L11" s="10" t="str">
        <f>name!E7</f>
        <v>Administrative and secretarial occupations</v>
      </c>
      <c r="M11" s="11">
        <v>9.279438320251316</v>
      </c>
      <c r="N11" s="11">
        <v>8.0326903731577151</v>
      </c>
      <c r="O11" s="11">
        <v>9.607989796709111</v>
      </c>
      <c r="P11" s="11">
        <v>9.2391478524430788</v>
      </c>
      <c r="Q11" s="11">
        <v>10.123118927897631</v>
      </c>
      <c r="R11" s="11"/>
      <c r="S11" s="11">
        <f t="shared" si="2"/>
        <v>0.51512913118851955</v>
      </c>
      <c r="T11" s="11">
        <v>3.5743291394576397</v>
      </c>
      <c r="U11" s="11">
        <f t="shared" si="3"/>
        <v>4.0894582706461593</v>
      </c>
      <c r="W11" s="10" t="str">
        <f>name!E7</f>
        <v>Administrative and secretarial occupations</v>
      </c>
      <c r="X11" s="11">
        <v>25.798270042260647</v>
      </c>
      <c r="Y11" s="11">
        <v>23.308991781238777</v>
      </c>
      <c r="Z11" s="11">
        <v>23.424591570403404</v>
      </c>
      <c r="AA11" s="11">
        <v>21.865793321761316</v>
      </c>
      <c r="AB11" s="11">
        <v>18.698336298521216</v>
      </c>
      <c r="AC11" s="11"/>
      <c r="AD11" s="11">
        <f t="shared" si="4"/>
        <v>-4.726255271882188</v>
      </c>
      <c r="AE11" s="11">
        <v>11.996085651370166</v>
      </c>
      <c r="AF11" s="11">
        <f t="shared" si="5"/>
        <v>7.2698303794879777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25.931184020142062</v>
      </c>
      <c r="E12" s="11">
        <v>25.016302473166306</v>
      </c>
      <c r="F12" s="11">
        <v>23.186531582588323</v>
      </c>
      <c r="G12" s="11"/>
      <c r="H12" s="11">
        <f t="shared" si="0"/>
        <v>-2.7446524375537393</v>
      </c>
      <c r="I12" s="11">
        <v>10.276496499778297</v>
      </c>
      <c r="J12" s="11">
        <f t="shared" si="1"/>
        <v>7.5318440622245575</v>
      </c>
      <c r="L12" s="10" t="str">
        <f>name!E8</f>
        <v>Skilled trades occupations</v>
      </c>
      <c r="M12" s="11">
        <v>28.571620799091363</v>
      </c>
      <c r="N12" s="11">
        <v>27.400610428976798</v>
      </c>
      <c r="O12" s="11">
        <v>22.789913636995422</v>
      </c>
      <c r="P12" s="11">
        <v>21.662116934217739</v>
      </c>
      <c r="Q12" s="11">
        <v>19.72197131115982</v>
      </c>
      <c r="R12" s="11"/>
      <c r="S12" s="11">
        <f t="shared" si="2"/>
        <v>-3.0679423258356024</v>
      </c>
      <c r="T12" s="11">
        <v>8.2263453717083532</v>
      </c>
      <c r="U12" s="11">
        <f t="shared" si="3"/>
        <v>5.1584030458727508</v>
      </c>
      <c r="W12" s="10" t="str">
        <f>name!E8</f>
        <v>Skilled trades occupations</v>
      </c>
      <c r="X12" s="11">
        <v>3.3685594994404662</v>
      </c>
      <c r="Y12" s="11">
        <v>2.7515163441159913</v>
      </c>
      <c r="Z12" s="11">
        <v>3.1412703831466615</v>
      </c>
      <c r="AA12" s="11">
        <v>3.3541855389485384</v>
      </c>
      <c r="AB12" s="11">
        <v>3.464560271428506</v>
      </c>
      <c r="AC12" s="11"/>
      <c r="AD12" s="11">
        <f t="shared" si="4"/>
        <v>0.32328988828184446</v>
      </c>
      <c r="AE12" s="11">
        <v>2.0501511280699436</v>
      </c>
      <c r="AF12" s="11">
        <f t="shared" si="5"/>
        <v>2.3734410163517881</v>
      </c>
    </row>
    <row r="13" spans="1:32" x14ac:dyDescent="0.2">
      <c r="A13" t="str">
        <f>name!E9</f>
        <v>Caring, leisure and other service occupations</v>
      </c>
      <c r="B13" s="11">
        <v>30.813258873999906</v>
      </c>
      <c r="C13" s="11">
        <v>28.38669668438542</v>
      </c>
      <c r="D13" s="11">
        <v>28.842512339764962</v>
      </c>
      <c r="E13" s="11">
        <v>30.573815425651738</v>
      </c>
      <c r="F13" s="11">
        <v>32.005198211937874</v>
      </c>
      <c r="G13" s="11"/>
      <c r="H13" s="11">
        <f t="shared" si="0"/>
        <v>3.1626858721729114</v>
      </c>
      <c r="I13" s="11">
        <v>17.105669902736221</v>
      </c>
      <c r="J13" s="11">
        <f>SUM(H13:I13)</f>
        <v>20.268355774909132</v>
      </c>
      <c r="L13" s="10" t="str">
        <f>name!E9</f>
        <v>Caring, leisure and other service occupations</v>
      </c>
      <c r="M13" s="11">
        <v>5.105980983145602</v>
      </c>
      <c r="N13" s="11">
        <v>5.06186938419226</v>
      </c>
      <c r="O13" s="11">
        <v>5.1395347526796584</v>
      </c>
      <c r="P13" s="11">
        <v>5.6548525108421996</v>
      </c>
      <c r="Q13" s="11">
        <v>6.3066553751861356</v>
      </c>
      <c r="R13" s="11"/>
      <c r="S13" s="11">
        <f t="shared" si="2"/>
        <v>1.1671206225064772</v>
      </c>
      <c r="T13" s="11">
        <v>2.4971102072499729</v>
      </c>
      <c r="U13" s="11">
        <f>SUM(S13:T13)</f>
        <v>3.6642308297564501</v>
      </c>
      <c r="W13" s="10" t="str">
        <f>name!E9</f>
        <v>Caring, leisure and other service occupations</v>
      </c>
      <c r="X13" s="11">
        <v>25.707277890854311</v>
      </c>
      <c r="Y13" s="11">
        <v>23.32482730019316</v>
      </c>
      <c r="Z13" s="11">
        <v>23.702977587085311</v>
      </c>
      <c r="AA13" s="11">
        <v>24.918962914809548</v>
      </c>
      <c r="AB13" s="11">
        <v>25.698542836751745</v>
      </c>
      <c r="AC13" s="11"/>
      <c r="AD13" s="11">
        <f t="shared" si="4"/>
        <v>1.9955652496664342</v>
      </c>
      <c r="AE13" s="11">
        <v>14.608559695486246</v>
      </c>
      <c r="AF13" s="11">
        <f>SUM(AD13:AE13)</f>
        <v>16.60412494515268</v>
      </c>
    </row>
    <row r="14" spans="1:32" x14ac:dyDescent="0.2">
      <c r="A14" t="str">
        <f>name!E10</f>
        <v>Sales and customer service occupations</v>
      </c>
      <c r="B14" s="11">
        <v>34.081171127934795</v>
      </c>
      <c r="C14" s="11">
        <v>30.621535000261112</v>
      </c>
      <c r="D14" s="11">
        <v>31.086054994240694</v>
      </c>
      <c r="E14" s="11">
        <v>31.219424456254494</v>
      </c>
      <c r="F14" s="11">
        <v>31.534768074672947</v>
      </c>
      <c r="G14" s="11"/>
      <c r="H14" s="11">
        <f t="shared" si="0"/>
        <v>0.44871308043225255</v>
      </c>
      <c r="I14" s="11">
        <v>15.522836221613442</v>
      </c>
      <c r="J14" s="11">
        <f t="shared" si="1"/>
        <v>15.971549302045695</v>
      </c>
      <c r="L14" s="10" t="str">
        <f>name!E10</f>
        <v>Sales and customer service occupations</v>
      </c>
      <c r="M14" s="11">
        <v>10.863690994128266</v>
      </c>
      <c r="N14" s="11">
        <v>10.139376673501669</v>
      </c>
      <c r="O14" s="11">
        <v>10.391610797993565</v>
      </c>
      <c r="P14" s="11">
        <v>10.71917688732816</v>
      </c>
      <c r="Q14" s="11">
        <v>11.34367407939401</v>
      </c>
      <c r="R14" s="11"/>
      <c r="S14" s="11">
        <f t="shared" si="2"/>
        <v>0.95206328140044505</v>
      </c>
      <c r="T14" s="11">
        <v>3.70120693173675</v>
      </c>
      <c r="U14" s="11">
        <f t="shared" ref="U14:U15" si="6">SUM(S14:T14)</f>
        <v>4.653270213137195</v>
      </c>
      <c r="W14" s="10" t="str">
        <f>name!E10</f>
        <v>Sales and customer service occupations</v>
      </c>
      <c r="X14" s="11">
        <v>23.217480133806546</v>
      </c>
      <c r="Y14" s="11">
        <v>20.482158326759436</v>
      </c>
      <c r="Z14" s="11">
        <v>20.694444196247137</v>
      </c>
      <c r="AA14" s="11">
        <v>20.500247568926326</v>
      </c>
      <c r="AB14" s="11">
        <v>20.191093995278955</v>
      </c>
      <c r="AC14" s="11"/>
      <c r="AD14" s="11">
        <f t="shared" si="4"/>
        <v>-0.50335020096818184</v>
      </c>
      <c r="AE14" s="11">
        <v>11.821629289876693</v>
      </c>
      <c r="AF14" s="11">
        <f t="shared" ref="AF14:AF15" si="7">SUM(AD14:AE14)</f>
        <v>11.318279088908511</v>
      </c>
    </row>
    <row r="15" spans="1:32" x14ac:dyDescent="0.2">
      <c r="A15" t="str">
        <f>name!E11</f>
        <v>Process, plant and machine operatives</v>
      </c>
      <c r="B15" s="11">
        <v>21.418848893363506</v>
      </c>
      <c r="C15" s="11">
        <v>22.456966951183801</v>
      </c>
      <c r="D15" s="11">
        <v>19.936102189609642</v>
      </c>
      <c r="E15" s="11">
        <v>21.184438825729622</v>
      </c>
      <c r="F15" s="11">
        <v>19.839546632469961</v>
      </c>
      <c r="G15" s="11"/>
      <c r="H15" s="11">
        <f t="shared" si="0"/>
        <v>-9.6555557139680559E-2</v>
      </c>
      <c r="I15" s="11">
        <v>9.341915568942218</v>
      </c>
      <c r="J15" s="11">
        <f t="shared" si="1"/>
        <v>9.2453600118025374</v>
      </c>
      <c r="L15" s="10" t="str">
        <f>name!E11</f>
        <v>Process, plant and machine operatives</v>
      </c>
      <c r="M15" s="11">
        <v>19.237465756670225</v>
      </c>
      <c r="N15" s="11">
        <v>20.216382148879852</v>
      </c>
      <c r="O15" s="11">
        <v>18.093469029308245</v>
      </c>
      <c r="P15" s="11">
        <v>18.99179715738202</v>
      </c>
      <c r="Q15" s="11">
        <v>17.791619257207252</v>
      </c>
      <c r="R15" s="11"/>
      <c r="S15" s="11">
        <f t="shared" si="2"/>
        <v>-0.30184977210099362</v>
      </c>
      <c r="T15" s="11">
        <v>8.2547102923155755</v>
      </c>
      <c r="U15" s="11">
        <f t="shared" si="6"/>
        <v>7.9528605202145819</v>
      </c>
      <c r="W15" s="10" t="str">
        <f>name!E11</f>
        <v>Process, plant and machine operatives</v>
      </c>
      <c r="X15" s="11">
        <v>2.181383136693281</v>
      </c>
      <c r="Y15" s="11">
        <v>2.2405848023039292</v>
      </c>
      <c r="Z15" s="11">
        <v>1.8426331603013679</v>
      </c>
      <c r="AA15" s="11">
        <v>2.1926416683476377</v>
      </c>
      <c r="AB15" s="11">
        <v>2.0479273752627076</v>
      </c>
      <c r="AC15" s="11"/>
      <c r="AD15" s="11">
        <f t="shared" si="4"/>
        <v>0.2052942149613397</v>
      </c>
      <c r="AE15" s="11">
        <v>1.0872052766266402</v>
      </c>
      <c r="AF15" s="11">
        <f t="shared" si="7"/>
        <v>1.2924994915879799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33.766230733054407</v>
      </c>
      <c r="D16" s="11">
        <v>31.758126723277908</v>
      </c>
      <c r="E16" s="11">
        <v>30.930215510696957</v>
      </c>
      <c r="F16" s="11">
        <v>29.990835558605703</v>
      </c>
      <c r="G16" s="11"/>
      <c r="H16" s="11">
        <f t="shared" si="0"/>
        <v>-1.7672911646722049</v>
      </c>
      <c r="I16" s="11">
        <v>14.399937037557793</v>
      </c>
      <c r="J16" s="11">
        <f>SUM(H16:I16)</f>
        <v>12.632645872885588</v>
      </c>
      <c r="L16" s="10" t="str">
        <f>name!E12</f>
        <v>Elementary occupations</v>
      </c>
      <c r="M16" s="11">
        <v>18.774621175415675</v>
      </c>
      <c r="N16" s="11">
        <v>18.893267747155804</v>
      </c>
      <c r="O16" s="11">
        <v>17.792917740089976</v>
      </c>
      <c r="P16" s="11">
        <v>17.751046245201771</v>
      </c>
      <c r="Q16" s="11">
        <v>16.660367793303443</v>
      </c>
      <c r="R16" s="11"/>
      <c r="S16" s="11">
        <f t="shared" si="2"/>
        <v>-1.1325499467865328</v>
      </c>
      <c r="T16" s="11">
        <v>6.6432650760795902</v>
      </c>
      <c r="U16" s="11">
        <f>SUM(S16:T16)</f>
        <v>5.5107151292930574</v>
      </c>
      <c r="W16" s="10" t="str">
        <f>name!E12</f>
        <v>Elementary occupations</v>
      </c>
      <c r="X16" s="11">
        <v>17.369478847978172</v>
      </c>
      <c r="Y16" s="11">
        <v>14.872962985898576</v>
      </c>
      <c r="Z16" s="11">
        <v>13.965208983187939</v>
      </c>
      <c r="AA16" s="11">
        <v>13.179169265495171</v>
      </c>
      <c r="AB16" s="11">
        <v>13.330467765302267</v>
      </c>
      <c r="AC16" s="11"/>
      <c r="AD16" s="11">
        <f t="shared" si="4"/>
        <v>-0.63474121788567217</v>
      </c>
      <c r="AE16" s="11">
        <v>7.7566719614782054</v>
      </c>
      <c r="AF16" s="11">
        <f>SUM(AD16:AE16)</f>
        <v>7.1219307435925332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303.75600000000003</v>
      </c>
      <c r="C18" s="34">
        <f>SUM(C8:C16)</f>
        <v>291.30899999999986</v>
      </c>
      <c r="D18" s="34">
        <f>SUM(D8:D16)</f>
        <v>292.11700000000002</v>
      </c>
      <c r="E18" s="34">
        <f>SUM(E8:E16)</f>
        <v>296.46699999999987</v>
      </c>
      <c r="F18" s="34">
        <f>SUM(F8:F16)</f>
        <v>305.01999999999992</v>
      </c>
      <c r="G18" s="11"/>
      <c r="H18" s="34">
        <f>SUM(H8:H16)</f>
        <v>12.902999999999906</v>
      </c>
      <c r="I18" s="34">
        <f>SUM(I8:I16)</f>
        <v>146.73795546141449</v>
      </c>
      <c r="J18" s="34">
        <f>SUM(H18:I18)</f>
        <v>159.64095546141439</v>
      </c>
      <c r="L18" s="231" t="str">
        <f>name!E3</f>
        <v>All occupations</v>
      </c>
      <c r="M18" s="34">
        <f>SUM(M8:M16)</f>
        <v>151.28352598861261</v>
      </c>
      <c r="N18" s="34">
        <f>SUM(N8:N16)</f>
        <v>148.07601955551706</v>
      </c>
      <c r="O18" s="34">
        <f>SUM(O8:O16)</f>
        <v>143.99915413062166</v>
      </c>
      <c r="P18" s="34">
        <f>SUM(P8:P16)</f>
        <v>144.22190648766937</v>
      </c>
      <c r="Q18" s="34">
        <f>SUM(Q8:Q16)</f>
        <v>146.10257655116413</v>
      </c>
      <c r="R18" s="11"/>
      <c r="S18" s="34">
        <f>SUM(S8:S16)</f>
        <v>2.1034224205424632</v>
      </c>
      <c r="T18" s="34">
        <f>SUM(T8:T16)</f>
        <v>57.748432765383441</v>
      </c>
      <c r="U18" s="34">
        <f>SUM(S18:T18)</f>
        <v>59.851855185925906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143.23298044448279</v>
      </c>
      <c r="Z18" s="34">
        <f>SUM(Z8:Z16)</f>
        <v>148.11784586937839</v>
      </c>
      <c r="AA18" s="34">
        <f>SUM(AA8:AA16)</f>
        <v>152.24509351233058</v>
      </c>
      <c r="AB18" s="34">
        <f>SUM(AB8:AB16)</f>
        <v>158.91742344883588</v>
      </c>
      <c r="AC18" s="11"/>
      <c r="AD18" s="34">
        <f>SUM(AD8:AD16)</f>
        <v>10.799577579457514</v>
      </c>
      <c r="AE18" s="34">
        <f>SUM(AE8:AE16)</f>
        <v>88.989522696031031</v>
      </c>
      <c r="AF18" s="34">
        <f>SUM(AD18:AE18)</f>
        <v>99.789100275488551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7.2129783647417316</v>
      </c>
      <c r="C26" s="18">
        <f t="shared" si="8"/>
        <v>8.1323077141263482</v>
      </c>
      <c r="D26" s="18">
        <f t="shared" si="8"/>
        <v>8.2084161055067906</v>
      </c>
      <c r="E26" s="18">
        <f t="shared" si="8"/>
        <v>8.2486148237869159</v>
      </c>
      <c r="F26" s="18">
        <f t="shared" si="8"/>
        <v>8.993842658329477</v>
      </c>
      <c r="G26" s="11"/>
      <c r="H26" s="40">
        <f>IF(D8&gt;0,(H8/D8)*100,0)</f>
        <v>14.408266864363128</v>
      </c>
      <c r="I26" s="40">
        <f>IF(D8&gt;0,(I8/D8)*100,0)</f>
        <v>57.289746964283204</v>
      </c>
      <c r="J26" s="40">
        <f>IF(D8&gt;0,(J8/D8)*100,0)</f>
        <v>71.698013828646339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10.185544230459032</v>
      </c>
      <c r="P26" s="18">
        <f t="shared" si="9"/>
        <v>10.139230889242619</v>
      </c>
      <c r="Q26" s="18">
        <f t="shared" si="9"/>
        <v>10.955740500498115</v>
      </c>
      <c r="R26" s="11"/>
      <c r="S26" s="40">
        <f>IF(O8&gt;0,(S8/O8)*100,0)</f>
        <v>9.1328336283793181</v>
      </c>
      <c r="T26" s="40">
        <f>IF(O8&gt;0,(T8/O8)*100,0)</f>
        <v>49.764831709321669</v>
      </c>
      <c r="U26" s="40">
        <f>IF(O8&gt;0,(U8/O8)*100,0)</f>
        <v>58.897665337700985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6.2862656993223869</v>
      </c>
      <c r="AA26" s="18">
        <f t="shared" si="10"/>
        <v>6.4576326180177999</v>
      </c>
      <c r="AB26" s="18">
        <f t="shared" si="10"/>
        <v>7.1901491208282788</v>
      </c>
      <c r="AC26" s="11"/>
      <c r="AD26" s="40">
        <f>IF(Z8&gt;0,(AD8/Z8)*100,0)</f>
        <v>22.718289190777625</v>
      </c>
      <c r="AE26" s="40">
        <f>IF(Z8&gt;0,(AE8/Z8)*100,0)</f>
        <v>69.143221546536111</v>
      </c>
      <c r="AF26" s="40">
        <f>IF(Z8&gt;0,(AF8/Z8)*100,0)</f>
        <v>91.861510737313736</v>
      </c>
    </row>
    <row r="27" spans="1:32" x14ac:dyDescent="0.2">
      <c r="A27" t="str">
        <f>$A$9</f>
        <v>Professional occupations</v>
      </c>
      <c r="B27" s="18">
        <f t="shared" si="8"/>
        <v>19.802899553726224</v>
      </c>
      <c r="C27" s="18">
        <f t="shared" si="8"/>
        <v>20.066924336078078</v>
      </c>
      <c r="D27" s="18">
        <f t="shared" si="8"/>
        <v>21.639071740209292</v>
      </c>
      <c r="E27" s="18">
        <f t="shared" si="8"/>
        <v>23.187190224950303</v>
      </c>
      <c r="F27" s="18">
        <f t="shared" si="8"/>
        <v>25.048421457736648</v>
      </c>
      <c r="G27" s="11"/>
      <c r="H27" s="40">
        <f t="shared" ref="H27:H36" si="11">IF(D9&gt;0,(H9/D9)*100,0)</f>
        <v>20.868524401418618</v>
      </c>
      <c r="I27" s="40">
        <f t="shared" ref="I27:I36" si="12">IF(D9&gt;0,(I9/D9)*100,0)</f>
        <v>54.747349325730511</v>
      </c>
      <c r="J27" s="40">
        <f t="shared" ref="J27:J36" si="13">IF(D9&gt;0,(J9/D9)*100,0)</f>
        <v>75.615873727149136</v>
      </c>
      <c r="L27" t="str">
        <f>$A$9</f>
        <v>Professional occupations</v>
      </c>
      <c r="M27" s="18">
        <f t="shared" ref="M27:Q27" si="14">M9/M$18*100</f>
        <v>19.063437112946239</v>
      </c>
      <c r="N27" s="18">
        <f t="shared" si="14"/>
        <v>17.933781216996284</v>
      </c>
      <c r="O27" s="18">
        <f t="shared" si="14"/>
        <v>19.560907586930163</v>
      </c>
      <c r="P27" s="18">
        <f t="shared" si="14"/>
        <v>20.648017282126808</v>
      </c>
      <c r="Q27" s="18">
        <f t="shared" si="14"/>
        <v>21.916108769402026</v>
      </c>
      <c r="R27" s="11"/>
      <c r="S27" s="40">
        <f t="shared" ref="S27:S34" si="15">IF(O9&gt;0,(S9/O9)*100,0)</f>
        <v>13.676941351537778</v>
      </c>
      <c r="T27" s="40">
        <f t="shared" ref="T27:T34" si="16">IF(O9&gt;0,(T9/O9)*100,0)</f>
        <v>41.305435213573112</v>
      </c>
      <c r="U27" s="40">
        <f t="shared" ref="U27:U34" si="17">IF(O9&gt;0,(U9/O9)*100,0)</f>
        <v>54.98237656511089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22.272193969061114</v>
      </c>
      <c r="Z27" s="18">
        <f t="shared" si="18"/>
        <v>23.659448680343008</v>
      </c>
      <c r="AA27" s="18">
        <f t="shared" si="18"/>
        <v>25.592550911902446</v>
      </c>
      <c r="AB27" s="18">
        <f t="shared" si="18"/>
        <v>27.928149459851738</v>
      </c>
      <c r="AC27" s="11"/>
      <c r="AD27" s="40">
        <f t="shared" ref="AD27:AD34" si="19">IF(Z9&gt;0,(AD9/Z9)*100,0)</f>
        <v>26.64897155074555</v>
      </c>
      <c r="AE27" s="40">
        <f t="shared" ref="AE27:AE34" si="20">IF(Z9&gt;0,(AE9/Z9)*100,0)</f>
        <v>65.551684556539328</v>
      </c>
      <c r="AF27" s="40">
        <f t="shared" ref="AF27:AF34" si="21">IF(Z9&gt;0,(AF9/Z9)*100,0)</f>
        <v>92.200656107284857</v>
      </c>
    </row>
    <row r="28" spans="1:32" x14ac:dyDescent="0.2">
      <c r="A28" t="str">
        <f>$A$10</f>
        <v>Associate professional occupations</v>
      </c>
      <c r="B28" s="18">
        <f t="shared" si="8"/>
        <v>10.606665313686831</v>
      </c>
      <c r="C28" s="18">
        <f t="shared" si="8"/>
        <v>11.134863945328142</v>
      </c>
      <c r="D28" s="18">
        <f t="shared" si="8"/>
        <v>11.755855460511308</v>
      </c>
      <c r="E28" s="18">
        <f t="shared" si="8"/>
        <v>11.212402722885399</v>
      </c>
      <c r="F28" s="18">
        <f t="shared" si="8"/>
        <v>11.738886206308258</v>
      </c>
      <c r="G28" s="11"/>
      <c r="H28" s="40">
        <f t="shared" si="11"/>
        <v>4.2663426006119129</v>
      </c>
      <c r="I28" s="40">
        <f t="shared" si="12"/>
        <v>47.107385063377016</v>
      </c>
      <c r="J28" s="40">
        <f t="shared" si="13"/>
        <v>51.37372766398893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12.048042560163212</v>
      </c>
      <c r="P28" s="18">
        <f t="shared" si="22"/>
        <v>10.956596689953143</v>
      </c>
      <c r="Q28" s="18">
        <f t="shared" si="22"/>
        <v>11.039196874141775</v>
      </c>
      <c r="R28" s="11"/>
      <c r="S28" s="40">
        <f t="shared" si="15"/>
        <v>-7.0351186123962668</v>
      </c>
      <c r="T28" s="40">
        <f t="shared" si="16"/>
        <v>34.109497237138065</v>
      </c>
      <c r="U28" s="40">
        <f t="shared" si="17"/>
        <v>27.074378624741797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11.471793165716255</v>
      </c>
      <c r="AA28" s="18">
        <f t="shared" si="23"/>
        <v>11.454727995309039</v>
      </c>
      <c r="AB28" s="18">
        <f t="shared" si="23"/>
        <v>12.382153709621354</v>
      </c>
      <c r="AC28" s="11"/>
      <c r="AD28" s="40">
        <f t="shared" si="19"/>
        <v>15.80545323819349</v>
      </c>
      <c r="AE28" s="40">
        <f t="shared" si="20"/>
        <v>60.378595117986002</v>
      </c>
      <c r="AF28" s="40">
        <f t="shared" si="21"/>
        <v>76.184048356179488</v>
      </c>
    </row>
    <row r="29" spans="1:32" x14ac:dyDescent="0.2">
      <c r="A29" t="str">
        <f>$A$11</f>
        <v>Administrative and secretarial occupations</v>
      </c>
      <c r="B29" s="18">
        <f t="shared" si="8"/>
        <v>11.547988636442392</v>
      </c>
      <c r="C29" s="18">
        <f t="shared" si="8"/>
        <v>10.758913097225452</v>
      </c>
      <c r="D29" s="18">
        <f t="shared" si="8"/>
        <v>11.307996921477525</v>
      </c>
      <c r="E29" s="18">
        <f t="shared" si="8"/>
        <v>10.491873015952672</v>
      </c>
      <c r="F29" s="18">
        <f t="shared" si="8"/>
        <v>9.4490378422460353</v>
      </c>
      <c r="G29" s="11"/>
      <c r="H29" s="40">
        <f t="shared" si="11"/>
        <v>-12.748401627752543</v>
      </c>
      <c r="I29" s="40">
        <f t="shared" si="12"/>
        <v>47.136536553966771</v>
      </c>
      <c r="J29" s="40">
        <f t="shared" si="13"/>
        <v>34.388134926214228</v>
      </c>
      <c r="L29" t="str">
        <f>$A$11</f>
        <v>Administrative and secretarial occupations</v>
      </c>
      <c r="M29" s="18">
        <f t="shared" ref="M29:Q29" si="24">M11/M$18*100</f>
        <v>6.1338062155887325</v>
      </c>
      <c r="N29" s="18">
        <f t="shared" si="24"/>
        <v>5.4247071181880848</v>
      </c>
      <c r="O29" s="18">
        <f t="shared" si="24"/>
        <v>6.6722543300453712</v>
      </c>
      <c r="P29" s="18">
        <f t="shared" si="24"/>
        <v>6.4062028283012635</v>
      </c>
      <c r="Q29" s="18">
        <f t="shared" si="24"/>
        <v>6.9287750886122002</v>
      </c>
      <c r="R29" s="11"/>
      <c r="S29" s="40">
        <f t="shared" si="15"/>
        <v>5.3614662597264564</v>
      </c>
      <c r="T29" s="40">
        <f t="shared" si="16"/>
        <v>37.201633381021118</v>
      </c>
      <c r="U29" s="40">
        <f t="shared" si="17"/>
        <v>42.563099640747573</v>
      </c>
      <c r="W29" t="str">
        <f>$A$11</f>
        <v>Administrative and secretarial occupations</v>
      </c>
      <c r="X29" s="18">
        <f t="shared" ref="X29:AB29" si="25">X11/X$18*100</f>
        <v>16.919952410776727</v>
      </c>
      <c r="Y29" s="18">
        <f t="shared" si="25"/>
        <v>16.273480946152176</v>
      </c>
      <c r="Z29" s="18">
        <f t="shared" si="25"/>
        <v>15.814834082221932</v>
      </c>
      <c r="AA29" s="18">
        <f t="shared" si="25"/>
        <v>14.362231857403254</v>
      </c>
      <c r="AB29" s="18">
        <f t="shared" si="25"/>
        <v>11.766070637648628</v>
      </c>
      <c r="AC29" s="11"/>
      <c r="AD29" s="40">
        <f t="shared" si="19"/>
        <v>-20.176468211525769</v>
      </c>
      <c r="AE29" s="40">
        <f t="shared" si="20"/>
        <v>51.211504009858707</v>
      </c>
      <c r="AF29" s="40">
        <f t="shared" si="21"/>
        <v>31.035035798332945</v>
      </c>
    </row>
    <row r="30" spans="1:32" x14ac:dyDescent="0.2">
      <c r="A30" t="str">
        <f>$A$12</f>
        <v>Skilled trades occupations</v>
      </c>
      <c r="B30" s="18">
        <f t="shared" si="8"/>
        <v>10.515077989745656</v>
      </c>
      <c r="C30" s="18">
        <f t="shared" si="8"/>
        <v>10.350564786221097</v>
      </c>
      <c r="D30" s="18">
        <f t="shared" si="8"/>
        <v>8.8769855982849553</v>
      </c>
      <c r="E30" s="18">
        <f t="shared" si="8"/>
        <v>8.4381406609053666</v>
      </c>
      <c r="F30" s="18">
        <f t="shared" si="8"/>
        <v>7.601643034092298</v>
      </c>
      <c r="G30" s="11"/>
      <c r="H30" s="40">
        <f t="shared" si="11"/>
        <v>-10.584369905446001</v>
      </c>
      <c r="I30" s="40">
        <f t="shared" si="12"/>
        <v>39.629877647684822</v>
      </c>
      <c r="J30" s="40">
        <f t="shared" si="13"/>
        <v>29.045507742238819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15.826421880452635</v>
      </c>
      <c r="P30" s="18">
        <f t="shared" si="26"/>
        <v>15.019990694735267</v>
      </c>
      <c r="Q30" s="18">
        <f t="shared" si="26"/>
        <v>13.498715612488407</v>
      </c>
      <c r="R30" s="11"/>
      <c r="S30" s="40">
        <f t="shared" si="15"/>
        <v>-13.461842702445951</v>
      </c>
      <c r="T30" s="40">
        <f t="shared" si="16"/>
        <v>36.096430652349319</v>
      </c>
      <c r="U30" s="40">
        <f t="shared" si="17"/>
        <v>22.63458794990337</v>
      </c>
      <c r="W30" t="str">
        <f>$A$12</f>
        <v>Skilled trades occupations</v>
      </c>
      <c r="X30" s="18">
        <f t="shared" ref="X30:AB30" si="27">X12/X$18*100</f>
        <v>2.2092902481459618</v>
      </c>
      <c r="Y30" s="18">
        <f t="shared" si="27"/>
        <v>1.921007533025874</v>
      </c>
      <c r="Z30" s="18">
        <f t="shared" si="27"/>
        <v>2.1207912960851951</v>
      </c>
      <c r="AA30" s="18">
        <f t="shared" si="27"/>
        <v>2.2031485294971938</v>
      </c>
      <c r="AB30" s="18">
        <f t="shared" si="27"/>
        <v>2.1801009582463662</v>
      </c>
      <c r="AC30" s="11"/>
      <c r="AD30" s="40">
        <f t="shared" si="19"/>
        <v>10.291692495378246</v>
      </c>
      <c r="AE30" s="40">
        <f t="shared" si="20"/>
        <v>65.265032232477665</v>
      </c>
      <c r="AF30" s="40">
        <f t="shared" si="21"/>
        <v>75.556724727855922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10.144082379936496</v>
      </c>
      <c r="C31" s="18">
        <f t="shared" si="8"/>
        <v>9.7445312998861802</v>
      </c>
      <c r="D31" s="18">
        <f t="shared" si="8"/>
        <v>9.8736165097426589</v>
      </c>
      <c r="E31" s="18">
        <f t="shared" si="8"/>
        <v>10.312721289604493</v>
      </c>
      <c r="F31" s="18">
        <f t="shared" si="8"/>
        <v>10.49281955673001</v>
      </c>
      <c r="G31" s="11"/>
      <c r="H31" s="40">
        <f t="shared" si="11"/>
        <v>10.965361945299541</v>
      </c>
      <c r="I31" s="40">
        <f t="shared" si="12"/>
        <v>59.307142530551197</v>
      </c>
      <c r="J31" s="40">
        <f t="shared" si="13"/>
        <v>70.272504475850724</v>
      </c>
      <c r="L31" t="str">
        <f>$A$13</f>
        <v>Caring, leisure and other service occupations</v>
      </c>
      <c r="M31" s="18">
        <f t="shared" ref="M31:Q31" si="28">M13/M$18*100</f>
        <v>3.3751070711624864</v>
      </c>
      <c r="N31" s="18">
        <f t="shared" si="28"/>
        <v>3.4184261566366931</v>
      </c>
      <c r="O31" s="18">
        <f t="shared" si="28"/>
        <v>3.5691423215011286</v>
      </c>
      <c r="P31" s="18">
        <f t="shared" si="28"/>
        <v>3.9209386760711529</v>
      </c>
      <c r="Q31" s="18">
        <f t="shared" si="28"/>
        <v>4.3165942203473655</v>
      </c>
      <c r="R31" s="11"/>
      <c r="S31" s="40">
        <f t="shared" si="15"/>
        <v>22.708682374371765</v>
      </c>
      <c r="T31" s="40">
        <f t="shared" si="16"/>
        <v>48.586308438677754</v>
      </c>
      <c r="U31" s="40">
        <f t="shared" si="17"/>
        <v>71.294990813049537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16.284536723184281</v>
      </c>
      <c r="Z31" s="18">
        <f t="shared" si="29"/>
        <v>16.002783086643323</v>
      </c>
      <c r="AA31" s="18">
        <f t="shared" si="29"/>
        <v>16.367662392214509</v>
      </c>
      <c r="AB31" s="18">
        <f t="shared" si="29"/>
        <v>16.171003958559332</v>
      </c>
      <c r="AC31" s="11"/>
      <c r="AD31" s="40">
        <f t="shared" si="19"/>
        <v>8.4190487981295998</v>
      </c>
      <c r="AE31" s="40">
        <f t="shared" si="20"/>
        <v>61.631749183468813</v>
      </c>
      <c r="AF31" s="40">
        <f t="shared" si="21"/>
        <v>70.050797981598407</v>
      </c>
    </row>
    <row r="32" spans="1:32" x14ac:dyDescent="0.2">
      <c r="A32" t="str">
        <f>$A$14</f>
        <v>Sales and customer service occupations</v>
      </c>
      <c r="B32" s="18">
        <f t="shared" si="8"/>
        <v>11.219917014951077</v>
      </c>
      <c r="C32" s="18">
        <f t="shared" si="8"/>
        <v>10.511702350514788</v>
      </c>
      <c r="D32" s="18">
        <f t="shared" si="8"/>
        <v>10.641645297685754</v>
      </c>
      <c r="E32" s="18">
        <f t="shared" si="8"/>
        <v>10.530488876082163</v>
      </c>
      <c r="F32" s="18">
        <f t="shared" si="8"/>
        <v>10.338590280857963</v>
      </c>
      <c r="H32" s="40">
        <f t="shared" si="11"/>
        <v>1.4434545667354237</v>
      </c>
      <c r="I32" s="40">
        <f t="shared" si="12"/>
        <v>49.93504716017955</v>
      </c>
      <c r="J32" s="40">
        <f t="shared" si="13"/>
        <v>51.378501726914983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6.8474130409078056</v>
      </c>
      <c r="O32" s="18">
        <f t="shared" si="30"/>
        <v>7.2164387775273537</v>
      </c>
      <c r="P32" s="18">
        <f t="shared" si="30"/>
        <v>7.4324193518025812</v>
      </c>
      <c r="Q32" s="18">
        <f t="shared" si="30"/>
        <v>7.7641848262830129</v>
      </c>
      <c r="S32" s="40">
        <f t="shared" si="15"/>
        <v>9.16184506818011</v>
      </c>
      <c r="T32" s="40">
        <f t="shared" si="16"/>
        <v>35.617258995606214</v>
      </c>
      <c r="U32" s="40">
        <f t="shared" si="17"/>
        <v>44.779104063786328</v>
      </c>
      <c r="W32" t="str">
        <f>$A$14</f>
        <v>Sales and customer service occupations</v>
      </c>
      <c r="X32" s="18">
        <f t="shared" ref="X32:AB32" si="31">X14/X$18*100</f>
        <v>15.227325643101036</v>
      </c>
      <c r="Y32" s="18">
        <f t="shared" si="31"/>
        <v>14.299889776222546</v>
      </c>
      <c r="Z32" s="18">
        <f t="shared" si="31"/>
        <v>13.971607590416266</v>
      </c>
      <c r="AA32" s="18">
        <f t="shared" si="31"/>
        <v>13.465292769691771</v>
      </c>
      <c r="AB32" s="18">
        <f t="shared" si="31"/>
        <v>12.705399796378881</v>
      </c>
      <c r="AD32" s="40">
        <f t="shared" si="19"/>
        <v>-2.4322963023064066</v>
      </c>
      <c r="AE32" s="40">
        <f t="shared" si="20"/>
        <v>57.124652287209067</v>
      </c>
      <c r="AF32" s="40">
        <f t="shared" si="21"/>
        <v>54.692355984902655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7.7089849442289164</v>
      </c>
      <c r="D33" s="18">
        <f t="shared" si="8"/>
        <v>6.8246977031838751</v>
      </c>
      <c r="E33" s="18">
        <f t="shared" si="8"/>
        <v>7.1456313268355771</v>
      </c>
      <c r="F33" s="18">
        <f t="shared" si="8"/>
        <v>6.5043428734082909</v>
      </c>
      <c r="G33" s="11"/>
      <c r="H33" s="40">
        <f t="shared" si="11"/>
        <v>-0.48432515153340094</v>
      </c>
      <c r="I33" s="40">
        <f t="shared" si="12"/>
        <v>46.859288140141388</v>
      </c>
      <c r="J33" s="40">
        <f t="shared" si="13"/>
        <v>46.37496298860799</v>
      </c>
      <c r="L33" t="str">
        <f>$A$15</f>
        <v>Process, plant and machine operatives</v>
      </c>
      <c r="M33" s="18">
        <f t="shared" ref="M33:Q33" si="32">M15/M$18*100</f>
        <v>12.716166965938026</v>
      </c>
      <c r="N33" s="18">
        <f t="shared" si="32"/>
        <v>13.652705015683022</v>
      </c>
      <c r="O33" s="18">
        <f t="shared" si="32"/>
        <v>12.564982856007372</v>
      </c>
      <c r="P33" s="18">
        <f t="shared" si="32"/>
        <v>13.168455208991272</v>
      </c>
      <c r="Q33" s="18">
        <f t="shared" si="32"/>
        <v>12.177484940504623</v>
      </c>
      <c r="R33" s="11"/>
      <c r="S33" s="40">
        <f t="shared" si="15"/>
        <v>-1.6682802596453445</v>
      </c>
      <c r="T33" s="40">
        <f t="shared" si="16"/>
        <v>45.622596081184838</v>
      </c>
      <c r="U33" s="40">
        <f t="shared" si="17"/>
        <v>43.954315821539488</v>
      </c>
      <c r="W33" t="str">
        <f>$A$15</f>
        <v>Process, plant and machine operatives</v>
      </c>
      <c r="X33" s="18">
        <f t="shared" ref="X33:AB33" si="33">X15/X$18*100</f>
        <v>1.4306734056996842</v>
      </c>
      <c r="Y33" s="18">
        <f t="shared" si="33"/>
        <v>1.5642939184473519</v>
      </c>
      <c r="Z33" s="18">
        <f t="shared" si="33"/>
        <v>1.2440318379503996</v>
      </c>
      <c r="AA33" s="18">
        <f t="shared" si="33"/>
        <v>1.44020514406269</v>
      </c>
      <c r="AB33" s="18">
        <f t="shared" si="33"/>
        <v>1.2886739105243838</v>
      </c>
      <c r="AC33" s="11"/>
      <c r="AD33" s="40">
        <f t="shared" si="19"/>
        <v>11.141350290676591</v>
      </c>
      <c r="AE33" s="40">
        <f t="shared" si="20"/>
        <v>59.002806421264268</v>
      </c>
      <c r="AF33" s="40">
        <f t="shared" si="21"/>
        <v>70.144156711940866</v>
      </c>
    </row>
    <row r="34" spans="1:32" x14ac:dyDescent="0.2">
      <c r="A34" t="str">
        <f>$A$16</f>
        <v>Elementary occupations</v>
      </c>
      <c r="B34" s="18">
        <f t="shared" si="8"/>
        <v>11.899057145667538</v>
      </c>
      <c r="C34" s="18">
        <f t="shared" si="8"/>
        <v>11.591207526391024</v>
      </c>
      <c r="D34" s="18">
        <f t="shared" si="8"/>
        <v>10.871714663397853</v>
      </c>
      <c r="E34" s="18">
        <f t="shared" si="8"/>
        <v>10.432937058997114</v>
      </c>
      <c r="F34" s="18">
        <f t="shared" si="8"/>
        <v>9.8324160902910336</v>
      </c>
      <c r="G34" s="11"/>
      <c r="H34" s="40">
        <f t="shared" si="11"/>
        <v>-5.5648470077324337</v>
      </c>
      <c r="I34" s="40">
        <f t="shared" si="12"/>
        <v>45.342526538263989</v>
      </c>
      <c r="J34" s="40">
        <f t="shared" si="13"/>
        <v>39.777679530531557</v>
      </c>
      <c r="L34" t="str">
        <f>$A$16</f>
        <v>Elementary occupations</v>
      </c>
      <c r="M34" s="18">
        <f t="shared" ref="M34:Q34" si="34">M16/M$18*100</f>
        <v>12.410221835276944</v>
      </c>
      <c r="N34" s="18">
        <f t="shared" si="34"/>
        <v>12.75916775982237</v>
      </c>
      <c r="O34" s="18">
        <f t="shared" si="34"/>
        <v>12.356265456913738</v>
      </c>
      <c r="P34" s="18">
        <f t="shared" si="34"/>
        <v>12.308148378775899</v>
      </c>
      <c r="Q34" s="18">
        <f t="shared" si="34"/>
        <v>11.403199167722477</v>
      </c>
      <c r="R34" s="11"/>
      <c r="S34" s="40">
        <f t="shared" si="15"/>
        <v>-6.3651727239469924</v>
      </c>
      <c r="T34" s="40">
        <f t="shared" si="16"/>
        <v>37.336569376203926</v>
      </c>
      <c r="U34" s="40">
        <f t="shared" si="17"/>
        <v>30.971396652256939</v>
      </c>
      <c r="W34" t="str">
        <f>$A$16</f>
        <v>Elementary occupations</v>
      </c>
      <c r="X34" s="18">
        <f t="shared" ref="X34:AB34" si="35">X16/X$18*100</f>
        <v>11.39187840992266</v>
      </c>
      <c r="Y34" s="18">
        <f t="shared" si="35"/>
        <v>10.383755849905915</v>
      </c>
      <c r="Z34" s="18">
        <f t="shared" si="35"/>
        <v>9.4284445613012267</v>
      </c>
      <c r="AA34" s="18">
        <f t="shared" si="35"/>
        <v>8.6565477819012724</v>
      </c>
      <c r="AB34" s="18">
        <f t="shared" si="35"/>
        <v>8.388298448341045</v>
      </c>
      <c r="AC34" s="11"/>
      <c r="AD34" s="40">
        <f t="shared" si="19"/>
        <v>-4.5451608969819741</v>
      </c>
      <c r="AE34" s="40">
        <f t="shared" si="20"/>
        <v>55.542827685687335</v>
      </c>
      <c r="AF34" s="40">
        <f t="shared" si="21"/>
        <v>50.997666788705367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4.4170657647449163</v>
      </c>
      <c r="I36" s="43">
        <f t="shared" si="12"/>
        <v>50.232597028387417</v>
      </c>
      <c r="J36" s="43">
        <f t="shared" si="13"/>
        <v>54.649662793132336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1.4607185946623327</v>
      </c>
      <c r="T36" s="43">
        <f t="shared" ref="T36" si="37">IF(O18&gt;0,(T18/O18)*100,0)</f>
        <v>40.10331387988559</v>
      </c>
      <c r="U36" s="43">
        <f t="shared" ref="U36" si="38">IF(O18&gt;0,(U18/O18)*100,0)</f>
        <v>41.564032474547922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7.2912062122354957</v>
      </c>
      <c r="AE36" s="43">
        <f t="shared" ref="AE36" si="40">IF(Z18&gt;0,(AE18/Z18)*100,0)</f>
        <v>60.080216650266962</v>
      </c>
      <c r="AF36" s="43">
        <f t="shared" ref="AF36" si="41">IF(Z18&gt;0,(AF18/Z18)*100,0)</f>
        <v>67.371422862502456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1.9722619056569801</v>
      </c>
      <c r="C46" s="18">
        <f t="shared" si="42"/>
        <v>1.2158414595852207</v>
      </c>
      <c r="D46" s="18">
        <f t="shared" si="42"/>
        <v>0.39411079528590687</v>
      </c>
      <c r="E46" s="18">
        <f t="shared" si="42"/>
        <v>1.1559939850291912</v>
      </c>
      <c r="F46" s="18">
        <f>IF(F$6-D$6 &lt;&gt; 0,(EXP(LN(F8/D8)/(F$6-D$6))-1)*100,0)</f>
        <v>0.9013926487324353</v>
      </c>
      <c r="H46" s="18">
        <f>IF($F$6-$D$6 &lt;&gt; 0,(EXP(LN(1+(H26/100))/($F$6-$D$6))-1)*100,0)</f>
        <v>0.9013926487324353</v>
      </c>
      <c r="I46" s="18">
        <f>IF($F$6-$D$6 &lt;&gt; 0,(EXP(LN(1+(I26/100))/($F$6-$D$6))-1)*100,0)</f>
        <v>3.0655110188119616</v>
      </c>
      <c r="J46" s="18">
        <f>IF($F$6-$D$6 &lt;&gt; 0,(EXP(LN(1+(J26/100))/($F$6-$D$6))-1)*100,0)</f>
        <v>3.6695033801480204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-2.7337835072061001</v>
      </c>
      <c r="O46" s="18">
        <f t="shared" ref="O46:O54" si="45">IF(P$6-O$6 &lt;&gt; 0,(EXP(LN(P8/O8)/(P$6-O$6))-1)*100,0)</f>
        <v>-6.0214492244681228E-2</v>
      </c>
      <c r="P46" s="18">
        <f t="shared" ref="P46:P54" si="46">IF(Q$6-P$6 &lt;&gt; 0,(EXP(LN(Q8/P8)/(Q$6-P$6))-1)*100,0)</f>
        <v>0.90817150679436409</v>
      </c>
      <c r="Q46" s="18">
        <f>IF(Q$6-O$6 &lt;&gt; 0,(EXP(LN(Q8/O8)/(Q$6-O$6))-1)*100,0)</f>
        <v>0.58433804247350896</v>
      </c>
      <c r="S46" s="18">
        <f>IF($F$6-$D$6 &lt;&gt; 0,(EXP(LN(1+(S26/100))/($F$6-$D$6))-1)*100,0)</f>
        <v>0.58433804247350896</v>
      </c>
      <c r="T46" s="18">
        <f>IF($F$6-$D$6 &lt;&gt; 0,(EXP(LN(1+(T26/100))/($F$6-$D$6))-1)*100,0)</f>
        <v>2.7292197387244865</v>
      </c>
      <c r="U46" s="18">
        <f>IF($F$6-$D$6 &lt;&gt; 0,(EXP(LN(1+(U26/100))/($F$6-$D$6))-1)*100,0)</f>
        <v>3.1354183154340687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8.1324626362358376</v>
      </c>
      <c r="Z46" s="18">
        <f t="shared" ref="Z46:Z54" si="49">IF(AA$6-Z$6 &lt;&gt; 0,(EXP(LN(AA8/Z8)/(AA$6-Z$6))-1)*100,0)</f>
        <v>1.0935165331942054</v>
      </c>
      <c r="AA46" s="18">
        <f t="shared" ref="AA46:AA54" si="50">IF(AB$6-AA$6 &lt;&gt; 0,(EXP(LN(AB8/AA8)/(AB$6-AA$6))-1)*100,0)</f>
        <v>1.5147799039564758</v>
      </c>
      <c r="AB46" s="18">
        <f>IF(AB$6-Z$6 &lt;&gt; 0,(EXP(LN(AB8/Z8)/(AB$6-Z$6))-1)*100,0)</f>
        <v>1.3741640926911325</v>
      </c>
      <c r="AD46" s="18">
        <f>IF($F$6-$D$6 &lt;&gt; 0,(EXP(LN(1+(AD26/100))/($F$6-$D$6))-1)*100,0)</f>
        <v>1.3741640926911325</v>
      </c>
      <c r="AE46" s="18">
        <f>IF($F$6-$D$6 &lt;&gt; 0,(EXP(LN(1+(AE26/100))/($F$6-$D$6))-1)*100,0)</f>
        <v>3.5659452145956338</v>
      </c>
      <c r="AF46" s="18">
        <f>IF($F$6-$D$6 &lt;&gt; 0,(EXP(LN(1+(AF26/100))/($F$6-$D$6))-1)*100,0)</f>
        <v>4.439758116496817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8.1336202289534967</v>
      </c>
      <c r="D47" s="18">
        <f t="shared" si="42"/>
        <v>1.6917696439556318</v>
      </c>
      <c r="E47" s="18">
        <f t="shared" si="42"/>
        <v>1.0621235444338462</v>
      </c>
      <c r="F47" s="18">
        <f>IF(F$6-D$6 &lt;&gt; 0,(EXP(LN(F9/D9)/(F$6-D$6))-1)*100,0)</f>
        <v>1.2715712049059302</v>
      </c>
      <c r="H47" s="18">
        <f t="shared" ref="H47:J56" si="51">IF($F$6-$D$6 &lt;&gt; 0,(EXP(LN(1+(H27/100))/($F$6-$D$6))-1)*100,0)</f>
        <v>1.2715712049059302</v>
      </c>
      <c r="I47" s="18">
        <f t="shared" si="51"/>
        <v>2.9536025195802784</v>
      </c>
      <c r="J47" s="18">
        <f t="shared" si="51"/>
        <v>3.8255525946385927</v>
      </c>
      <c r="L47" t="str">
        <f>$A$9</f>
        <v>Professional occupations</v>
      </c>
      <c r="M47" s="18">
        <f t="shared" si="43"/>
        <v>-2.0417678850964016</v>
      </c>
      <c r="N47" s="18">
        <f t="shared" si="44"/>
        <v>6.0699449459338695</v>
      </c>
      <c r="O47" s="18">
        <f t="shared" si="45"/>
        <v>1.1188516657266501</v>
      </c>
      <c r="P47" s="18">
        <f t="shared" si="46"/>
        <v>0.72822324965915453</v>
      </c>
      <c r="Q47" s="18">
        <f>IF(Q$6-O$6 &lt;&gt; 0,(EXP(LN(Q9/O9)/(Q$6-O$6))-1)*100,0)</f>
        <v>0.8582647640598795</v>
      </c>
      <c r="S47" s="18">
        <f t="shared" ref="S47:U47" si="52">IF($F$6-$D$6 &lt;&gt; 0,(EXP(LN(1+(S27/100))/($F$6-$D$6))-1)*100,0)</f>
        <v>0.8582647640598795</v>
      </c>
      <c r="T47" s="18">
        <f t="shared" si="52"/>
        <v>2.331794761660988</v>
      </c>
      <c r="U47" s="18">
        <f t="shared" si="52"/>
        <v>2.9640193992921393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9.8514967033961121</v>
      </c>
      <c r="Z47" s="18">
        <f t="shared" si="49"/>
        <v>2.1430859660681145</v>
      </c>
      <c r="AA47" s="18">
        <f t="shared" si="50"/>
        <v>1.3107847489854496</v>
      </c>
      <c r="AB47" s="18">
        <f>IF(AB$6-Z$6 &lt;&gt; 0,(EXP(LN(AB9/Z9)/(AB$6-Z$6))-1)*100,0)</f>
        <v>1.5874622003375416</v>
      </c>
      <c r="AD47" s="18">
        <f t="shared" ref="AD47:AF47" si="53">IF($F$6-$D$6 &lt;&gt; 0,(EXP(LN(1+(AD27/100))/($F$6-$D$6))-1)*100,0)</f>
        <v>1.5874622003375416</v>
      </c>
      <c r="AE47" s="18">
        <f t="shared" si="53"/>
        <v>3.4178663899738337</v>
      </c>
      <c r="AF47" s="18">
        <f t="shared" si="53"/>
        <v>4.4520555544082852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5.8698389348138758</v>
      </c>
      <c r="D48" s="18">
        <f t="shared" si="42"/>
        <v>-0.64887356703433596</v>
      </c>
      <c r="E48" s="18">
        <f t="shared" si="42"/>
        <v>0.74604738010253246</v>
      </c>
      <c r="F48" s="18">
        <f t="shared" ref="F48:F56" si="54">IF(F$6-D$6 &lt;&gt; 0,(EXP(LN(F10/D10)/(F$6-D$6))-1)*100,0)</f>
        <v>0.27891107495034984</v>
      </c>
      <c r="H48" s="18">
        <f t="shared" si="51"/>
        <v>0.27891107495034984</v>
      </c>
      <c r="I48" s="18">
        <f t="shared" si="51"/>
        <v>2.6066790909580417</v>
      </c>
      <c r="J48" s="18">
        <f t="shared" si="51"/>
        <v>2.8024268293604715</v>
      </c>
      <c r="L48" t="str">
        <f>$A$10</f>
        <v>Associate professional occupations</v>
      </c>
      <c r="M48" s="18">
        <f t="shared" si="43"/>
        <v>0.34433411150196491</v>
      </c>
      <c r="N48" s="18">
        <f t="shared" si="44"/>
        <v>3.9062425761330566</v>
      </c>
      <c r="O48" s="18">
        <f t="shared" si="45"/>
        <v>-1.8509512598458788</v>
      </c>
      <c r="P48" s="18">
        <f>IF(Q$6-P$6 &lt;&gt; 0,(EXP(LN(Q10/P10)/(Q$6-P$6))-1)*100,0)</f>
        <v>0.20487360393461884</v>
      </c>
      <c r="Q48" s="18">
        <f t="shared" ref="Q48:Q54" si="55">IF(Q$6-O$6 &lt;&gt; 0,(EXP(LN(Q10/O10)/(Q$6-O$6))-1)*100,0)</f>
        <v>-0.48514192411530654</v>
      </c>
      <c r="S48" s="18">
        <f t="shared" ref="S48:U48" si="56">IF($F$6-$D$6 &lt;&gt; 0,(EXP(LN(1+(S28/100))/($F$6-$D$6))-1)*100,0)</f>
        <v>-0.48514192411530654</v>
      </c>
      <c r="T48" s="18">
        <f t="shared" si="56"/>
        <v>1.9758425590731932</v>
      </c>
      <c r="U48" s="18">
        <f t="shared" si="56"/>
        <v>1.6101750732091968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7.952805259247997</v>
      </c>
      <c r="Z48" s="18">
        <f t="shared" si="49"/>
        <v>0.52124945602667339</v>
      </c>
      <c r="AA48" s="18">
        <f t="shared" si="50"/>
        <v>1.2147861833454288</v>
      </c>
      <c r="AB48" s="18">
        <f t="shared" ref="AB48:AB54" si="57">IF(AB$6-Z$6 &lt;&gt; 0,(EXP(LN(AB10/Z10)/(AB$6-Z$6))-1)*100,0)</f>
        <v>0.98307723243189482</v>
      </c>
      <c r="AD48" s="18">
        <f t="shared" ref="AD48:AF48" si="58">IF($F$6-$D$6 &lt;&gt; 0,(EXP(LN(1+(AD28/100))/($F$6-$D$6))-1)*100,0)</f>
        <v>0.98307723243189482</v>
      </c>
      <c r="AE48" s="18">
        <f t="shared" si="58"/>
        <v>3.199222891470499</v>
      </c>
      <c r="AF48" s="18">
        <f t="shared" si="58"/>
        <v>3.8479128225034076</v>
      </c>
    </row>
    <row r="49" spans="1:32" x14ac:dyDescent="0.2">
      <c r="A49" t="str">
        <f>$A$11</f>
        <v>Administrative and secretarial occupations</v>
      </c>
      <c r="B49" s="18">
        <f t="shared" si="42"/>
        <v>-2.7761595397290839</v>
      </c>
      <c r="C49" s="18">
        <f t="shared" si="42"/>
        <v>5.395049328833923</v>
      </c>
      <c r="D49" s="18">
        <f t="shared" si="42"/>
        <v>-1.1953522519659199</v>
      </c>
      <c r="E49" s="18">
        <f t="shared" si="42"/>
        <v>-0.75956663973674177</v>
      </c>
      <c r="F49" s="18">
        <f t="shared" si="54"/>
        <v>-0.90504165585583163</v>
      </c>
      <c r="H49" s="18">
        <f t="shared" si="51"/>
        <v>-0.90504165585583163</v>
      </c>
      <c r="I49" s="18">
        <f t="shared" si="51"/>
        <v>2.6080345003926642</v>
      </c>
      <c r="J49" s="18">
        <f t="shared" si="51"/>
        <v>1.9899538141099571</v>
      </c>
      <c r="L49" t="str">
        <f>$A$11</f>
        <v>Administrative and secretarial occupations</v>
      </c>
      <c r="M49" s="18">
        <f t="shared" si="43"/>
        <v>-3.5427592387039852</v>
      </c>
      <c r="N49" s="18">
        <f t="shared" si="44"/>
        <v>19.611105997754684</v>
      </c>
      <c r="O49" s="18">
        <f t="shared" si="45"/>
        <v>-0.77985056671303621</v>
      </c>
      <c r="P49" s="18">
        <f t="shared" si="46"/>
        <v>0.91790871046677491</v>
      </c>
      <c r="Q49" s="18">
        <f t="shared" si="55"/>
        <v>0.34878543250043137</v>
      </c>
      <c r="S49" s="18">
        <f t="shared" ref="S49:U49" si="59">IF($F$6-$D$6 &lt;&gt; 0,(EXP(LN(1+(S29/100))/($F$6-$D$6))-1)*100,0)</f>
        <v>0.34878543250043137</v>
      </c>
      <c r="T49" s="18">
        <f t="shared" si="59"/>
        <v>2.1309297298001351</v>
      </c>
      <c r="U49" s="18">
        <f t="shared" si="59"/>
        <v>2.3922630913062237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0.4959450423663192</v>
      </c>
      <c r="Z49" s="18">
        <f t="shared" si="49"/>
        <v>-1.3678176944414755</v>
      </c>
      <c r="AA49" s="18">
        <f t="shared" si="50"/>
        <v>-1.5527083812367226</v>
      </c>
      <c r="AB49" s="18">
        <f t="shared" si="57"/>
        <v>-1.4911166940158815</v>
      </c>
      <c r="AD49" s="18">
        <f t="shared" ref="AD49:AF49" si="60">IF($F$6-$D$6 &lt;&gt; 0,(EXP(LN(1+(AD29/100))/($F$6-$D$6))-1)*100,0)</f>
        <v>-1.4911166940158815</v>
      </c>
      <c r="AE49" s="18">
        <f t="shared" si="60"/>
        <v>2.795078424509545</v>
      </c>
      <c r="AF49" s="18">
        <f t="shared" si="60"/>
        <v>1.8182969933251636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-13.998822652594544</v>
      </c>
      <c r="D50" s="18">
        <f t="shared" si="42"/>
        <v>-0.71579687141161141</v>
      </c>
      <c r="E50" s="18">
        <f t="shared" si="42"/>
        <v>-0.75668398650494684</v>
      </c>
      <c r="F50" s="18">
        <f t="shared" si="54"/>
        <v>-0.74305681938171553</v>
      </c>
      <c r="H50" s="18">
        <f t="shared" si="51"/>
        <v>-0.74305681938171553</v>
      </c>
      <c r="I50" s="18">
        <f t="shared" si="51"/>
        <v>2.2504490194708682</v>
      </c>
      <c r="J50" s="18">
        <f t="shared" si="51"/>
        <v>1.7144978486740792</v>
      </c>
      <c r="L50" t="str">
        <f>$A$12</f>
        <v>Skilled trades occupations</v>
      </c>
      <c r="M50" s="18">
        <f t="shared" si="43"/>
        <v>-1.0407625394572961</v>
      </c>
      <c r="N50" s="18">
        <f t="shared" si="44"/>
        <v>-16.826985675857252</v>
      </c>
      <c r="O50" s="18">
        <f t="shared" si="45"/>
        <v>-1.0099272805303872</v>
      </c>
      <c r="P50" s="18">
        <f t="shared" si="46"/>
        <v>-0.93392816894967146</v>
      </c>
      <c r="Q50" s="18">
        <f t="shared" si="55"/>
        <v>-0.95926768703441523</v>
      </c>
      <c r="S50" s="18">
        <f t="shared" ref="S50:U50" si="61">IF($F$6-$D$6 &lt;&gt; 0,(EXP(LN(1+(S30/100))/($F$6-$D$6))-1)*100,0)</f>
        <v>-0.95926768703441523</v>
      </c>
      <c r="T50" s="18">
        <f t="shared" si="61"/>
        <v>2.0758760055746617</v>
      </c>
      <c r="U50" s="18">
        <f t="shared" si="61"/>
        <v>1.3695530737757311</v>
      </c>
      <c r="W50" t="str">
        <f>$A$12</f>
        <v>Skilled trades occupations</v>
      </c>
      <c r="X50" s="18">
        <f t="shared" si="47"/>
        <v>-4.9325229508548336</v>
      </c>
      <c r="Y50" s="18">
        <f t="shared" si="48"/>
        <v>14.165063560830514</v>
      </c>
      <c r="Z50" s="18">
        <f t="shared" si="49"/>
        <v>1.3202732833717201</v>
      </c>
      <c r="AA50" s="18">
        <f t="shared" si="50"/>
        <v>0.32429207486166511</v>
      </c>
      <c r="AB50" s="18">
        <f t="shared" si="57"/>
        <v>0.65519319495019879</v>
      </c>
      <c r="AD50" s="18">
        <f t="shared" ref="AD50:AF50" si="62">IF($F$6-$D$6 &lt;&gt; 0,(EXP(LN(1+(AD30/100))/($F$6-$D$6))-1)*100,0)</f>
        <v>0.65519319495019879</v>
      </c>
      <c r="AE50" s="18">
        <f t="shared" si="62"/>
        <v>3.4059188813822416</v>
      </c>
      <c r="AF50" s="18">
        <f t="shared" si="62"/>
        <v>3.8232209363925795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1.6057368719139209</v>
      </c>
      <c r="D51" s="18">
        <f t="shared" si="42"/>
        <v>1.1726930758090726</v>
      </c>
      <c r="E51" s="18">
        <f t="shared" si="42"/>
        <v>0.45859229203557561</v>
      </c>
      <c r="F51" s="18">
        <f t="shared" si="54"/>
        <v>0.69606409008107217</v>
      </c>
      <c r="H51" s="18">
        <f t="shared" si="51"/>
        <v>0.69606409008107217</v>
      </c>
      <c r="I51" s="18">
        <f t="shared" si="51"/>
        <v>3.1531156169040786</v>
      </c>
      <c r="J51" s="18">
        <f t="shared" si="51"/>
        <v>3.6118993341254679</v>
      </c>
      <c r="L51" t="str">
        <f>$A$13</f>
        <v>Caring, leisure and other service occupations</v>
      </c>
      <c r="M51" s="18">
        <f t="shared" si="43"/>
        <v>-0.21668329734141345</v>
      </c>
      <c r="N51" s="18">
        <f t="shared" si="44"/>
        <v>1.5343218600215147</v>
      </c>
      <c r="O51" s="18">
        <f t="shared" si="45"/>
        <v>1.9294063969683473</v>
      </c>
      <c r="P51" s="18">
        <f t="shared" si="46"/>
        <v>1.0968867354488765</v>
      </c>
      <c r="Q51" s="18">
        <f t="shared" si="55"/>
        <v>1.3736350117806273</v>
      </c>
      <c r="S51" s="18">
        <f t="shared" ref="S51:U51" si="63">IF($F$6-$D$6 &lt;&gt; 0,(EXP(LN(1+(S31/100))/($F$6-$D$6))-1)*100,0)</f>
        <v>1.3736350117806273</v>
      </c>
      <c r="T51" s="18">
        <f t="shared" si="63"/>
        <v>2.6751279824939633</v>
      </c>
      <c r="U51" s="18">
        <f t="shared" si="63"/>
        <v>3.653262838096949</v>
      </c>
      <c r="W51" t="str">
        <f>$A$13</f>
        <v>Caring, leisure and other service occupations</v>
      </c>
      <c r="X51" s="18">
        <f t="shared" si="47"/>
        <v>-2.4020745954772216</v>
      </c>
      <c r="Y51" s="18">
        <f t="shared" si="48"/>
        <v>1.6212350986582358</v>
      </c>
      <c r="Z51" s="18">
        <f t="shared" si="49"/>
        <v>1.0055904112127534</v>
      </c>
      <c r="AA51" s="18">
        <f t="shared" si="50"/>
        <v>0.30852711684341561</v>
      </c>
      <c r="AB51" s="18">
        <f t="shared" si="57"/>
        <v>0.5403453913809253</v>
      </c>
      <c r="AD51" s="18">
        <f t="shared" ref="AD51:AF51" si="64">IF($F$6-$D$6 &lt;&gt; 0,(EXP(LN(1+(AD31/100))/($F$6-$D$6))-1)*100,0)</f>
        <v>0.5403453913809253</v>
      </c>
      <c r="AE51" s="18">
        <f t="shared" si="64"/>
        <v>3.2527858652427355</v>
      </c>
      <c r="AF51" s="18">
        <f t="shared" si="64"/>
        <v>3.6028998772700271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1.516971614831264</v>
      </c>
      <c r="D52" s="18">
        <f t="shared" si="42"/>
        <v>8.5659740232291171E-2</v>
      </c>
      <c r="E52" s="18">
        <f t="shared" si="42"/>
        <v>0.10055257755758884</v>
      </c>
      <c r="F52" s="18">
        <f t="shared" si="54"/>
        <v>9.5588052235684451E-2</v>
      </c>
      <c r="H52" s="18">
        <f t="shared" si="51"/>
        <v>9.5588052235684451E-2</v>
      </c>
      <c r="I52" s="18">
        <f t="shared" si="51"/>
        <v>2.7369994168489953</v>
      </c>
      <c r="J52" s="18">
        <f t="shared" si="51"/>
        <v>2.8026429734426372</v>
      </c>
      <c r="L52" t="str">
        <f>$A$14</f>
        <v>Sales and customer service occupations</v>
      </c>
      <c r="M52" s="18">
        <f t="shared" si="43"/>
        <v>-1.7101973031733109</v>
      </c>
      <c r="N52" s="18">
        <f t="shared" si="44"/>
        <v>2.4876689427180132</v>
      </c>
      <c r="O52" s="18">
        <f t="shared" si="45"/>
        <v>0.622641266056978</v>
      </c>
      <c r="P52" s="18">
        <f t="shared" si="46"/>
        <v>0.56786496418408383</v>
      </c>
      <c r="Q52" s="18">
        <f t="shared" si="55"/>
        <v>0.58612041747667654</v>
      </c>
      <c r="S52" s="18">
        <f t="shared" ref="S52:U52" si="65">IF($F$6-$D$6 &lt;&gt; 0,(EXP(LN(1+(S32/100))/($F$6-$D$6))-1)*100,0)</f>
        <v>0.58612041747667654</v>
      </c>
      <c r="T52" s="18">
        <f t="shared" si="65"/>
        <v>2.051877132659774</v>
      </c>
      <c r="U52" s="18">
        <f t="shared" si="65"/>
        <v>2.4976068971782617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1.0364428694526584</v>
      </c>
      <c r="Z52" s="18">
        <f t="shared" si="49"/>
        <v>-0.18838843232447111</v>
      </c>
      <c r="AA52" s="18">
        <f t="shared" si="50"/>
        <v>-0.15183807658544213</v>
      </c>
      <c r="AB52" s="18">
        <f t="shared" si="57"/>
        <v>-0.16402301542312037</v>
      </c>
      <c r="AD52" s="18">
        <f t="shared" ref="AD52:AF52" si="66">IF($F$6-$D$6 &lt;&gt; 0,(EXP(LN(1+(AD32/100))/($F$6-$D$6))-1)*100,0)</f>
        <v>-0.16402301542312037</v>
      </c>
      <c r="AE52" s="18">
        <f t="shared" si="66"/>
        <v>3.0582954997455891</v>
      </c>
      <c r="AF52" s="18">
        <f t="shared" si="66"/>
        <v>2.9511629724738642</v>
      </c>
    </row>
    <row r="53" spans="1:32" x14ac:dyDescent="0.2">
      <c r="A53" t="str">
        <f>$A$15</f>
        <v>Process, plant and machine operatives</v>
      </c>
      <c r="B53" s="18">
        <f t="shared" si="42"/>
        <v>1.1902673231416472</v>
      </c>
      <c r="C53" s="18">
        <f t="shared" si="42"/>
        <v>-11.225312692733313</v>
      </c>
      <c r="D53" s="18">
        <f t="shared" si="42"/>
        <v>1.2220998719067788</v>
      </c>
      <c r="E53" s="18">
        <f t="shared" si="42"/>
        <v>-0.65375013528381487</v>
      </c>
      <c r="F53" s="18">
        <f t="shared" si="54"/>
        <v>-3.2361549624337904E-2</v>
      </c>
      <c r="H53" s="18">
        <f t="shared" si="51"/>
        <v>-3.2361549624337904E-2</v>
      </c>
      <c r="I53" s="18">
        <f t="shared" si="51"/>
        <v>2.5951335757598226</v>
      </c>
      <c r="J53" s="18">
        <f t="shared" si="51"/>
        <v>2.5725423185898544</v>
      </c>
      <c r="L53" t="str">
        <f>$A$15</f>
        <v>Process, plant and machine operatives</v>
      </c>
      <c r="M53" s="18">
        <f t="shared" si="43"/>
        <v>1.2485691974610358</v>
      </c>
      <c r="N53" s="18">
        <f t="shared" si="44"/>
        <v>-10.500954641328997</v>
      </c>
      <c r="O53" s="18">
        <f t="shared" si="45"/>
        <v>0.97383342299679487</v>
      </c>
      <c r="P53" s="18">
        <f t="shared" si="46"/>
        <v>-0.65067030529887271</v>
      </c>
      <c r="Q53" s="18">
        <f t="shared" si="55"/>
        <v>-0.1120939801838694</v>
      </c>
      <c r="S53" s="18">
        <f t="shared" ref="S53:U53" si="67">IF($F$6-$D$6 &lt;&gt; 0,(EXP(LN(1+(S33/100))/($F$6-$D$6))-1)*100,0)</f>
        <v>-0.1120939801838694</v>
      </c>
      <c r="T53" s="18">
        <f t="shared" si="67"/>
        <v>2.5373095571889159</v>
      </c>
      <c r="U53" s="18">
        <f t="shared" si="67"/>
        <v>2.4585752979311204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-17.761061379750455</v>
      </c>
      <c r="Z53" s="18">
        <f t="shared" si="49"/>
        <v>3.5394267363565213</v>
      </c>
      <c r="AA53" s="18">
        <f t="shared" si="50"/>
        <v>-0.68046242714567828</v>
      </c>
      <c r="AB53" s="18">
        <f t="shared" si="57"/>
        <v>0.7067029842593886</v>
      </c>
      <c r="AD53" s="18">
        <f t="shared" ref="AD53:AF53" si="68">IF($F$6-$D$6 &lt;&gt; 0,(EXP(LN(1+(AD33/100))/($F$6-$D$6))-1)*100,0)</f>
        <v>0.7067029842593886</v>
      </c>
      <c r="AE53" s="18">
        <f t="shared" si="68"/>
        <v>3.1399664932832527</v>
      </c>
      <c r="AF53" s="18">
        <f t="shared" si="68"/>
        <v>3.6066908064647185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-5.9470777939414132</v>
      </c>
      <c r="D54" s="18">
        <f t="shared" si="42"/>
        <v>-0.52690889967643706</v>
      </c>
      <c r="E54" s="18">
        <f t="shared" si="42"/>
        <v>-0.3079418908274234</v>
      </c>
      <c r="F54" s="18">
        <f t="shared" si="54"/>
        <v>-0.38098439758564862</v>
      </c>
      <c r="H54" s="18">
        <f t="shared" si="51"/>
        <v>-0.38098439758564862</v>
      </c>
      <c r="I54" s="18">
        <f t="shared" si="51"/>
        <v>2.5241507092398141</v>
      </c>
      <c r="J54" s="18">
        <f t="shared" si="51"/>
        <v>2.2576611094244914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-5.8240322520781262</v>
      </c>
      <c r="O54" s="18">
        <f t="shared" si="45"/>
        <v>-4.7109715420778908E-2</v>
      </c>
      <c r="P54" s="18">
        <f t="shared" si="46"/>
        <v>-0.63211116480939022</v>
      </c>
      <c r="Q54" s="18">
        <f t="shared" si="55"/>
        <v>-0.43749210576539133</v>
      </c>
      <c r="S54" s="18">
        <f t="shared" ref="S54:U54" si="69">IF($F$6-$D$6 &lt;&gt; 0,(EXP(LN(1+(S34/100))/($F$6-$D$6))-1)*100,0)</f>
        <v>-0.43749210576539133</v>
      </c>
      <c r="T54" s="18">
        <f t="shared" si="69"/>
        <v>2.1376229531533175</v>
      </c>
      <c r="U54" s="18">
        <f t="shared" si="69"/>
        <v>1.8149996062494012</v>
      </c>
      <c r="W54" t="str">
        <f>$A$16</f>
        <v>Elementary occupations</v>
      </c>
      <c r="X54" s="18">
        <f t="shared" si="47"/>
        <v>-3.8049605119821472</v>
      </c>
      <c r="Y54" s="18">
        <f t="shared" si="48"/>
        <v>-6.1033837277165386</v>
      </c>
      <c r="Z54" s="18">
        <f t="shared" si="49"/>
        <v>-1.1519470303531398</v>
      </c>
      <c r="AA54" s="18">
        <f t="shared" si="50"/>
        <v>0.11421244869416203</v>
      </c>
      <c r="AB54" s="18">
        <f t="shared" si="57"/>
        <v>-0.30963257534656341</v>
      </c>
      <c r="AD54" s="18">
        <f t="shared" ref="AD54:AF54" si="70">IF($F$6-$D$6 &lt;&gt; 0,(EXP(LN(1+(AD34/100))/($F$6-$D$6))-1)*100,0)</f>
        <v>-0.30963257534656341</v>
      </c>
      <c r="AE54" s="18">
        <f t="shared" si="70"/>
        <v>2.9888003428476972</v>
      </c>
      <c r="AF54" s="18">
        <f t="shared" si="70"/>
        <v>2.7853807789335105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-1.0405530972503296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2.7505791220647113</v>
      </c>
      <c r="J56" s="26">
        <f t="shared" ref="J56" si="72">IF($F$6-$D$6 &lt;&gt; 0,(EXP(LN(1+(J36/100))/($F$6-$D$6))-1)*100,0)</f>
        <v>2.9492685112995298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-2.7532246187688014</v>
      </c>
      <c r="O56" s="26">
        <f>IF(P$6-O$6 &lt;&gt; 0,(EXP(LN(P18/O18)/(P$6-O$6))-1)*100,0)</f>
        <v>3.0918883640707051E-2</v>
      </c>
      <c r="P56" s="26">
        <f>IF(Q$6-P$6 &lt;&gt; 0,(EXP(LN(Q18/P18)/(Q$6-P$6))-1)*100,0)</f>
        <v>0.12964219723619053</v>
      </c>
      <c r="Q56" s="26">
        <f t="shared" ref="Q56" si="73">IF(Q$6-O$6 &lt;&gt; 0,(EXP(LN(Q18/O18)/(Q$6-O$6))-1)*100,0)</f>
        <v>9.6723604916748585E-2</v>
      </c>
      <c r="S56" s="26">
        <f t="shared" ref="S56:U56" si="74">IF($F$6-$D$6 &lt;&gt; 0,(EXP(LN(1+(S36/100))/($F$6-$D$6))-1)*100,0)</f>
        <v>9.6723604916748585E-2</v>
      </c>
      <c r="T56" s="26">
        <f t="shared" si="74"/>
        <v>2.2735255688158595</v>
      </c>
      <c r="U56" s="26">
        <f t="shared" si="74"/>
        <v>2.3442689921687743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3.4104334139642978</v>
      </c>
      <c r="Z56" s="26">
        <f>IF(AA$6-Z$6 &lt;&gt; 0,(EXP(LN(AA18/Z18)/(AA$6-Z$6))-1)*100,0)</f>
        <v>0.55118278873518278</v>
      </c>
      <c r="AA56" s="26">
        <f>IF(AB$6-AA$6 &lt;&gt; 0,(EXP(LN(AB18/AA18)/(AB$6-AA$6))-1)*100,0)</f>
        <v>0.42985160686024315</v>
      </c>
      <c r="AB56" s="26">
        <f t="shared" ref="AB56" si="75">IF(AB$6-Z$6 &lt;&gt; 0,(EXP(LN(AB18/Z18)/(AB$6-Z$6))-1)*100,0)</f>
        <v>0.47027905813341597</v>
      </c>
      <c r="AD56" s="26">
        <f t="shared" ref="AD56:AF56" si="76">IF($F$6-$D$6 &lt;&gt; 0,(EXP(LN(1+(AD36/100))/($F$6-$D$6))-1)*100,0)</f>
        <v>0.47027905813341597</v>
      </c>
      <c r="AE56" s="26">
        <f t="shared" si="76"/>
        <v>3.1864118749080017</v>
      </c>
      <c r="AF56" s="26">
        <f t="shared" si="76"/>
        <v>3.4932647499392733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1.7802897173394143</v>
      </c>
      <c r="C64" s="27">
        <f t="shared" si="77"/>
        <v>0.28803459597896364</v>
      </c>
      <c r="D64" s="27">
        <f t="shared" si="77"/>
        <v>0.47624203471307069</v>
      </c>
      <c r="E64" s="27">
        <f t="shared" si="77"/>
        <v>2.9785979668002192</v>
      </c>
      <c r="F64" s="27">
        <f>F8-D8</f>
        <v>3.4548400015132898</v>
      </c>
      <c r="L64" t="str">
        <f>$A$8</f>
        <v>Managers, directors and senior officials</v>
      </c>
      <c r="M64" s="27">
        <f t="shared" ref="M64:M72" si="78">N8-M8</f>
        <v>0.93731949292618921</v>
      </c>
      <c r="N64" s="27">
        <f t="shared" ref="N64:N72" si="79">O8-N8</f>
        <v>-0.41223634255371699</v>
      </c>
      <c r="O64" s="27">
        <f t="shared" ref="O64:O72" si="80">P8-O8</f>
        <v>-4.410544380896475E-2</v>
      </c>
      <c r="P64" s="27">
        <f t="shared" ref="P64:P72" si="81">Q8-P8</f>
        <v>1.3836270598347724</v>
      </c>
      <c r="Q64" s="27">
        <f>Q8-O8</f>
        <v>1.3395216160258077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0.70027093853268063</v>
      </c>
      <c r="Z64" s="27">
        <f t="shared" ref="Z64:Z72" si="84">AA8-Z8</f>
        <v>0.52034747852202834</v>
      </c>
      <c r="AA64" s="27">
        <f t="shared" ref="AA64:AA72" si="85">AB8-AA8</f>
        <v>1.5949709069654645</v>
      </c>
      <c r="AB64" s="27">
        <f>AB8-Z8</f>
        <v>2.1153183854874928</v>
      </c>
    </row>
    <row r="65" spans="1:31" x14ac:dyDescent="0.2">
      <c r="A65" t="str">
        <f>$A$9</f>
        <v>Professional occupations</v>
      </c>
      <c r="B65" s="27">
        <f t="shared" si="77"/>
        <v>-1.6957389542309755</v>
      </c>
      <c r="C65" s="27">
        <f t="shared" si="77"/>
        <v>4.7546505811615205</v>
      </c>
      <c r="D65" s="27">
        <f t="shared" si="77"/>
        <v>5.5309600488561941</v>
      </c>
      <c r="E65" s="27">
        <f t="shared" si="77"/>
        <v>7.6603278861849162</v>
      </c>
      <c r="F65" s="27">
        <f t="shared" ref="F65:F72" si="86">F9-D9</f>
        <v>13.19128793504111</v>
      </c>
      <c r="L65" t="str">
        <f>$A$9</f>
        <v>Professional occupations</v>
      </c>
      <c r="M65" s="27">
        <f t="shared" si="78"/>
        <v>-2.2842104571637876</v>
      </c>
      <c r="N65" s="27">
        <f t="shared" si="79"/>
        <v>1.6119120835289706</v>
      </c>
      <c r="O65" s="27">
        <f t="shared" si="80"/>
        <v>1.6114227107347006</v>
      </c>
      <c r="P65" s="27">
        <f t="shared" si="81"/>
        <v>2.2410354156652588</v>
      </c>
      <c r="Q65" s="27">
        <f t="shared" ref="Q65:Q72" si="87">Q9-O9</f>
        <v>3.8524581263999593</v>
      </c>
      <c r="W65" t="str">
        <f>$A$9</f>
        <v>Professional occupations</v>
      </c>
      <c r="X65" s="27">
        <f t="shared" si="82"/>
        <v>0.5884715029327765</v>
      </c>
      <c r="Y65" s="27">
        <f t="shared" si="83"/>
        <v>3.1427384976325499</v>
      </c>
      <c r="Z65" s="27">
        <f t="shared" si="84"/>
        <v>3.9195373381215575</v>
      </c>
      <c r="AA65" s="27">
        <f t="shared" si="85"/>
        <v>5.4192924705196646</v>
      </c>
      <c r="AB65" s="27">
        <f t="shared" ref="AB65:AB72" si="88">AB9-Z9</f>
        <v>9.338829808641222</v>
      </c>
    </row>
    <row r="66" spans="1:31" x14ac:dyDescent="0.2">
      <c r="A66" t="str">
        <f>$A$10</f>
        <v>Associate professional occupations</v>
      </c>
      <c r="B66" s="27">
        <f t="shared" si="77"/>
        <v>0.21847852025337033</v>
      </c>
      <c r="C66" s="27">
        <f t="shared" si="77"/>
        <v>1.903991485085875</v>
      </c>
      <c r="D66" s="27">
        <f t="shared" si="77"/>
        <v>-1.0997783151251781</v>
      </c>
      <c r="E66" s="27">
        <f t="shared" si="77"/>
        <v>2.5648767260247993</v>
      </c>
      <c r="F66" s="27">
        <f t="shared" si="86"/>
        <v>1.4650984108996212</v>
      </c>
      <c r="L66" t="str">
        <f>$A$10</f>
        <v>Associate professional occupations</v>
      </c>
      <c r="M66" s="27">
        <f t="shared" si="78"/>
        <v>0.2280058039803663</v>
      </c>
      <c r="N66" s="27">
        <f t="shared" si="79"/>
        <v>0.65221983621747626</v>
      </c>
      <c r="O66" s="27">
        <f t="shared" si="80"/>
        <v>-1.5472667435170209</v>
      </c>
      <c r="P66" s="27">
        <f t="shared" si="81"/>
        <v>0.32673843126140412</v>
      </c>
      <c r="Q66" s="27">
        <f t="shared" si="87"/>
        <v>-1.2205283122556168</v>
      </c>
      <c r="W66" t="str">
        <f>$A$10</f>
        <v>Associate professional occupations</v>
      </c>
      <c r="X66" s="27">
        <f t="shared" si="82"/>
        <v>-9.5272837270030664E-3</v>
      </c>
      <c r="Y66" s="27">
        <f t="shared" si="83"/>
        <v>1.251771648868381</v>
      </c>
      <c r="Z66" s="27">
        <f t="shared" si="84"/>
        <v>0.4474884283918712</v>
      </c>
      <c r="AA66" s="27">
        <f t="shared" si="85"/>
        <v>2.2381382947633526</v>
      </c>
      <c r="AB66" s="27">
        <f t="shared" si="88"/>
        <v>2.6856267231552238</v>
      </c>
    </row>
    <row r="67" spans="1:31" x14ac:dyDescent="0.2">
      <c r="A67" t="str">
        <f>$A$11</f>
        <v>Administrative and secretarial occupations</v>
      </c>
      <c r="B67" s="27">
        <f t="shared" si="77"/>
        <v>-3.7360262081154758</v>
      </c>
      <c r="C67" s="27">
        <f t="shared" si="77"/>
        <v>1.6908992127160261</v>
      </c>
      <c r="D67" s="27">
        <f t="shared" si="77"/>
        <v>-1.9276401929081075</v>
      </c>
      <c r="E67" s="27">
        <f t="shared" si="77"/>
        <v>-2.2834859477855467</v>
      </c>
      <c r="F67" s="27">
        <f t="shared" si="86"/>
        <v>-4.2111261406936542</v>
      </c>
      <c r="L67" t="str">
        <f>$A$11</f>
        <v>Administrative and secretarial occupations</v>
      </c>
      <c r="M67" s="27">
        <f t="shared" si="78"/>
        <v>-1.2467479470936009</v>
      </c>
      <c r="N67" s="27">
        <f t="shared" si="79"/>
        <v>1.575299423551396</v>
      </c>
      <c r="O67" s="27">
        <f t="shared" si="80"/>
        <v>-0.36884194426603223</v>
      </c>
      <c r="P67" s="27">
        <f t="shared" si="81"/>
        <v>0.88397107545455178</v>
      </c>
      <c r="Q67" s="27">
        <f t="shared" si="87"/>
        <v>0.51512913118851955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0.11559978916462654</v>
      </c>
      <c r="Z67" s="27">
        <f t="shared" si="84"/>
        <v>-1.5587982486420877</v>
      </c>
      <c r="AA67" s="27">
        <f t="shared" si="85"/>
        <v>-3.1674570232401003</v>
      </c>
      <c r="AB67" s="27">
        <f t="shared" si="88"/>
        <v>-4.726255271882188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-4.2209427529507408</v>
      </c>
      <c r="D68" s="27">
        <f t="shared" si="77"/>
        <v>-0.91488154697575652</v>
      </c>
      <c r="E68" s="27">
        <f t="shared" si="77"/>
        <v>-1.8297708905779828</v>
      </c>
      <c r="F68" s="27">
        <f t="shared" si="86"/>
        <v>-2.7446524375537393</v>
      </c>
      <c r="L68" t="str">
        <f>$A$12</f>
        <v>Skilled trades occupations</v>
      </c>
      <c r="M68" s="27">
        <f t="shared" si="78"/>
        <v>-1.1710103701145655</v>
      </c>
      <c r="N68" s="27">
        <f t="shared" si="79"/>
        <v>-4.6106967919813755</v>
      </c>
      <c r="O68" s="27">
        <f t="shared" si="80"/>
        <v>-1.1277967027776832</v>
      </c>
      <c r="P68" s="27">
        <f t="shared" si="81"/>
        <v>-1.9401456230579193</v>
      </c>
      <c r="Q68" s="27">
        <f t="shared" si="87"/>
        <v>-3.0679423258356024</v>
      </c>
      <c r="W68" t="str">
        <f>$A$12</f>
        <v>Skilled trades occupations</v>
      </c>
      <c r="X68" s="27">
        <f t="shared" si="82"/>
        <v>-0.61704315532447485</v>
      </c>
      <c r="Y68" s="27">
        <f t="shared" si="83"/>
        <v>0.38975403903067019</v>
      </c>
      <c r="Z68" s="27">
        <f t="shared" si="84"/>
        <v>0.21291515580187692</v>
      </c>
      <c r="AA68" s="27">
        <f t="shared" si="85"/>
        <v>0.11037473247996754</v>
      </c>
      <c r="AB68" s="27">
        <f t="shared" si="88"/>
        <v>0.32328988828184446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-2.4265621896144864</v>
      </c>
      <c r="C69" s="27">
        <f t="shared" si="77"/>
        <v>0.45581565537954205</v>
      </c>
      <c r="D69" s="27">
        <f t="shared" si="77"/>
        <v>1.7313030858867755</v>
      </c>
      <c r="E69" s="27">
        <f t="shared" si="77"/>
        <v>1.4313827862861359</v>
      </c>
      <c r="F69" s="27">
        <f t="shared" si="86"/>
        <v>3.1626858721729114</v>
      </c>
      <c r="L69" t="str">
        <f>$A$13</f>
        <v>Caring, leisure and other service occupations</v>
      </c>
      <c r="M69" s="27">
        <f t="shared" si="78"/>
        <v>-4.4111598953342046E-2</v>
      </c>
      <c r="N69" s="27">
        <f t="shared" si="79"/>
        <v>7.7665368487398467E-2</v>
      </c>
      <c r="O69" s="27">
        <f t="shared" si="80"/>
        <v>0.51531775816254122</v>
      </c>
      <c r="P69" s="27">
        <f t="shared" si="81"/>
        <v>0.65180286434393597</v>
      </c>
      <c r="Q69" s="27">
        <f t="shared" si="87"/>
        <v>1.1671206225064772</v>
      </c>
      <c r="W69" t="str">
        <f>$A$13</f>
        <v>Caring, leisure and other service occupations</v>
      </c>
      <c r="X69" s="27">
        <f t="shared" si="82"/>
        <v>-2.3824505906611506</v>
      </c>
      <c r="Y69" s="27">
        <f t="shared" si="83"/>
        <v>0.37815028689215069</v>
      </c>
      <c r="Z69" s="27">
        <f t="shared" si="84"/>
        <v>1.215985327724237</v>
      </c>
      <c r="AA69" s="27">
        <f t="shared" si="85"/>
        <v>0.77957992194219727</v>
      </c>
      <c r="AB69" s="27">
        <f t="shared" si="88"/>
        <v>1.9955652496664342</v>
      </c>
    </row>
    <row r="70" spans="1:31" x14ac:dyDescent="0.2">
      <c r="A70" t="str">
        <f>$A$14</f>
        <v>Sales and customer service occupations</v>
      </c>
      <c r="B70" s="27">
        <f t="shared" si="77"/>
        <v>-3.4596361276736829</v>
      </c>
      <c r="C70" s="27">
        <f t="shared" si="77"/>
        <v>0.46451999397958232</v>
      </c>
      <c r="D70" s="27">
        <f t="shared" si="77"/>
        <v>0.13336946201379973</v>
      </c>
      <c r="E70" s="27">
        <f t="shared" si="77"/>
        <v>0.31534361841845282</v>
      </c>
      <c r="F70" s="27">
        <f t="shared" si="86"/>
        <v>0.44871308043225255</v>
      </c>
      <c r="L70" t="str">
        <f>$A$14</f>
        <v>Sales and customer service occupations</v>
      </c>
      <c r="M70" s="27">
        <f t="shared" si="78"/>
        <v>-0.72431432062659695</v>
      </c>
      <c r="N70" s="27">
        <f t="shared" si="79"/>
        <v>0.25223412449189553</v>
      </c>
      <c r="O70" s="27">
        <f t="shared" si="80"/>
        <v>0.32756608933459574</v>
      </c>
      <c r="P70" s="27">
        <f t="shared" si="81"/>
        <v>0.6244971920658493</v>
      </c>
      <c r="Q70" s="27">
        <f t="shared" si="87"/>
        <v>0.95206328140044505</v>
      </c>
      <c r="W70" t="str">
        <f>$A$14</f>
        <v>Sales and customer service occupations</v>
      </c>
      <c r="X70" s="27">
        <f t="shared" si="82"/>
        <v>-2.7353218070471108</v>
      </c>
      <c r="Y70" s="27">
        <f t="shared" si="83"/>
        <v>0.21228586948770101</v>
      </c>
      <c r="Z70" s="27">
        <f t="shared" si="84"/>
        <v>-0.19419662732081022</v>
      </c>
      <c r="AA70" s="27">
        <f t="shared" si="85"/>
        <v>-0.30915357364737162</v>
      </c>
      <c r="AB70" s="27">
        <f t="shared" si="88"/>
        <v>-0.50335020096818184</v>
      </c>
    </row>
    <row r="71" spans="1:31" x14ac:dyDescent="0.2">
      <c r="A71" t="str">
        <f>$A$15</f>
        <v>Process, plant and machine operatives</v>
      </c>
      <c r="B71" s="27">
        <f t="shared" si="77"/>
        <v>1.0381180578202951</v>
      </c>
      <c r="C71" s="27">
        <f t="shared" si="77"/>
        <v>-2.5208647615741597</v>
      </c>
      <c r="D71" s="27">
        <f t="shared" si="77"/>
        <v>1.2483366361199799</v>
      </c>
      <c r="E71" s="27">
        <f t="shared" si="77"/>
        <v>-1.3448921932596605</v>
      </c>
      <c r="F71" s="27">
        <f t="shared" si="86"/>
        <v>-9.6555557139680559E-2</v>
      </c>
      <c r="L71" t="str">
        <f>$A$15</f>
        <v>Process, plant and machine operatives</v>
      </c>
      <c r="M71" s="27">
        <f t="shared" si="78"/>
        <v>0.97891639220962645</v>
      </c>
      <c r="N71" s="27">
        <f t="shared" si="79"/>
        <v>-2.1229131195716064</v>
      </c>
      <c r="O71" s="27">
        <f t="shared" si="80"/>
        <v>0.89832812807377493</v>
      </c>
      <c r="P71" s="27">
        <f t="shared" si="81"/>
        <v>-1.2001779001747686</v>
      </c>
      <c r="Q71" s="27">
        <f t="shared" si="87"/>
        <v>-0.30184977210099362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-0.39795164200256128</v>
      </c>
      <c r="Z71" s="27">
        <f t="shared" si="84"/>
        <v>0.35000850804626982</v>
      </c>
      <c r="AA71" s="27">
        <f t="shared" si="85"/>
        <v>-0.14471429308493011</v>
      </c>
      <c r="AB71" s="27">
        <f t="shared" si="88"/>
        <v>0.2052942149613397</v>
      </c>
    </row>
    <row r="72" spans="1:31" x14ac:dyDescent="0.2">
      <c r="A72" t="str">
        <f>$A$16</f>
        <v>Elementary occupations</v>
      </c>
      <c r="B72" s="27">
        <f t="shared" si="77"/>
        <v>-2.3778692903394827</v>
      </c>
      <c r="C72" s="27">
        <f t="shared" si="77"/>
        <v>-2.0081040097764991</v>
      </c>
      <c r="D72" s="27">
        <f t="shared" si="77"/>
        <v>-0.82791121258095046</v>
      </c>
      <c r="E72" s="27">
        <f t="shared" si="77"/>
        <v>-0.93937995209125447</v>
      </c>
      <c r="F72" s="27">
        <f t="shared" si="86"/>
        <v>-1.7672911646722049</v>
      </c>
      <c r="L72" t="str">
        <f>$A$16</f>
        <v>Elementary occupations</v>
      </c>
      <c r="M72" s="27">
        <f t="shared" si="78"/>
        <v>0.11864657174012905</v>
      </c>
      <c r="N72" s="27">
        <f t="shared" si="79"/>
        <v>-1.1003500070658276</v>
      </c>
      <c r="O72" s="27">
        <f t="shared" si="80"/>
        <v>-4.1871494888205518E-2</v>
      </c>
      <c r="P72" s="27">
        <f t="shared" si="81"/>
        <v>-1.0906784518983272</v>
      </c>
      <c r="Q72" s="27">
        <f t="shared" si="87"/>
        <v>-1.1325499467865328</v>
      </c>
      <c r="W72" t="str">
        <f>$A$16</f>
        <v>Elementary occupations</v>
      </c>
      <c r="X72" s="27">
        <f t="shared" si="82"/>
        <v>-2.4965158620795957</v>
      </c>
      <c r="Y72" s="27">
        <f t="shared" si="83"/>
        <v>-0.90775400271063766</v>
      </c>
      <c r="Z72" s="27">
        <f t="shared" si="84"/>
        <v>-0.78603971769276804</v>
      </c>
      <c r="AA72" s="27">
        <f t="shared" si="85"/>
        <v>0.15129849980709587</v>
      </c>
      <c r="AB72" s="27">
        <f t="shared" si="88"/>
        <v>-0.63474121788567217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-12.447000000000173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8.5530000000000541</v>
      </c>
      <c r="F74" s="29">
        <f>F18-D18</f>
        <v>12.902999999999906</v>
      </c>
      <c r="L74" s="24" t="str">
        <f>$A$18</f>
        <v>All occupations</v>
      </c>
      <c r="M74" s="29">
        <f>N18-M18</f>
        <v>-3.2075064330955456</v>
      </c>
      <c r="N74" s="29">
        <f t="shared" ref="N74" si="90">O18-N18</f>
        <v>-4.0768654248954022</v>
      </c>
      <c r="O74" s="29">
        <f>P18-O18</f>
        <v>0.22275235704771035</v>
      </c>
      <c r="P74" s="29">
        <f>Q18-P18</f>
        <v>1.8806700634947617</v>
      </c>
      <c r="Q74" s="29">
        <f>Q18-O18</f>
        <v>2.1034224205424721</v>
      </c>
      <c r="W74" s="24" t="str">
        <f>$A$18</f>
        <v>All occupations</v>
      </c>
      <c r="X74" s="29">
        <f>Y18-X18</f>
        <v>-9.2394935669045424</v>
      </c>
      <c r="Y74" s="29">
        <f t="shared" ref="Y74" si="91">Z18-Y18</f>
        <v>4.8848654248955938</v>
      </c>
      <c r="Z74" s="29">
        <f>AA18-Z18</f>
        <v>4.1272476429521987</v>
      </c>
      <c r="AA74" s="29">
        <f>AB18-AA18</f>
        <v>6.6723299365052924</v>
      </c>
      <c r="AB74" s="29">
        <f>AB18-Z18</f>
        <v>10.799577579457491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21.909854561604895</v>
      </c>
      <c r="C80" s="11">
        <f t="shared" si="92"/>
        <v>23.69014427894431</v>
      </c>
      <c r="D80" s="11">
        <f t="shared" si="92"/>
        <v>23.978178874923273</v>
      </c>
      <c r="E80" s="11">
        <f t="shared" si="92"/>
        <v>24.454420909636344</v>
      </c>
      <c r="F80" s="11">
        <f t="shared" si="92"/>
        <v>27.433018876436563</v>
      </c>
      <c r="H80" s="40">
        <f>IF(D$6-B$6 &lt;&gt; 0,(EXP(LN(D8/B8)/(D$6-B$6))-1)*100,0)</f>
        <v>1.8205269238030564</v>
      </c>
      <c r="I80" s="40">
        <f t="shared" ref="I80:I88" si="93">F46</f>
        <v>0.9013926487324353</v>
      </c>
      <c r="L80" t="str">
        <f t="shared" ref="L80:Q88" si="94">L8</f>
        <v>Managers, directors and senior officials</v>
      </c>
      <c r="M80" s="11">
        <f t="shared" si="94"/>
        <v>14.142014385088871</v>
      </c>
      <c r="N80" s="11">
        <f t="shared" si="94"/>
        <v>15.07933387801506</v>
      </c>
      <c r="O80" s="11">
        <f t="shared" si="94"/>
        <v>14.667097535461343</v>
      </c>
      <c r="P80" s="11">
        <f t="shared" si="94"/>
        <v>14.622992091652378</v>
      </c>
      <c r="Q80" s="11">
        <f t="shared" si="94"/>
        <v>16.006619151487151</v>
      </c>
      <c r="S80" s="40">
        <f t="shared" ref="S80:S88" si="95">IF(O$6-M$6 &lt;&gt; 0,(EXP(LN(O8/M8)/(O$6-M$6))-1)*100,0)</f>
        <v>0.73179687872944044</v>
      </c>
      <c r="T80" s="40">
        <f t="shared" ref="T80:T88" si="96">Q46</f>
        <v>0.58433804247350896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9.3110813394619338</v>
      </c>
      <c r="AA80" s="11">
        <f t="shared" si="97"/>
        <v>9.8314288179839622</v>
      </c>
      <c r="AB80" s="11">
        <f t="shared" si="97"/>
        <v>11.426399724949427</v>
      </c>
      <c r="AD80" s="40">
        <f t="shared" ref="AD80:AD88" si="98">IF(Z$6-X$6 &lt;&gt; 0,(EXP(LN(Z8/X8)/(Z$6-X$6))-1)*100,0)</f>
        <v>3.6907385579905805</v>
      </c>
      <c r="AE80" s="40">
        <f t="shared" ref="AE80:AE88" si="99">AB46</f>
        <v>1.3741640926911325</v>
      </c>
    </row>
    <row r="81" spans="1:31" x14ac:dyDescent="0.2">
      <c r="A81" t="str">
        <f t="shared" si="92"/>
        <v>Professional occupations</v>
      </c>
      <c r="B81" s="11">
        <f t="shared" si="92"/>
        <v>60.15249556841664</v>
      </c>
      <c r="C81" s="11">
        <f t="shared" si="92"/>
        <v>58.456756614185664</v>
      </c>
      <c r="D81" s="11">
        <f t="shared" si="92"/>
        <v>63.211407195347185</v>
      </c>
      <c r="E81" s="11">
        <f t="shared" si="92"/>
        <v>68.742367244203379</v>
      </c>
      <c r="F81" s="11">
        <f t="shared" si="92"/>
        <v>76.402695130388295</v>
      </c>
      <c r="H81" s="40">
        <f t="shared" ref="H81:H88" si="100">IF(D$6-B$6 &lt;&gt; 0,(EXP(LN(D9/B9)/(D$6-B$6))-1)*100,0)</f>
        <v>0.99697395510200959</v>
      </c>
      <c r="I81" s="40">
        <f t="shared" si="93"/>
        <v>1.2715712049059302</v>
      </c>
      <c r="L81" t="str">
        <f t="shared" si="94"/>
        <v>Professional occupations</v>
      </c>
      <c r="M81" s="11">
        <f t="shared" si="94"/>
        <v>28.839839839086849</v>
      </c>
      <c r="N81" s="11">
        <f t="shared" si="94"/>
        <v>26.555629381923062</v>
      </c>
      <c r="O81" s="11">
        <f t="shared" si="94"/>
        <v>28.167541465452032</v>
      </c>
      <c r="P81" s="11">
        <f t="shared" si="94"/>
        <v>29.778964176186733</v>
      </c>
      <c r="Q81" s="11">
        <f t="shared" si="94"/>
        <v>32.019999591851992</v>
      </c>
      <c r="S81" s="40">
        <f t="shared" si="95"/>
        <v>-0.4706381278457572</v>
      </c>
      <c r="T81" s="40">
        <f t="shared" si="96"/>
        <v>0.8582647640598795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31.901127232262581</v>
      </c>
      <c r="Z81" s="11">
        <f t="shared" si="97"/>
        <v>35.043865729895131</v>
      </c>
      <c r="AA81" s="11">
        <f t="shared" si="97"/>
        <v>38.963403068016689</v>
      </c>
      <c r="AB81" s="11">
        <f t="shared" si="97"/>
        <v>44.382695538536353</v>
      </c>
      <c r="AD81" s="40">
        <f t="shared" si="98"/>
        <v>2.2771036539963596</v>
      </c>
      <c r="AE81" s="40">
        <f t="shared" si="99"/>
        <v>1.5874622003375416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32.436860810495943</v>
      </c>
      <c r="D82" s="11">
        <f t="shared" si="92"/>
        <v>34.340852295581819</v>
      </c>
      <c r="E82" s="11">
        <f t="shared" si="92"/>
        <v>33.24107398045664</v>
      </c>
      <c r="F82" s="11">
        <f t="shared" si="92"/>
        <v>35.80595070648144</v>
      </c>
      <c r="H82" s="40">
        <f t="shared" si="100"/>
        <v>1.2841453578724904</v>
      </c>
      <c r="I82" s="40">
        <f t="shared" si="93"/>
        <v>0.27891107495034984</v>
      </c>
      <c r="L82" t="str">
        <f t="shared" si="94"/>
        <v>Associate professional occupations</v>
      </c>
      <c r="M82" s="11">
        <f t="shared" si="94"/>
        <v>16.468853735734477</v>
      </c>
      <c r="N82" s="11">
        <f t="shared" si="94"/>
        <v>16.696859539714843</v>
      </c>
      <c r="O82" s="11">
        <f t="shared" si="94"/>
        <v>17.34907937593232</v>
      </c>
      <c r="P82" s="11">
        <f t="shared" si="94"/>
        <v>15.801812632415299</v>
      </c>
      <c r="Q82" s="11">
        <f t="shared" si="94"/>
        <v>16.128551063676703</v>
      </c>
      <c r="S82" s="40">
        <f t="shared" si="95"/>
        <v>1.0468110963423927</v>
      </c>
      <c r="T82" s="40">
        <f t="shared" si="96"/>
        <v>-0.48514192411530654</v>
      </c>
      <c r="W82" t="str">
        <f t="shared" si="97"/>
        <v>Associate professional occupations</v>
      </c>
      <c r="X82" s="11">
        <f t="shared" si="97"/>
        <v>15.749528554508107</v>
      </c>
      <c r="Y82" s="11">
        <f t="shared" si="97"/>
        <v>15.740001270781104</v>
      </c>
      <c r="Z82" s="11">
        <f t="shared" si="97"/>
        <v>16.991772919649485</v>
      </c>
      <c r="AA82" s="11">
        <f t="shared" si="97"/>
        <v>17.439261348041356</v>
      </c>
      <c r="AB82" s="11">
        <f t="shared" si="97"/>
        <v>19.677399642804708</v>
      </c>
      <c r="AD82" s="40">
        <f t="shared" si="98"/>
        <v>1.5299628930639519</v>
      </c>
      <c r="AE82" s="40">
        <f t="shared" si="99"/>
        <v>0.98307723243189482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31.34168215439648</v>
      </c>
      <c r="D83" s="11">
        <f t="shared" si="92"/>
        <v>33.032581367112506</v>
      </c>
      <c r="E83" s="11">
        <f t="shared" si="92"/>
        <v>31.104941174204399</v>
      </c>
      <c r="F83" s="11">
        <f t="shared" si="92"/>
        <v>28.821455226418852</v>
      </c>
      <c r="H83" s="40">
        <f t="shared" si="100"/>
        <v>-1.194240673662339</v>
      </c>
      <c r="I83" s="40">
        <f t="shared" si="93"/>
        <v>-0.90504165585583163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8.0326903731577151</v>
      </c>
      <c r="O83" s="11">
        <f t="shared" si="94"/>
        <v>9.607989796709111</v>
      </c>
      <c r="P83" s="11">
        <f t="shared" si="94"/>
        <v>9.2391478524430788</v>
      </c>
      <c r="Q83" s="11">
        <f t="shared" si="94"/>
        <v>10.123118927897631</v>
      </c>
      <c r="S83" s="40">
        <f t="shared" si="95"/>
        <v>0.69830694524946058</v>
      </c>
      <c r="T83" s="40">
        <f t="shared" si="96"/>
        <v>0.34878543250043137</v>
      </c>
      <c r="W83" t="str">
        <f t="shared" si="97"/>
        <v>Administrative and secretarial occupations</v>
      </c>
      <c r="X83" s="11">
        <f t="shared" si="97"/>
        <v>25.798270042260647</v>
      </c>
      <c r="Y83" s="11">
        <f t="shared" si="97"/>
        <v>23.308991781238777</v>
      </c>
      <c r="Z83" s="11">
        <f t="shared" si="97"/>
        <v>23.424591570403404</v>
      </c>
      <c r="AA83" s="11">
        <f t="shared" si="97"/>
        <v>21.865793321761316</v>
      </c>
      <c r="AB83" s="11">
        <f t="shared" si="97"/>
        <v>18.698336298521216</v>
      </c>
      <c r="AD83" s="40">
        <f t="shared" si="98"/>
        <v>-1.911907589678985</v>
      </c>
      <c r="AE83" s="40">
        <f t="shared" si="99"/>
        <v>-1.4911166940158815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25.931184020142062</v>
      </c>
      <c r="E84" s="11">
        <f t="shared" si="92"/>
        <v>25.016302473166306</v>
      </c>
      <c r="F84" s="11">
        <f t="shared" si="92"/>
        <v>23.186531582588323</v>
      </c>
      <c r="H84" s="40">
        <f t="shared" si="100"/>
        <v>-4.0826886125641231</v>
      </c>
      <c r="I84" s="40">
        <f t="shared" si="93"/>
        <v>-0.74305681938171553</v>
      </c>
      <c r="L84" t="str">
        <f t="shared" si="94"/>
        <v>Skilled trades occupations</v>
      </c>
      <c r="M84" s="11">
        <f t="shared" si="94"/>
        <v>28.571620799091363</v>
      </c>
      <c r="N84" s="11">
        <f t="shared" si="94"/>
        <v>27.400610428976798</v>
      </c>
      <c r="O84" s="11">
        <f t="shared" si="94"/>
        <v>22.789913636995422</v>
      </c>
      <c r="P84" s="11">
        <f t="shared" si="94"/>
        <v>21.662116934217739</v>
      </c>
      <c r="Q84" s="11">
        <f t="shared" si="94"/>
        <v>19.72197131115982</v>
      </c>
      <c r="S84" s="40">
        <f t="shared" si="95"/>
        <v>-4.4212029147234428</v>
      </c>
      <c r="T84" s="40">
        <f t="shared" si="96"/>
        <v>-0.95926768703441523</v>
      </c>
      <c r="W84" t="str">
        <f t="shared" si="97"/>
        <v>Skilled trades occupations</v>
      </c>
      <c r="X84" s="11">
        <f t="shared" si="97"/>
        <v>3.3685594994404662</v>
      </c>
      <c r="Y84" s="11">
        <f t="shared" si="97"/>
        <v>2.7515163441159913</v>
      </c>
      <c r="Z84" s="11">
        <f t="shared" si="97"/>
        <v>3.1412703831466615</v>
      </c>
      <c r="AA84" s="11">
        <f t="shared" si="97"/>
        <v>3.3541855389485384</v>
      </c>
      <c r="AB84" s="11">
        <f t="shared" si="97"/>
        <v>3.464560271428506</v>
      </c>
      <c r="AD84" s="40">
        <f t="shared" si="98"/>
        <v>-1.3874431635079176</v>
      </c>
      <c r="AE84" s="40">
        <f t="shared" si="99"/>
        <v>0.65519319495019879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30.813258873999906</v>
      </c>
      <c r="C85" s="11">
        <f t="shared" si="92"/>
        <v>28.38669668438542</v>
      </c>
      <c r="D85" s="11">
        <f t="shared" si="92"/>
        <v>28.842512339764962</v>
      </c>
      <c r="E85" s="11">
        <f t="shared" si="92"/>
        <v>30.573815425651738</v>
      </c>
      <c r="F85" s="11">
        <f t="shared" si="92"/>
        <v>32.005198211937874</v>
      </c>
      <c r="H85" s="40">
        <f t="shared" si="100"/>
        <v>-1.3131945356538943</v>
      </c>
      <c r="I85" s="40">
        <f t="shared" si="93"/>
        <v>0.69606409008107217</v>
      </c>
      <c r="L85" t="str">
        <f t="shared" si="94"/>
        <v>Caring, leisure and other service occupations</v>
      </c>
      <c r="M85" s="11">
        <f t="shared" si="94"/>
        <v>5.105980983145602</v>
      </c>
      <c r="N85" s="11">
        <f t="shared" si="94"/>
        <v>5.06186938419226</v>
      </c>
      <c r="O85" s="11">
        <f t="shared" si="94"/>
        <v>5.1395347526796584</v>
      </c>
      <c r="P85" s="11">
        <f t="shared" si="94"/>
        <v>5.6548525108421996</v>
      </c>
      <c r="Q85" s="11">
        <f t="shared" si="94"/>
        <v>6.3066553751861356</v>
      </c>
      <c r="S85" s="40">
        <f t="shared" si="95"/>
        <v>0.1310851601558527</v>
      </c>
      <c r="T85" s="40">
        <f t="shared" si="96"/>
        <v>1.3736350117806273</v>
      </c>
      <c r="W85" t="str">
        <f t="shared" si="97"/>
        <v>Caring, leisure and other service occupations</v>
      </c>
      <c r="X85" s="11">
        <f t="shared" si="97"/>
        <v>25.707277890854311</v>
      </c>
      <c r="Y85" s="11">
        <f t="shared" si="97"/>
        <v>23.32482730019316</v>
      </c>
      <c r="Z85" s="11">
        <f t="shared" si="97"/>
        <v>23.702977587085311</v>
      </c>
      <c r="AA85" s="11">
        <f t="shared" si="97"/>
        <v>24.918962914809548</v>
      </c>
      <c r="AB85" s="11">
        <f t="shared" si="97"/>
        <v>25.698542836751745</v>
      </c>
      <c r="AD85" s="40">
        <f>IF(Z$6-X$6 &lt;&gt; 0,(EXP(LN(Z13/X13)/(Z$6-X$6))-1)*100,0)</f>
        <v>-1.6103619926460366</v>
      </c>
      <c r="AE85" s="40">
        <f t="shared" si="99"/>
        <v>0.5403453913809253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34.081171127934795</v>
      </c>
      <c r="C86" s="11">
        <f t="shared" si="92"/>
        <v>30.621535000261112</v>
      </c>
      <c r="D86" s="11">
        <f t="shared" si="92"/>
        <v>31.086054994240694</v>
      </c>
      <c r="E86" s="11">
        <f t="shared" si="92"/>
        <v>31.219424456254494</v>
      </c>
      <c r="F86" s="11">
        <f t="shared" si="92"/>
        <v>31.534768074672947</v>
      </c>
      <c r="H86" s="40">
        <f t="shared" si="100"/>
        <v>-1.8228953346616117</v>
      </c>
      <c r="I86" s="40">
        <f t="shared" si="93"/>
        <v>9.5588052235684451E-2</v>
      </c>
      <c r="L86" t="str">
        <f t="shared" si="94"/>
        <v>Sales and customer service occupations</v>
      </c>
      <c r="M86" s="11">
        <f t="shared" si="94"/>
        <v>10.863690994128266</v>
      </c>
      <c r="N86" s="11">
        <f t="shared" si="94"/>
        <v>10.139376673501669</v>
      </c>
      <c r="O86" s="11">
        <f t="shared" si="94"/>
        <v>10.391610797993565</v>
      </c>
      <c r="P86" s="11">
        <f t="shared" si="94"/>
        <v>10.71917688732816</v>
      </c>
      <c r="Q86" s="11">
        <f t="shared" si="94"/>
        <v>11.34367407939401</v>
      </c>
      <c r="S86" s="40">
        <f t="shared" si="95"/>
        <v>-0.88461011038644122</v>
      </c>
      <c r="T86" s="40">
        <f t="shared" si="96"/>
        <v>0.58612041747667654</v>
      </c>
      <c r="W86" t="str">
        <f t="shared" si="97"/>
        <v>Sales and customer service occupations</v>
      </c>
      <c r="X86" s="11">
        <f t="shared" si="97"/>
        <v>23.217480133806546</v>
      </c>
      <c r="Y86" s="11">
        <f t="shared" si="97"/>
        <v>20.482158326759436</v>
      </c>
      <c r="Z86" s="11">
        <f t="shared" si="97"/>
        <v>20.694444196247137</v>
      </c>
      <c r="AA86" s="11">
        <f t="shared" si="97"/>
        <v>20.500247568926326</v>
      </c>
      <c r="AB86" s="11">
        <f t="shared" si="97"/>
        <v>20.191093995278955</v>
      </c>
      <c r="AD86" s="40">
        <f t="shared" si="98"/>
        <v>-2.274536968789298</v>
      </c>
      <c r="AE86" s="40">
        <f t="shared" si="99"/>
        <v>-0.16402301542312037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21.418848893363506</v>
      </c>
      <c r="C87" s="11">
        <f t="shared" si="92"/>
        <v>22.456966951183801</v>
      </c>
      <c r="D87" s="11">
        <f t="shared" si="92"/>
        <v>19.936102189609642</v>
      </c>
      <c r="E87" s="11">
        <f t="shared" si="92"/>
        <v>21.184438825729622</v>
      </c>
      <c r="F87" s="11">
        <f t="shared" si="92"/>
        <v>19.839546632469961</v>
      </c>
      <c r="H87" s="40">
        <f t="shared" si="100"/>
        <v>-1.4245371729787681</v>
      </c>
      <c r="I87" s="40">
        <f t="shared" si="93"/>
        <v>-3.2361549624337904E-2</v>
      </c>
      <c r="L87" t="str">
        <f t="shared" si="94"/>
        <v>Process, plant and machine operatives</v>
      </c>
      <c r="M87" s="11">
        <f t="shared" si="94"/>
        <v>19.237465756670225</v>
      </c>
      <c r="N87" s="11">
        <f t="shared" si="94"/>
        <v>20.216382148879852</v>
      </c>
      <c r="O87" s="11">
        <f t="shared" si="94"/>
        <v>18.093469029308245</v>
      </c>
      <c r="P87" s="11">
        <f t="shared" si="94"/>
        <v>18.99179715738202</v>
      </c>
      <c r="Q87" s="11">
        <f t="shared" si="94"/>
        <v>17.791619257207252</v>
      </c>
      <c r="S87" s="40">
        <f t="shared" si="95"/>
        <v>-1.2186865868485053</v>
      </c>
      <c r="T87" s="40">
        <f t="shared" si="96"/>
        <v>-0.1120939801838694</v>
      </c>
      <c r="W87" t="str">
        <f t="shared" si="97"/>
        <v>Process, plant and machine operatives</v>
      </c>
      <c r="X87" s="11">
        <f t="shared" si="97"/>
        <v>2.181383136693281</v>
      </c>
      <c r="Y87" s="11">
        <f t="shared" si="97"/>
        <v>2.2405848023039292</v>
      </c>
      <c r="Z87" s="11">
        <f t="shared" si="97"/>
        <v>1.8426331603013679</v>
      </c>
      <c r="AA87" s="11">
        <f t="shared" si="97"/>
        <v>2.1926416683476377</v>
      </c>
      <c r="AB87" s="11">
        <f t="shared" si="97"/>
        <v>2.0479273752627076</v>
      </c>
      <c r="AD87" s="40">
        <f t="shared" si="98"/>
        <v>-3.3189438081072664</v>
      </c>
      <c r="AE87" s="40">
        <f t="shared" si="99"/>
        <v>0.7067029842593886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33.766230733054407</v>
      </c>
      <c r="D88" s="11">
        <f t="shared" si="92"/>
        <v>31.758126723277908</v>
      </c>
      <c r="E88" s="11">
        <f t="shared" si="92"/>
        <v>30.930215510696957</v>
      </c>
      <c r="F88" s="11">
        <f t="shared" si="92"/>
        <v>29.990835558605703</v>
      </c>
      <c r="H88" s="40">
        <f t="shared" si="100"/>
        <v>-2.5541176536427179</v>
      </c>
      <c r="I88" s="40">
        <f t="shared" si="93"/>
        <v>-0.38098439758564862</v>
      </c>
      <c r="L88" t="str">
        <f t="shared" si="94"/>
        <v>Elementary occupations</v>
      </c>
      <c r="M88" s="11">
        <f t="shared" si="94"/>
        <v>18.774621175415675</v>
      </c>
      <c r="N88" s="11">
        <f t="shared" si="94"/>
        <v>18.893267747155804</v>
      </c>
      <c r="O88" s="11">
        <f t="shared" si="94"/>
        <v>17.792917740089976</v>
      </c>
      <c r="P88" s="11">
        <f t="shared" si="94"/>
        <v>17.751046245201771</v>
      </c>
      <c r="Q88" s="11">
        <f t="shared" si="94"/>
        <v>16.660367793303443</v>
      </c>
      <c r="S88" s="40">
        <f t="shared" si="95"/>
        <v>-1.0683624724366347</v>
      </c>
      <c r="T88" s="40">
        <f t="shared" si="96"/>
        <v>-0.43749210576539133</v>
      </c>
      <c r="W88" t="str">
        <f t="shared" si="97"/>
        <v>Elementary occupations</v>
      </c>
      <c r="X88" s="11">
        <f t="shared" si="97"/>
        <v>17.369478847978172</v>
      </c>
      <c r="Y88" s="11">
        <f t="shared" si="97"/>
        <v>14.872962985898576</v>
      </c>
      <c r="Z88" s="11">
        <f t="shared" si="97"/>
        <v>13.965208983187939</v>
      </c>
      <c r="AA88" s="11">
        <f t="shared" si="97"/>
        <v>13.179169265495171</v>
      </c>
      <c r="AB88" s="11">
        <f t="shared" si="97"/>
        <v>13.330467765302267</v>
      </c>
      <c r="AD88" s="40">
        <f t="shared" si="98"/>
        <v>-4.2691025766537489</v>
      </c>
      <c r="AE88" s="40">
        <f t="shared" si="99"/>
        <v>-0.30963257534656341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303.75600000000003</v>
      </c>
      <c r="C90" s="34">
        <f t="shared" si="101"/>
        <v>291.30899999999986</v>
      </c>
      <c r="D90" s="34">
        <f t="shared" si="101"/>
        <v>292.11700000000002</v>
      </c>
      <c r="E90" s="34">
        <f t="shared" si="101"/>
        <v>296.46699999999987</v>
      </c>
      <c r="F90" s="34">
        <f t="shared" si="101"/>
        <v>305.01999999999992</v>
      </c>
      <c r="H90" s="43">
        <f>IF(D$6-B$6 &lt;&gt; 0,(EXP(LN(D18/B18)/(D$6-B$6))-1)*100,0)</f>
        <v>-0.77836176551453473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151.28352598861261</v>
      </c>
      <c r="N90" s="34">
        <f t="shared" si="102"/>
        <v>148.07601955551706</v>
      </c>
      <c r="O90" s="34">
        <f t="shared" si="102"/>
        <v>143.99915413062166</v>
      </c>
      <c r="P90" s="34">
        <f t="shared" si="102"/>
        <v>144.22190648766937</v>
      </c>
      <c r="Q90" s="34">
        <f t="shared" si="102"/>
        <v>146.10257655116413</v>
      </c>
      <c r="S90" s="43">
        <f>IF(O$6-M$6 &lt;&gt; 0,(EXP(LN(O18/M18)/(O$6-M$6))-1)*100,0)</f>
        <v>-0.98211159952267257</v>
      </c>
      <c r="T90" s="43">
        <f>Q56</f>
        <v>9.6723604916748585E-2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143.23298044448279</v>
      </c>
      <c r="Z90" s="34">
        <f t="shared" si="103"/>
        <v>148.11784586937839</v>
      </c>
      <c r="AA90" s="34">
        <f t="shared" si="103"/>
        <v>152.24509351233058</v>
      </c>
      <c r="AB90" s="34">
        <f t="shared" si="103"/>
        <v>158.91742344883588</v>
      </c>
      <c r="AD90" s="43">
        <f>IF(Z$6-X$6 &lt;&gt; 0,(EXP(LN(Z18/X18)/(Z$6-X$6))-1)*100,0)</f>
        <v>-0.57784141062940941</v>
      </c>
      <c r="AE90" s="43">
        <f>AB56</f>
        <v>0.47027905813341597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13.255822127493419</v>
      </c>
      <c r="C8" s="11">
        <v>14.664791305062801</v>
      </c>
      <c r="D8" s="11">
        <v>15.163444924991589</v>
      </c>
      <c r="E8" s="11">
        <v>13.907566624364092</v>
      </c>
      <c r="F8" s="11">
        <v>15.285359531668519</v>
      </c>
      <c r="G8" s="10"/>
      <c r="H8" s="11">
        <f>F8-D8</f>
        <v>0.12191460667692944</v>
      </c>
      <c r="I8" s="11">
        <f>'RD T1'!E7</f>
        <v>7.5009740031010077</v>
      </c>
      <c r="J8" s="11">
        <f>SUM(H8:I8)</f>
        <v>7.6228886097779371</v>
      </c>
      <c r="L8" s="10" t="str">
        <f>name!D4</f>
        <v>11 Corporate managers and directors</v>
      </c>
      <c r="M8" s="11">
        <v>8.8155569080701266</v>
      </c>
      <c r="N8" s="11">
        <v>9.5579439654617033</v>
      </c>
      <c r="O8" s="11">
        <v>9.6462274291924768</v>
      </c>
      <c r="P8" s="11">
        <v>8.4600014538708077</v>
      </c>
      <c r="Q8" s="11">
        <v>8.8081558043237695</v>
      </c>
      <c r="R8" s="10"/>
      <c r="S8" s="11">
        <f>Q8-O8</f>
        <v>-0.83807162486870723</v>
      </c>
      <c r="T8" s="11">
        <f>'RD T1'!T7</f>
        <v>4.0150693783672411</v>
      </c>
      <c r="U8" s="11">
        <f>SUM(S8:T8)</f>
        <v>3.1769977534985339</v>
      </c>
      <c r="W8" s="10" t="str">
        <f>name!D4</f>
        <v>11 Corporate managers and directors</v>
      </c>
      <c r="X8" s="11">
        <v>4.4402652194232752</v>
      </c>
      <c r="Y8" s="11">
        <v>5.1068473396011003</v>
      </c>
      <c r="Z8" s="11">
        <v>5.5172174957991036</v>
      </c>
      <c r="AA8" s="11">
        <v>5.4475651704932702</v>
      </c>
      <c r="AB8" s="11">
        <v>6.4772037273447545</v>
      </c>
      <c r="AC8" s="10"/>
      <c r="AD8" s="11">
        <f>AB8-Z8</f>
        <v>0.95998623154565088</v>
      </c>
      <c r="AE8" s="11">
        <f>'RD T1'!T36</f>
        <v>3.4859046247337648</v>
      </c>
      <c r="AF8" s="11">
        <f>SUM(AD8:AE8)</f>
        <v>4.4458908562794157</v>
      </c>
    </row>
    <row r="9" spans="1:32" x14ac:dyDescent="0.2">
      <c r="A9" s="10" t="str">
        <f>name!D5</f>
        <v>12 Other managers and proprietors</v>
      </c>
      <c r="B9" s="11">
        <v>8.6540324341114747</v>
      </c>
      <c r="C9" s="11">
        <v>9.0253529738815086</v>
      </c>
      <c r="D9" s="11">
        <v>8.8147339499316857</v>
      </c>
      <c r="E9" s="11">
        <v>10.546854285272252</v>
      </c>
      <c r="F9" s="11">
        <v>12.147659344768043</v>
      </c>
      <c r="H9" s="11">
        <f t="shared" ref="H9:H32" si="2">F9-D9</f>
        <v>3.3329253948363569</v>
      </c>
      <c r="I9" s="11">
        <f>'RD T1'!E8</f>
        <v>6.2360640009857438</v>
      </c>
      <c r="J9" s="11">
        <f>SUM(H9:I9)</f>
        <v>9.5689893958221006</v>
      </c>
      <c r="L9" s="10" t="str">
        <f>name!D5</f>
        <v>12 Other managers and proprietors</v>
      </c>
      <c r="M9" s="11">
        <v>5.3264574770187441</v>
      </c>
      <c r="N9" s="11">
        <v>5.5213899125533557</v>
      </c>
      <c r="O9" s="11">
        <v>5.0208701062688661</v>
      </c>
      <c r="P9" s="11">
        <v>6.1629906377815713</v>
      </c>
      <c r="Q9" s="11">
        <v>7.198463347163381</v>
      </c>
      <c r="S9" s="11">
        <f t="shared" ref="S9:S32" si="3">Q9-O9</f>
        <v>2.1775932408945149</v>
      </c>
      <c r="T9" s="11">
        <f>'RD T1'!T8</f>
        <v>3.2839870267971625</v>
      </c>
      <c r="U9" s="11">
        <f>SUM(S9:T9)</f>
        <v>5.4615802676916774</v>
      </c>
      <c r="W9" s="10" t="str">
        <f>name!D5</f>
        <v>12 Other managers and proprietors</v>
      </c>
      <c r="X9" s="11">
        <v>3.3275749570927213</v>
      </c>
      <c r="Y9" s="11">
        <v>3.5039630613281529</v>
      </c>
      <c r="Z9" s="11">
        <v>3.7938638436628307</v>
      </c>
      <c r="AA9" s="11">
        <v>4.383863647490692</v>
      </c>
      <c r="AB9" s="11">
        <v>4.9491959976046731</v>
      </c>
      <c r="AD9" s="11">
        <f t="shared" ref="AD9:AD32" si="4">AB9-Z9</f>
        <v>1.1553321539418424</v>
      </c>
      <c r="AE9" s="11">
        <f>'RD T1'!T37</f>
        <v>2.9520769741885822</v>
      </c>
      <c r="AF9" s="11">
        <f>SUM(AD9:AE9)</f>
        <v>4.1074091281304241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13.422627717809057</v>
      </c>
      <c r="E10" s="11">
        <v>13.791889431940849</v>
      </c>
      <c r="F10" s="11">
        <v>15.092973808228242</v>
      </c>
      <c r="G10" s="11"/>
      <c r="H10" s="11">
        <f t="shared" si="2"/>
        <v>1.6703460904191854</v>
      </c>
      <c r="I10" s="11">
        <f>'RD T1'!E9</f>
        <v>5.2570221369731787</v>
      </c>
      <c r="J10" s="11">
        <f t="shared" ref="J10:J32" si="5">SUM(H10:I10)</f>
        <v>6.927368227392364</v>
      </c>
      <c r="L10" s="10" t="str">
        <f>name!D6</f>
        <v>21 Science, research, engineering and technology professionals</v>
      </c>
      <c r="M10" s="11">
        <v>10.88865072288009</v>
      </c>
      <c r="N10" s="11">
        <v>10.595142951487935</v>
      </c>
      <c r="O10" s="11">
        <v>10.718753904195502</v>
      </c>
      <c r="P10" s="11">
        <v>10.600910301293244</v>
      </c>
      <c r="Q10" s="11">
        <v>11.16696072094879</v>
      </c>
      <c r="R10" s="11"/>
      <c r="S10" s="11">
        <f t="shared" si="3"/>
        <v>0.448206816753288</v>
      </c>
      <c r="T10" s="11">
        <f>'RD T1'!T9</f>
        <v>3.5151560571826206</v>
      </c>
      <c r="U10" s="11">
        <f t="shared" ref="U10:U32" si="6">SUM(S10:T10)</f>
        <v>3.9633628739359086</v>
      </c>
      <c r="W10" s="10" t="str">
        <f>name!D6</f>
        <v>21 Science, research, engineering and technology professionals</v>
      </c>
      <c r="X10" s="11">
        <v>2.2664744511934463</v>
      </c>
      <c r="Y10" s="11">
        <v>2.1373630922001339</v>
      </c>
      <c r="Z10" s="11">
        <v>2.7038738136135447</v>
      </c>
      <c r="AA10" s="11">
        <v>3.1909791306476225</v>
      </c>
      <c r="AB10" s="11">
        <v>3.9260130872794465</v>
      </c>
      <c r="AC10" s="11"/>
      <c r="AD10" s="11">
        <f t="shared" si="4"/>
        <v>1.2221392736659018</v>
      </c>
      <c r="AE10" s="11">
        <f>'RD T1'!T38</f>
        <v>1.7418660797905563</v>
      </c>
      <c r="AF10" s="11">
        <f t="shared" ref="AF10:AF32" si="7">SUM(AD10:AE10)</f>
        <v>2.9640053534564581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21.579951236572558</v>
      </c>
      <c r="E11" s="11">
        <v>24.040994909956808</v>
      </c>
      <c r="F11" s="11">
        <v>26.99151286842374</v>
      </c>
      <c r="G11" s="11"/>
      <c r="H11" s="11">
        <f t="shared" si="2"/>
        <v>5.4115616318511819</v>
      </c>
      <c r="I11" s="11">
        <f>'RD T1'!E10</f>
        <v>13.611336018876536</v>
      </c>
      <c r="J11" s="11">
        <f t="shared" si="5"/>
        <v>19.022897650727717</v>
      </c>
      <c r="L11" s="10" t="str">
        <f>name!D7</f>
        <v>22 Health professionals</v>
      </c>
      <c r="M11" s="11">
        <v>4.8966586737309221</v>
      </c>
      <c r="N11" s="11">
        <v>4.7947352276034856</v>
      </c>
      <c r="O11" s="11">
        <v>5.6127408106112453</v>
      </c>
      <c r="P11" s="11">
        <v>6.1845988475884246</v>
      </c>
      <c r="Q11" s="11">
        <v>6.9783113287878367</v>
      </c>
      <c r="R11" s="11"/>
      <c r="S11" s="11">
        <f t="shared" si="3"/>
        <v>1.3655705181765914</v>
      </c>
      <c r="T11" s="11">
        <f>'RD T1'!T10</f>
        <v>2.4995454426380994</v>
      </c>
      <c r="U11" s="11">
        <f t="shared" si="6"/>
        <v>3.8651159608146908</v>
      </c>
      <c r="W11" s="10" t="str">
        <f>name!D7</f>
        <v>22 Health professionals</v>
      </c>
      <c r="X11" s="11">
        <v>15.299235779202732</v>
      </c>
      <c r="Y11" s="11">
        <v>15.234963995509597</v>
      </c>
      <c r="Z11" s="11">
        <v>15.967210425961314</v>
      </c>
      <c r="AA11" s="11">
        <v>17.85639606236839</v>
      </c>
      <c r="AB11" s="11">
        <v>20.013201539635933</v>
      </c>
      <c r="AC11" s="11"/>
      <c r="AD11" s="11">
        <f t="shared" si="4"/>
        <v>4.0459911136746189</v>
      </c>
      <c r="AE11" s="11">
        <f>'RD T1'!T39</f>
        <v>11.111790576238434</v>
      </c>
      <c r="AF11" s="11">
        <f t="shared" si="7"/>
        <v>15.157781689913053</v>
      </c>
    </row>
    <row r="12" spans="1:32" x14ac:dyDescent="0.2">
      <c r="A12" s="10" t="str">
        <f>name!D8</f>
        <v>23 Teaching and other educational professionals</v>
      </c>
      <c r="B12" s="11">
        <v>13.382968169165679</v>
      </c>
      <c r="C12" s="11">
        <v>12.073188470768622</v>
      </c>
      <c r="D12" s="11">
        <v>12.624378960495292</v>
      </c>
      <c r="E12" s="11">
        <v>13.882089071896244</v>
      </c>
      <c r="F12" s="11">
        <v>14.959362980410427</v>
      </c>
      <c r="G12" s="11"/>
      <c r="H12" s="11">
        <f t="shared" si="2"/>
        <v>2.3349840199151348</v>
      </c>
      <c r="I12" s="11">
        <f>'RD T1'!E11</f>
        <v>7.0442159838824683</v>
      </c>
      <c r="J12" s="11">
        <f t="shared" si="5"/>
        <v>9.3792000037976031</v>
      </c>
      <c r="L12" s="10" t="str">
        <f>name!D8</f>
        <v>23 Teaching and other educational professionals</v>
      </c>
      <c r="M12" s="11">
        <v>5.6973877311996501</v>
      </c>
      <c r="N12" s="11">
        <v>4.2649936392678613</v>
      </c>
      <c r="O12" s="11">
        <v>4.1631365253351991</v>
      </c>
      <c r="P12" s="11">
        <v>4.6681631601181257</v>
      </c>
      <c r="Q12" s="11">
        <v>4.8983819361690779</v>
      </c>
      <c r="R12" s="11"/>
      <c r="S12" s="11">
        <f t="shared" si="3"/>
        <v>0.73524541083387884</v>
      </c>
      <c r="T12" s="11">
        <f>'RD T1'!T11</f>
        <v>2.0266908701097597</v>
      </c>
      <c r="U12" s="11">
        <f t="shared" si="6"/>
        <v>2.7619362809436385</v>
      </c>
      <c r="W12" s="10" t="str">
        <f>name!D8</f>
        <v>23 Teaching and other educational professionals</v>
      </c>
      <c r="X12" s="11">
        <v>7.6855804379660357</v>
      </c>
      <c r="Y12" s="11">
        <v>7.8081948315007583</v>
      </c>
      <c r="Z12" s="11">
        <v>8.4612424351600968</v>
      </c>
      <c r="AA12" s="11">
        <v>9.2139259117781123</v>
      </c>
      <c r="AB12" s="11">
        <v>10.060981044241343</v>
      </c>
      <c r="AC12" s="11"/>
      <c r="AD12" s="11">
        <f t="shared" si="4"/>
        <v>1.5997386090812462</v>
      </c>
      <c r="AE12" s="11">
        <f>'RD T1'!T40</f>
        <v>5.0175251137727068</v>
      </c>
      <c r="AF12" s="11">
        <f t="shared" si="7"/>
        <v>6.617263722853953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13.621362876615853</v>
      </c>
      <c r="D13" s="11">
        <v>15.584449280470272</v>
      </c>
      <c r="E13" s="11">
        <v>17.02739383040948</v>
      </c>
      <c r="F13" s="11">
        <v>19.358845473325882</v>
      </c>
      <c r="G13" s="11"/>
      <c r="H13" s="11">
        <f t="shared" si="2"/>
        <v>3.77439619285561</v>
      </c>
      <c r="I13" s="11">
        <f>'RD T1'!E12</f>
        <v>8.693995771214496</v>
      </c>
      <c r="J13" s="11">
        <f t="shared" si="5"/>
        <v>12.468391964070106</v>
      </c>
      <c r="L13" s="10" t="str">
        <f>name!D9</f>
        <v>24 Business, media and public service professionals</v>
      </c>
      <c r="M13" s="11">
        <v>7.3571427112761869</v>
      </c>
      <c r="N13" s="11">
        <v>6.9007575635637775</v>
      </c>
      <c r="O13" s="11">
        <v>7.6729102253100843</v>
      </c>
      <c r="P13" s="11">
        <v>8.3252918671869356</v>
      </c>
      <c r="Q13" s="11">
        <v>8.9763456059462872</v>
      </c>
      <c r="R13" s="11"/>
      <c r="S13" s="11">
        <f t="shared" si="3"/>
        <v>1.3034353806362029</v>
      </c>
      <c r="T13" s="11">
        <f>'RD T1'!T12</f>
        <v>3.5933332213381504</v>
      </c>
      <c r="U13" s="11">
        <f t="shared" si="6"/>
        <v>4.8967686019743528</v>
      </c>
      <c r="W13" s="10" t="str">
        <f>name!D9</f>
        <v>24 Business, media and public service professionals</v>
      </c>
      <c r="X13" s="11">
        <v>6.061365060967594</v>
      </c>
      <c r="Y13" s="11">
        <v>6.7206053130520909</v>
      </c>
      <c r="Z13" s="11">
        <v>7.9115390551601772</v>
      </c>
      <c r="AA13" s="11">
        <v>8.702101963222562</v>
      </c>
      <c r="AB13" s="11">
        <v>10.382499867379627</v>
      </c>
      <c r="AC13" s="11"/>
      <c r="AD13" s="11">
        <f t="shared" si="4"/>
        <v>2.4709608122194497</v>
      </c>
      <c r="AE13" s="11">
        <f>'RD T1'!T41</f>
        <v>5.1006625498763469</v>
      </c>
      <c r="AF13" s="11">
        <f t="shared" si="7"/>
        <v>7.5716233620957967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5.6018764618726857</v>
      </c>
      <c r="D14" s="11">
        <v>6.1133768169745126</v>
      </c>
      <c r="E14" s="11">
        <v>5.2158933542794417</v>
      </c>
      <c r="F14" s="11">
        <v>5.4203526238864832</v>
      </c>
      <c r="G14" s="11"/>
      <c r="H14" s="11">
        <f t="shared" si="2"/>
        <v>-0.69302419308802943</v>
      </c>
      <c r="I14" s="11">
        <f>'RD T1'!E13</f>
        <v>2.139109531164209</v>
      </c>
      <c r="J14" s="11">
        <f t="shared" si="5"/>
        <v>1.4460853380761796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4.8549239730326006</v>
      </c>
      <c r="P14" s="11">
        <v>3.9049942484511284</v>
      </c>
      <c r="Q14" s="11">
        <v>3.8584133330964332</v>
      </c>
      <c r="R14" s="11"/>
      <c r="S14" s="11">
        <f t="shared" si="3"/>
        <v>-0.9965106399361674</v>
      </c>
      <c r="T14" s="11">
        <f>'RD T1'!T13</f>
        <v>1.4299613006970984</v>
      </c>
      <c r="U14" s="11">
        <f t="shared" si="6"/>
        <v>0.43345066076093097</v>
      </c>
      <c r="W14" s="10" t="str">
        <f>name!D10</f>
        <v>31 Science, engineering and technology associate professionals</v>
      </c>
      <c r="X14" s="11">
        <v>1.0964596793989561</v>
      </c>
      <c r="Y14" s="11">
        <v>1.0108359203591113</v>
      </c>
      <c r="Z14" s="11">
        <v>1.258452843941902</v>
      </c>
      <c r="AA14" s="11">
        <v>1.3108991058283239</v>
      </c>
      <c r="AB14" s="11">
        <v>1.5619392907900422</v>
      </c>
      <c r="AC14" s="11"/>
      <c r="AD14" s="11">
        <f t="shared" si="4"/>
        <v>0.30348644684814019</v>
      </c>
      <c r="AE14" s="11">
        <f>'RD T1'!T42</f>
        <v>0.70914823046711084</v>
      </c>
      <c r="AF14" s="11">
        <f t="shared" si="7"/>
        <v>1.012634677315251</v>
      </c>
    </row>
    <row r="15" spans="1:32" x14ac:dyDescent="0.2">
      <c r="A15" s="10" t="str">
        <f>name!D11</f>
        <v>32 Health and social care associate professionals</v>
      </c>
      <c r="B15" s="11">
        <v>7.0010384831361092</v>
      </c>
      <c r="C15" s="11">
        <v>6.9087673266133862</v>
      </c>
      <c r="D15" s="11">
        <v>7.6115753904746297</v>
      </c>
      <c r="E15" s="11">
        <v>7.8249164867773864</v>
      </c>
      <c r="F15" s="11">
        <v>8.6133455059135677</v>
      </c>
      <c r="G15" s="11"/>
      <c r="H15" s="11">
        <f t="shared" si="2"/>
        <v>1.001770115438938</v>
      </c>
      <c r="I15" s="11">
        <f>'RD T1'!E14</f>
        <v>4.7325631242401638</v>
      </c>
      <c r="J15" s="11">
        <f t="shared" si="5"/>
        <v>5.7343332396791018</v>
      </c>
      <c r="L15" s="10" t="str">
        <f>name!D11</f>
        <v>32 Health and social care associate professionals</v>
      </c>
      <c r="M15" s="11">
        <v>1.6133625300628243</v>
      </c>
      <c r="N15" s="11">
        <v>1.5175665749136289</v>
      </c>
      <c r="O15" s="11">
        <v>1.7388253962398901</v>
      </c>
      <c r="P15" s="11">
        <v>1.607678440426018</v>
      </c>
      <c r="Q15" s="11">
        <v>1.7363111742080091</v>
      </c>
      <c r="R15" s="11"/>
      <c r="S15" s="11">
        <f t="shared" si="3"/>
        <v>-2.5142220318810082E-3</v>
      </c>
      <c r="T15" s="11">
        <f>'RD T1'!T14</f>
        <v>0.80807424091439017</v>
      </c>
      <c r="U15" s="11">
        <f t="shared" si="6"/>
        <v>0.80556001888250917</v>
      </c>
      <c r="W15" s="10" t="str">
        <f>name!D11</f>
        <v>32 Health and social care associate professionals</v>
      </c>
      <c r="X15" s="11">
        <v>5.3876759530732841</v>
      </c>
      <c r="Y15" s="11">
        <v>5.391200751699742</v>
      </c>
      <c r="Z15" s="11">
        <v>5.8727499942347468</v>
      </c>
      <c r="AA15" s="11">
        <v>6.2172380463513681</v>
      </c>
      <c r="AB15" s="11">
        <v>6.8770343317055538</v>
      </c>
      <c r="AC15" s="11"/>
      <c r="AD15" s="11">
        <f t="shared" si="4"/>
        <v>1.004284337470807</v>
      </c>
      <c r="AE15" s="11">
        <f>'RD T1'!T43</f>
        <v>3.9244888833257727</v>
      </c>
      <c r="AF15" s="11">
        <f t="shared" si="7"/>
        <v>4.9287732207965798</v>
      </c>
    </row>
    <row r="16" spans="1:32" x14ac:dyDescent="0.2">
      <c r="A16" s="10" t="str">
        <f>name!D12</f>
        <v>33 Protective service occupations</v>
      </c>
      <c r="B16" s="11">
        <v>3.2216047867065432</v>
      </c>
      <c r="C16" s="11">
        <v>3.5576318025366938</v>
      </c>
      <c r="D16" s="11">
        <v>3.7442263994781428</v>
      </c>
      <c r="E16" s="11">
        <v>4.2775935156960188</v>
      </c>
      <c r="F16" s="11">
        <v>4.8482040154442316</v>
      </c>
      <c r="G16" s="11"/>
      <c r="H16" s="11">
        <f t="shared" si="2"/>
        <v>1.1039776159660888</v>
      </c>
      <c r="I16" s="11">
        <f>'RD T1'!E15</f>
        <v>1.5660471017295488</v>
      </c>
      <c r="J16" s="11">
        <f t="shared" si="5"/>
        <v>2.6700247176956378</v>
      </c>
      <c r="L16" s="10" t="str">
        <f>name!D12</f>
        <v>33 Protective service occupations</v>
      </c>
      <c r="M16" s="11">
        <v>2.440218115623066</v>
      </c>
      <c r="N16" s="11">
        <v>2.6344335987481657</v>
      </c>
      <c r="O16" s="11">
        <v>2.721235684914181</v>
      </c>
      <c r="P16" s="11">
        <v>2.9651196019822406</v>
      </c>
      <c r="Q16" s="11">
        <v>3.1355613686880632</v>
      </c>
      <c r="R16" s="11"/>
      <c r="S16" s="11">
        <f t="shared" si="3"/>
        <v>0.41432568377388224</v>
      </c>
      <c r="T16" s="11">
        <f>'RD T1'!T15</f>
        <v>0.83153271705051457</v>
      </c>
      <c r="U16" s="11">
        <f t="shared" si="6"/>
        <v>1.2458584008243969</v>
      </c>
      <c r="W16" s="10" t="str">
        <f>name!D12</f>
        <v>33 Protective service occupations</v>
      </c>
      <c r="X16" s="11">
        <v>0.78138667108347115</v>
      </c>
      <c r="Y16" s="11">
        <v>0.92319820378852402</v>
      </c>
      <c r="Z16" s="11">
        <v>1.022990714563961</v>
      </c>
      <c r="AA16" s="11">
        <v>1.3124739137137766</v>
      </c>
      <c r="AB16" s="11">
        <v>1.7126426467561684</v>
      </c>
      <c r="AC16" s="11"/>
      <c r="AD16" s="11">
        <f t="shared" si="4"/>
        <v>0.68965193219220744</v>
      </c>
      <c r="AE16" s="11">
        <f>'RD T1'!T44</f>
        <v>0.73451438467903429</v>
      </c>
      <c r="AF16" s="11">
        <f t="shared" si="7"/>
        <v>1.4241663168712417</v>
      </c>
    </row>
    <row r="17" spans="1:32" x14ac:dyDescent="0.2">
      <c r="A17" s="10" t="str">
        <f>name!D13</f>
        <v>34 Culture, media and sports occupations</v>
      </c>
      <c r="B17" s="11">
        <v>3.7449149294376691</v>
      </c>
      <c r="C17" s="11">
        <v>3.6878461319238673</v>
      </c>
      <c r="D17" s="11">
        <v>3.4608626260022386</v>
      </c>
      <c r="E17" s="11">
        <v>3.2586669404679149</v>
      </c>
      <c r="F17" s="11">
        <v>3.6460265735595034</v>
      </c>
      <c r="G17" s="11"/>
      <c r="H17" s="11">
        <f t="shared" si="2"/>
        <v>0.18516394755726484</v>
      </c>
      <c r="I17" s="11">
        <f>'RD T1'!E16</f>
        <v>1.6698780202236989</v>
      </c>
      <c r="J17" s="11">
        <f t="shared" si="5"/>
        <v>1.8550419677809638</v>
      </c>
      <c r="L17" s="10" t="str">
        <f>name!D13</f>
        <v>34 Culture, media and sports occupations</v>
      </c>
      <c r="M17" s="11">
        <v>1.629148080625481</v>
      </c>
      <c r="N17" s="11">
        <v>1.7663390915832755</v>
      </c>
      <c r="O17" s="11">
        <v>1.5266297519059244</v>
      </c>
      <c r="P17" s="11">
        <v>1.4423566170182183</v>
      </c>
      <c r="Q17" s="11">
        <v>1.5624325528787681</v>
      </c>
      <c r="R17" s="11"/>
      <c r="S17" s="11">
        <f t="shared" si="3"/>
        <v>3.5802800972843718E-2</v>
      </c>
      <c r="T17" s="11">
        <f>'RD T1'!T16</f>
        <v>0.60135076837086043</v>
      </c>
      <c r="U17" s="11">
        <f t="shared" si="6"/>
        <v>0.63715356934370415</v>
      </c>
      <c r="W17" s="10" t="str">
        <f>name!D13</f>
        <v>34 Culture, media and sports occupations</v>
      </c>
      <c r="X17" s="11">
        <v>2.1157668488121888</v>
      </c>
      <c r="Y17" s="11">
        <v>1.9215070403405889</v>
      </c>
      <c r="Z17" s="11">
        <v>1.9342328740963119</v>
      </c>
      <c r="AA17" s="11">
        <v>1.8163103234496991</v>
      </c>
      <c r="AB17" s="11">
        <v>2.0835940206807382</v>
      </c>
      <c r="AC17" s="11"/>
      <c r="AD17" s="11">
        <f t="shared" si="4"/>
        <v>0.14936114658442623</v>
      </c>
      <c r="AE17" s="11">
        <f>'RD T1'!T45</f>
        <v>1.0685272518528388</v>
      </c>
      <c r="AF17" s="11">
        <f t="shared" si="7"/>
        <v>1.217888398437265</v>
      </c>
    </row>
    <row r="18" spans="1:32" x14ac:dyDescent="0.2">
      <c r="A18" s="10" t="str">
        <f>name!D14</f>
        <v>35 Business and public service associate professionals</v>
      </c>
      <c r="B18" s="11">
        <v>12.63007487451808</v>
      </c>
      <c r="C18" s="11">
        <v>12.680739087549316</v>
      </c>
      <c r="D18" s="11">
        <v>13.410811062652295</v>
      </c>
      <c r="E18" s="11">
        <v>12.66400368323588</v>
      </c>
      <c r="F18" s="11">
        <v>13.278021987677652</v>
      </c>
      <c r="G18" s="11"/>
      <c r="H18" s="11">
        <f t="shared" si="2"/>
        <v>-0.13278907497464232</v>
      </c>
      <c r="I18" s="11">
        <f>'RD T1'!E17</f>
        <v>6.0694797475676543</v>
      </c>
      <c r="J18" s="11">
        <f t="shared" si="5"/>
        <v>5.936690672593012</v>
      </c>
      <c r="L18" s="10" t="str">
        <f>name!D14</f>
        <v>35 Business and public service associate professionals</v>
      </c>
      <c r="M18" s="11">
        <v>6.2618354723778777</v>
      </c>
      <c r="N18" s="11">
        <v>6.1874797329561915</v>
      </c>
      <c r="O18" s="11">
        <v>6.5074645698397235</v>
      </c>
      <c r="P18" s="11">
        <v>5.8816637245376935</v>
      </c>
      <c r="Q18" s="11">
        <v>5.8358326348054304</v>
      </c>
      <c r="R18" s="11"/>
      <c r="S18" s="11">
        <f t="shared" si="3"/>
        <v>-0.67163193503429319</v>
      </c>
      <c r="T18" s="11">
        <f>'RD T1'!T17</f>
        <v>2.2467647233696604</v>
      </c>
      <c r="U18" s="11">
        <f t="shared" si="6"/>
        <v>1.5751327883353672</v>
      </c>
      <c r="W18" s="10" t="str">
        <f>name!D14</f>
        <v>35 Business and public service associate professionals</v>
      </c>
      <c r="X18" s="11">
        <v>6.3682394021402073</v>
      </c>
      <c r="Y18" s="11">
        <v>6.4932593545931372</v>
      </c>
      <c r="Z18" s="11">
        <v>6.9033464928125614</v>
      </c>
      <c r="AA18" s="11">
        <v>6.7823399586981896</v>
      </c>
      <c r="AB18" s="11">
        <v>7.4421893528722043</v>
      </c>
      <c r="AC18" s="11"/>
      <c r="AD18" s="11">
        <f t="shared" si="4"/>
        <v>0.53884286005964288</v>
      </c>
      <c r="AE18" s="11">
        <f>'RD T1'!T46</f>
        <v>3.8227150241979944</v>
      </c>
      <c r="AF18" s="11">
        <f t="shared" si="7"/>
        <v>4.3615578842576372</v>
      </c>
    </row>
    <row r="19" spans="1:32" x14ac:dyDescent="0.2">
      <c r="A19" s="10" t="str">
        <f>name!D15</f>
        <v>41 Administrative occupations</v>
      </c>
      <c r="B19" s="11">
        <v>28.606028455960544</v>
      </c>
      <c r="C19" s="11">
        <v>26.017300054316227</v>
      </c>
      <c r="D19" s="11">
        <v>27.57101511502059</v>
      </c>
      <c r="E19" s="11">
        <v>25.204572507390164</v>
      </c>
      <c r="F19" s="11">
        <v>23.923320726995069</v>
      </c>
      <c r="G19" s="11"/>
      <c r="H19" s="11">
        <f t="shared" si="2"/>
        <v>-3.6476943880255206</v>
      </c>
      <c r="I19" s="11">
        <f>'RD T1'!E18</f>
        <v>12.594104410855275</v>
      </c>
      <c r="J19" s="11">
        <f t="shared" si="5"/>
        <v>8.9464100228297543</v>
      </c>
      <c r="L19" s="10" t="str">
        <f>name!D15</f>
        <v>41 Administrative occupations</v>
      </c>
      <c r="M19" s="11">
        <v>8.8546424889542461</v>
      </c>
      <c r="N19" s="11">
        <v>7.7219274667143134</v>
      </c>
      <c r="O19" s="11">
        <v>9.321136377152806</v>
      </c>
      <c r="P19" s="11">
        <v>8.8247620627741004</v>
      </c>
      <c r="Q19" s="11">
        <v>9.6294372138596174</v>
      </c>
      <c r="R19" s="11"/>
      <c r="S19" s="11">
        <f t="shared" si="3"/>
        <v>0.30830083670681141</v>
      </c>
      <c r="T19" s="11">
        <f>'RD T1'!T18</f>
        <v>3.4297904389143183</v>
      </c>
      <c r="U19" s="11">
        <f t="shared" si="6"/>
        <v>3.7380912756211297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18.249878737867796</v>
      </c>
      <c r="AA19" s="11">
        <v>16.379810444616059</v>
      </c>
      <c r="AB19" s="11">
        <v>14.293883513135448</v>
      </c>
      <c r="AC19" s="11"/>
      <c r="AD19" s="11">
        <f t="shared" si="4"/>
        <v>-3.955995224732348</v>
      </c>
      <c r="AE19" s="11">
        <f>'RD T1'!T47</f>
        <v>9.1643139719409596</v>
      </c>
      <c r="AF19" s="11">
        <f t="shared" si="7"/>
        <v>5.2083187472086117</v>
      </c>
    </row>
    <row r="20" spans="1:32" x14ac:dyDescent="0.2">
      <c r="A20" s="10" t="str">
        <f>name!D16</f>
        <v>42 Secretarial and related occupations</v>
      </c>
      <c r="B20" s="11">
        <v>6.4716799065514099</v>
      </c>
      <c r="C20" s="11">
        <v>5.3243821000802551</v>
      </c>
      <c r="D20" s="11">
        <v>5.4615662520919139</v>
      </c>
      <c r="E20" s="11">
        <v>5.9003686668142361</v>
      </c>
      <c r="F20" s="11">
        <v>4.8981344994237839</v>
      </c>
      <c r="G20" s="11"/>
      <c r="H20" s="11">
        <f t="shared" si="2"/>
        <v>-0.56343175266813006</v>
      </c>
      <c r="I20" s="11">
        <f>'RD T1'!E19</f>
        <v>2.9763103799725283</v>
      </c>
      <c r="J20" s="11">
        <f t="shared" si="5"/>
        <v>2.4128786273043983</v>
      </c>
      <c r="L20" s="10" t="str">
        <f>name!D16</f>
        <v>42 Secretarial and related occupations</v>
      </c>
      <c r="M20" s="11">
        <v>0.42479583129706944</v>
      </c>
      <c r="N20" s="11">
        <v>0.31076290644340188</v>
      </c>
      <c r="O20" s="11">
        <v>0.28685341955630445</v>
      </c>
      <c r="P20" s="11">
        <v>0.41438578966897771</v>
      </c>
      <c r="Q20" s="11">
        <v>0.49368171403801397</v>
      </c>
      <c r="R20" s="11"/>
      <c r="S20" s="11">
        <f t="shared" si="3"/>
        <v>0.20682829448170953</v>
      </c>
      <c r="T20" s="11">
        <f>'RD T1'!T19</f>
        <v>0.14453870054332119</v>
      </c>
      <c r="U20" s="11">
        <f t="shared" si="6"/>
        <v>0.35136699502503072</v>
      </c>
      <c r="W20" s="10" t="str">
        <f>name!D16</f>
        <v>42 Secretarial and related occupations</v>
      </c>
      <c r="X20" s="11">
        <v>6.0468840752543382</v>
      </c>
      <c r="Y20" s="11">
        <v>5.0136191936368535</v>
      </c>
      <c r="Z20" s="11">
        <v>5.174712832535608</v>
      </c>
      <c r="AA20" s="11">
        <v>5.4859828771452577</v>
      </c>
      <c r="AB20" s="11">
        <v>4.4044527853857671</v>
      </c>
      <c r="AC20" s="11"/>
      <c r="AD20" s="11">
        <f t="shared" si="4"/>
        <v>-0.77026004714984087</v>
      </c>
      <c r="AE20" s="11">
        <f>'RD T1'!T48</f>
        <v>2.8317716794292069</v>
      </c>
      <c r="AF20" s="11">
        <f t="shared" si="7"/>
        <v>2.0615116322793661</v>
      </c>
    </row>
    <row r="21" spans="1:32" x14ac:dyDescent="0.2">
      <c r="A21" s="10" t="str">
        <f>name!D17</f>
        <v>51 Skilled agricultural and related trades</v>
      </c>
      <c r="B21" s="11">
        <v>2.7138409072199106</v>
      </c>
      <c r="C21" s="11">
        <v>2.1393415166326544</v>
      </c>
      <c r="D21" s="11">
        <v>2.1090003081232154</v>
      </c>
      <c r="E21" s="11">
        <v>2.1420096079847508</v>
      </c>
      <c r="F21" s="11">
        <v>2.3944795266033134</v>
      </c>
      <c r="G21" s="11"/>
      <c r="H21" s="11">
        <f t="shared" si="2"/>
        <v>0.28547921848009805</v>
      </c>
      <c r="I21" s="11">
        <f>'RD T1'!E20</f>
        <v>1.2339227933294927</v>
      </c>
      <c r="J21" s="11">
        <f t="shared" si="5"/>
        <v>1.5194020118095908</v>
      </c>
      <c r="L21" s="10" t="str">
        <f>name!D17</f>
        <v>51 Skilled agricultural and related trades</v>
      </c>
      <c r="M21" s="11">
        <v>2.4892569630359427</v>
      </c>
      <c r="N21" s="11">
        <v>1.8939134592706202</v>
      </c>
      <c r="O21" s="11">
        <v>1.7041205900377032</v>
      </c>
      <c r="P21" s="11">
        <v>1.6895924482499405</v>
      </c>
      <c r="Q21" s="11">
        <v>1.8540201202596027</v>
      </c>
      <c r="R21" s="11"/>
      <c r="S21" s="11">
        <f t="shared" si="3"/>
        <v>0.1498995302218995</v>
      </c>
      <c r="T21" s="11">
        <f>'RD T1'!T20</f>
        <v>0.90377283625598936</v>
      </c>
      <c r="U21" s="11">
        <f t="shared" si="6"/>
        <v>1.0536723664778889</v>
      </c>
      <c r="W21" s="10" t="str">
        <f>name!D17</f>
        <v>51 Skilled agricultural and related trades</v>
      </c>
      <c r="X21" s="11">
        <v>0.22458394418396702</v>
      </c>
      <c r="Y21" s="11">
        <v>0.24542805736203327</v>
      </c>
      <c r="Z21" s="11">
        <v>0.40487971808551176</v>
      </c>
      <c r="AA21" s="11">
        <v>0.45241715973481011</v>
      </c>
      <c r="AB21" s="11">
        <v>0.54045940634371004</v>
      </c>
      <c r="AC21" s="11"/>
      <c r="AD21" s="11">
        <f t="shared" si="4"/>
        <v>0.13557968825819827</v>
      </c>
      <c r="AE21" s="11">
        <f>'RD T1'!T49</f>
        <v>0.33014995707350342</v>
      </c>
      <c r="AF21" s="11">
        <f t="shared" si="7"/>
        <v>0.46572964533170169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10.046288090693917</v>
      </c>
      <c r="E22" s="11">
        <v>9.4008579875240699</v>
      </c>
      <c r="F22" s="11">
        <v>8.4730448757084087</v>
      </c>
      <c r="G22" s="11"/>
      <c r="H22" s="11">
        <f t="shared" si="2"/>
        <v>-1.5732432149855082</v>
      </c>
      <c r="I22" s="11">
        <f>'RD T1'!E21</f>
        <v>3.4123884779474221</v>
      </c>
      <c r="J22" s="11">
        <f t="shared" si="5"/>
        <v>1.8391452629619138</v>
      </c>
      <c r="L22" s="10" t="str">
        <f>name!D18</f>
        <v>52 Skilled metal, electrical and electronic trades</v>
      </c>
      <c r="M22" s="11">
        <v>12.334092157316768</v>
      </c>
      <c r="N22" s="11">
        <v>11.62806594954286</v>
      </c>
      <c r="O22" s="11">
        <v>9.9105270300324566</v>
      </c>
      <c r="P22" s="11">
        <v>9.082384717329024</v>
      </c>
      <c r="Q22" s="11">
        <v>8.0381164648012078</v>
      </c>
      <c r="R22" s="11"/>
      <c r="S22" s="11">
        <f t="shared" si="3"/>
        <v>-1.8724105652312488</v>
      </c>
      <c r="T22" s="11">
        <f>'RD T1'!T21</f>
        <v>3.2161250406792923</v>
      </c>
      <c r="U22" s="11">
        <f t="shared" si="6"/>
        <v>1.3437144754480435</v>
      </c>
      <c r="W22" s="10" t="str">
        <f>name!D18</f>
        <v>52 Skilled metal, electrical and electronic trades</v>
      </c>
      <c r="X22" s="11">
        <v>0.10962180159295291</v>
      </c>
      <c r="Y22" s="11">
        <v>0.16588500873181178</v>
      </c>
      <c r="Z22" s="11">
        <v>0.13576106066146515</v>
      </c>
      <c r="AA22" s="11">
        <v>0.31847327019503802</v>
      </c>
      <c r="AB22" s="11">
        <v>0.43492841090720324</v>
      </c>
      <c r="AC22" s="11"/>
      <c r="AD22" s="11">
        <f t="shared" si="4"/>
        <v>0.2991673502457381</v>
      </c>
      <c r="AE22" s="11">
        <f>'RD T1'!T50</f>
        <v>0.19626343726812917</v>
      </c>
      <c r="AF22" s="11">
        <f t="shared" si="7"/>
        <v>0.49543078751386727</v>
      </c>
    </row>
    <row r="23" spans="1:32" x14ac:dyDescent="0.2">
      <c r="A23" s="10" t="str">
        <f>name!D19</f>
        <v>53 Skilled construction and building trades</v>
      </c>
      <c r="B23" s="11">
        <v>10.66412372339674</v>
      </c>
      <c r="C23" s="11">
        <v>11.061565563914003</v>
      </c>
      <c r="D23" s="11">
        <v>8.8806436501693486</v>
      </c>
      <c r="E23" s="11">
        <v>8.6895972224162801</v>
      </c>
      <c r="F23" s="11">
        <v>7.8050129136883575</v>
      </c>
      <c r="G23" s="11"/>
      <c r="H23" s="11">
        <f t="shared" si="2"/>
        <v>-1.0756307364809912</v>
      </c>
      <c r="I23" s="11">
        <f>'RD T1'!E22</f>
        <v>3.5016985664928968</v>
      </c>
      <c r="J23" s="11">
        <f t="shared" si="5"/>
        <v>2.4260678300119056</v>
      </c>
      <c r="L23" s="10" t="str">
        <f>name!D19</f>
        <v>53 Skilled construction and building trades</v>
      </c>
      <c r="M23" s="11">
        <v>10.268236033904916</v>
      </c>
      <c r="N23" s="11">
        <v>10.85373276820779</v>
      </c>
      <c r="O23" s="11">
        <v>8.6290073479443699</v>
      </c>
      <c r="P23" s="11">
        <v>8.4219166559551404</v>
      </c>
      <c r="Q23" s="11">
        <v>7.5029235050197576</v>
      </c>
      <c r="R23" s="11"/>
      <c r="S23" s="11">
        <f t="shared" si="3"/>
        <v>-1.1260838429246123</v>
      </c>
      <c r="T23" s="11">
        <f>'RD T1'!T22</f>
        <v>3.3489705681659658</v>
      </c>
      <c r="U23" s="11">
        <f t="shared" si="6"/>
        <v>2.2228867252413536</v>
      </c>
      <c r="W23" s="10" t="str">
        <f>name!D19</f>
        <v>53 Skilled construction and building trades</v>
      </c>
      <c r="X23" s="11">
        <v>0.39588768949183173</v>
      </c>
      <c r="Y23" s="11">
        <v>0.20783279570621024</v>
      </c>
      <c r="Z23" s="11">
        <v>0.25163630222499267</v>
      </c>
      <c r="AA23" s="11">
        <v>0.26768056646112398</v>
      </c>
      <c r="AB23" s="11">
        <v>0.30208940866860295</v>
      </c>
      <c r="AC23" s="11"/>
      <c r="AD23" s="11">
        <f t="shared" si="4"/>
        <v>5.0453106443610285E-2</v>
      </c>
      <c r="AE23" s="11">
        <f>'RD T1'!T51</f>
        <v>0.1527279983269321</v>
      </c>
      <c r="AF23" s="11">
        <f t="shared" si="7"/>
        <v>0.20318110477054238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5.1572687342714607</v>
      </c>
      <c r="D24" s="11">
        <v>4.8952519711555809</v>
      </c>
      <c r="E24" s="11">
        <v>4.7838376552412063</v>
      </c>
      <c r="F24" s="11">
        <v>4.5139942665882398</v>
      </c>
      <c r="G24" s="11"/>
      <c r="H24" s="11">
        <f t="shared" si="2"/>
        <v>-0.38125770456734109</v>
      </c>
      <c r="I24" s="11">
        <f>'RD T1'!E23</f>
        <v>2.1284866620084855</v>
      </c>
      <c r="J24" s="11">
        <f t="shared" si="5"/>
        <v>1.7472289574411444</v>
      </c>
      <c r="L24" s="10" t="str">
        <f>name!D20</f>
        <v>54 Textiles, printing and other skilled trades</v>
      </c>
      <c r="M24" s="11">
        <v>3.4800356448337388</v>
      </c>
      <c r="N24" s="11">
        <v>3.0248982519555274</v>
      </c>
      <c r="O24" s="11">
        <v>2.5462586689808919</v>
      </c>
      <c r="P24" s="11">
        <v>2.4682231126836354</v>
      </c>
      <c r="Q24" s="11">
        <v>2.3269112210792504</v>
      </c>
      <c r="R24" s="11"/>
      <c r="S24" s="11">
        <f t="shared" si="3"/>
        <v>-0.21934744790164151</v>
      </c>
      <c r="T24" s="11">
        <f>'RD T1'!T23</f>
        <v>0.75747692660710642</v>
      </c>
      <c r="U24" s="11">
        <f t="shared" si="6"/>
        <v>0.5381294787054649</v>
      </c>
      <c r="W24" s="10" t="str">
        <f>name!D20</f>
        <v>54 Textiles, printing and other skilled trades</v>
      </c>
      <c r="X24" s="11">
        <v>2.6384660641717148</v>
      </c>
      <c r="Y24" s="11">
        <v>2.132370482315936</v>
      </c>
      <c r="Z24" s="11">
        <v>2.348993302174692</v>
      </c>
      <c r="AA24" s="11">
        <v>2.3156145425575665</v>
      </c>
      <c r="AB24" s="11">
        <v>2.1870830455089898</v>
      </c>
      <c r="AC24" s="11"/>
      <c r="AD24" s="11">
        <f t="shared" si="4"/>
        <v>-0.16191025666570225</v>
      </c>
      <c r="AE24" s="11">
        <f>'RD T1'!T52</f>
        <v>1.371009735401379</v>
      </c>
      <c r="AF24" s="11">
        <f t="shared" si="7"/>
        <v>1.2090994787356768</v>
      </c>
    </row>
    <row r="25" spans="1:32" x14ac:dyDescent="0.2">
      <c r="A25" s="10" t="str">
        <f>name!D21</f>
        <v>61 Caring personal service occupations</v>
      </c>
      <c r="B25" s="11">
        <v>23.85431237131375</v>
      </c>
      <c r="C25" s="11">
        <v>21.399113579775047</v>
      </c>
      <c r="D25" s="11">
        <v>22.200252846876417</v>
      </c>
      <c r="E25" s="11">
        <v>24.014512429289017</v>
      </c>
      <c r="F25" s="11">
        <v>25.262341153906288</v>
      </c>
      <c r="G25" s="11"/>
      <c r="H25" s="11">
        <f t="shared" si="2"/>
        <v>3.062088307029871</v>
      </c>
      <c r="I25" s="11">
        <f>'RD T1'!E24</f>
        <v>13.73828126317682</v>
      </c>
      <c r="J25" s="11">
        <f t="shared" si="5"/>
        <v>16.800369570206691</v>
      </c>
      <c r="L25" s="10" t="str">
        <f>name!D21</f>
        <v>61 Caring personal service occupations</v>
      </c>
      <c r="M25" s="11">
        <v>2.930855809593659</v>
      </c>
      <c r="N25" s="11">
        <v>2.8505663475295329</v>
      </c>
      <c r="O25" s="11">
        <v>2.8297586926201914</v>
      </c>
      <c r="P25" s="11">
        <v>3.4619525710407615</v>
      </c>
      <c r="Q25" s="11">
        <v>3.9503546475350193</v>
      </c>
      <c r="R25" s="11"/>
      <c r="S25" s="11">
        <f t="shared" si="3"/>
        <v>1.1205959549148279</v>
      </c>
      <c r="T25" s="11">
        <f>'RD T1'!T24</f>
        <v>1.564423557904663</v>
      </c>
      <c r="U25" s="11">
        <f t="shared" si="6"/>
        <v>2.6850195128194909</v>
      </c>
      <c r="W25" s="10" t="str">
        <f>name!D21</f>
        <v>61 Caring personal service occupations</v>
      </c>
      <c r="X25" s="11">
        <v>20.923456561720094</v>
      </c>
      <c r="Y25" s="11">
        <v>18.548547232245518</v>
      </c>
      <c r="Z25" s="11">
        <v>19.370494154256228</v>
      </c>
      <c r="AA25" s="11">
        <v>20.552559858248259</v>
      </c>
      <c r="AB25" s="11">
        <v>21.311986506371273</v>
      </c>
      <c r="AC25" s="11"/>
      <c r="AD25" s="11">
        <f t="shared" si="4"/>
        <v>1.9414923521150449</v>
      </c>
      <c r="AE25" s="11">
        <f>'RD T1'!T53</f>
        <v>12.173857705272155</v>
      </c>
      <c r="AF25" s="11">
        <f t="shared" si="7"/>
        <v>14.1153500573872</v>
      </c>
    </row>
    <row r="26" spans="1:32" x14ac:dyDescent="0.2">
      <c r="A26" s="10" t="str">
        <f>name!D22</f>
        <v>62 Leisure, travel and related personal service occupations</v>
      </c>
      <c r="B26" s="11">
        <v>6.6433062738768616</v>
      </c>
      <c r="C26" s="11">
        <v>6.6963813015793123</v>
      </c>
      <c r="D26" s="11">
        <v>6.2791200192321126</v>
      </c>
      <c r="E26" s="11">
        <v>6.263129013299797</v>
      </c>
      <c r="F26" s="11">
        <v>6.4290487235024374</v>
      </c>
      <c r="G26" s="11"/>
      <c r="H26" s="11">
        <f t="shared" si="2"/>
        <v>0.14992870427032479</v>
      </c>
      <c r="I26" s="11">
        <f>'RD T1'!E25</f>
        <v>3.2183278196691298</v>
      </c>
      <c r="J26" s="11">
        <f t="shared" si="5"/>
        <v>3.3682565239394546</v>
      </c>
      <c r="L26" s="10" t="str">
        <f>name!D22</f>
        <v>62 Leisure, travel and related personal service occupations</v>
      </c>
      <c r="M26" s="11">
        <v>1.9391004771107974</v>
      </c>
      <c r="N26" s="11">
        <v>2.0203221223935981</v>
      </c>
      <c r="O26" s="11">
        <v>2.0305379160283947</v>
      </c>
      <c r="P26" s="11">
        <v>2.0088144031631674</v>
      </c>
      <c r="Q26" s="11">
        <v>2.1507132104205109</v>
      </c>
      <c r="R26" s="11"/>
      <c r="S26" s="11">
        <f t="shared" si="3"/>
        <v>0.12017529439211616</v>
      </c>
      <c r="T26" s="11">
        <f>'RD T1'!T25</f>
        <v>0.85396115772956693</v>
      </c>
      <c r="U26" s="11">
        <f t="shared" si="6"/>
        <v>0.97413645212168309</v>
      </c>
      <c r="W26" s="10" t="str">
        <f>name!D22</f>
        <v>62 Leisure, travel and related personal service occupations</v>
      </c>
      <c r="X26" s="11">
        <v>4.7042057967660673</v>
      </c>
      <c r="Y26" s="11">
        <v>4.6760591791857102</v>
      </c>
      <c r="Z26" s="11">
        <v>4.2485821032037228</v>
      </c>
      <c r="AA26" s="11">
        <v>4.2543146101366327</v>
      </c>
      <c r="AB26" s="11">
        <v>4.2783355130819274</v>
      </c>
      <c r="AC26" s="11"/>
      <c r="AD26" s="11">
        <f t="shared" si="4"/>
        <v>2.9753409878204629E-2</v>
      </c>
      <c r="AE26" s="11">
        <f>'RD T1'!T54</f>
        <v>2.3643666619395631</v>
      </c>
      <c r="AF26" s="11">
        <f t="shared" si="7"/>
        <v>2.3941200718177678</v>
      </c>
    </row>
    <row r="27" spans="1:32" x14ac:dyDescent="0.2">
      <c r="A27" s="10" t="str">
        <f>name!D23</f>
        <v>63 Community and civil enforcement occupations</v>
      </c>
      <c r="B27" s="11">
        <v>0.31564022880929349</v>
      </c>
      <c r="C27" s="11">
        <v>0.29120180303106086</v>
      </c>
      <c r="D27" s="11">
        <v>0.36313947365643257</v>
      </c>
      <c r="E27" s="11">
        <v>0.29617398306292592</v>
      </c>
      <c r="F27" s="11">
        <v>0.31380833452914947</v>
      </c>
      <c r="G27" s="11"/>
      <c r="H27" s="11">
        <f t="shared" si="2"/>
        <v>-4.9331139127283097E-2</v>
      </c>
      <c r="I27" s="11">
        <f>'RD T1'!E26</f>
        <v>0.14906081989027073</v>
      </c>
      <c r="J27" s="11">
        <f t="shared" si="5"/>
        <v>9.9729680762987633E-2</v>
      </c>
      <c r="L27" s="10" t="str">
        <f>name!D23</f>
        <v>63 Community and civil enforcement occupations</v>
      </c>
      <c r="M27" s="11">
        <v>0.23602469644114615</v>
      </c>
      <c r="N27" s="11">
        <v>0.19098091426912919</v>
      </c>
      <c r="O27" s="11">
        <v>0.27923814403107255</v>
      </c>
      <c r="P27" s="11">
        <v>0.18408553663827046</v>
      </c>
      <c r="Q27" s="11">
        <v>0.20558751723060509</v>
      </c>
      <c r="R27" s="11"/>
      <c r="S27" s="11">
        <f t="shared" si="3"/>
        <v>-7.3650626800467467E-2</v>
      </c>
      <c r="T27" s="11">
        <f>'RD T1'!T26</f>
        <v>7.8725491615742951E-2</v>
      </c>
      <c r="U27" s="11">
        <f t="shared" si="6"/>
        <v>5.0748648152754844E-3</v>
      </c>
      <c r="W27" s="10" t="str">
        <f>name!D23</f>
        <v>63 Community and civil enforcement occupations</v>
      </c>
      <c r="X27" s="11">
        <v>7.961553236814764E-2</v>
      </c>
      <c r="Y27" s="11">
        <v>0.10022088876193186</v>
      </c>
      <c r="Z27" s="11">
        <v>8.3901329625360163E-2</v>
      </c>
      <c r="AA27" s="11">
        <v>0.11208844642465551</v>
      </c>
      <c r="AB27" s="11">
        <v>0.10822081729854426</v>
      </c>
      <c r="AC27" s="11"/>
      <c r="AD27" s="11">
        <f t="shared" si="4"/>
        <v>2.4319487673184093E-2</v>
      </c>
      <c r="AE27" s="11">
        <f>'RD T1'!T55</f>
        <v>7.0335328274527764E-2</v>
      </c>
      <c r="AF27" s="11">
        <f t="shared" si="7"/>
        <v>9.4654815947711857E-2</v>
      </c>
    </row>
    <row r="28" spans="1:32" x14ac:dyDescent="0.2">
      <c r="A28" s="10" t="str">
        <f>name!D24</f>
        <v>71 Sales occupations</v>
      </c>
      <c r="B28" s="11">
        <v>29.034728829932309</v>
      </c>
      <c r="C28" s="11">
        <v>25.420734417926102</v>
      </c>
      <c r="D28" s="11">
        <v>25.603578211663216</v>
      </c>
      <c r="E28" s="11">
        <v>24.20426680080076</v>
      </c>
      <c r="F28" s="11">
        <v>23.41911466828876</v>
      </c>
      <c r="G28" s="11"/>
      <c r="H28" s="11">
        <f t="shared" si="2"/>
        <v>-2.1844635433744557</v>
      </c>
      <c r="I28" s="11">
        <f>'RD T1'!E27</f>
        <v>12.169859104142441</v>
      </c>
      <c r="J28" s="11">
        <f t="shared" si="5"/>
        <v>9.9853955607679854</v>
      </c>
      <c r="L28" s="10" t="str">
        <f>name!D24</f>
        <v>71 Sales occupations</v>
      </c>
      <c r="M28" s="11">
        <v>8.8689730487396332</v>
      </c>
      <c r="N28" s="11">
        <v>8.2951684512864148</v>
      </c>
      <c r="O28" s="11">
        <v>8.1650592635949675</v>
      </c>
      <c r="P28" s="11">
        <v>7.6751261916021338</v>
      </c>
      <c r="Q28" s="11">
        <v>7.6949769221471138</v>
      </c>
      <c r="R28" s="11"/>
      <c r="S28" s="11">
        <f t="shared" si="3"/>
        <v>-0.47008234144785366</v>
      </c>
      <c r="T28" s="11">
        <f>'RD T1'!T27</f>
        <v>2.6193683991810852</v>
      </c>
      <c r="U28" s="11">
        <f t="shared" si="6"/>
        <v>2.1492860577332316</v>
      </c>
      <c r="W28" s="10" t="str">
        <f>name!D24</f>
        <v>71 Sales occupations</v>
      </c>
      <c r="X28" s="11">
        <v>20.16575578119269</v>
      </c>
      <c r="Y28" s="11">
        <v>17.125565966639691</v>
      </c>
      <c r="Z28" s="11">
        <v>17.43851894806825</v>
      </c>
      <c r="AA28" s="11">
        <v>16.529140609198631</v>
      </c>
      <c r="AB28" s="11">
        <v>15.724137746141659</v>
      </c>
      <c r="AC28" s="11"/>
      <c r="AD28" s="11">
        <f t="shared" si="4"/>
        <v>-1.7143812019265905</v>
      </c>
      <c r="AE28" s="11">
        <f>'RD T1'!T56</f>
        <v>9.5504907049613568</v>
      </c>
      <c r="AF28" s="11">
        <f t="shared" si="7"/>
        <v>7.8361095030347663</v>
      </c>
    </row>
    <row r="29" spans="1:32" x14ac:dyDescent="0.2">
      <c r="A29" s="10" t="str">
        <f>name!D25</f>
        <v>72 Customer service occupations</v>
      </c>
      <c r="B29" s="11">
        <v>5.0464422980024874</v>
      </c>
      <c r="C29" s="11">
        <v>5.2008005823350079</v>
      </c>
      <c r="D29" s="11">
        <v>5.4824767825774794</v>
      </c>
      <c r="E29" s="11">
        <v>7.0151576554537334</v>
      </c>
      <c r="F29" s="11">
        <v>8.115653406384185</v>
      </c>
      <c r="G29" s="11"/>
      <c r="H29" s="11">
        <f t="shared" si="2"/>
        <v>2.6331766238067056</v>
      </c>
      <c r="I29" s="11">
        <f>'RD T1'!E28</f>
        <v>3.3529771174710015</v>
      </c>
      <c r="J29" s="11">
        <f t="shared" si="5"/>
        <v>5.9861537412777075</v>
      </c>
      <c r="L29" s="10" t="str">
        <f>name!D25</f>
        <v>72 Customer service occupations</v>
      </c>
      <c r="M29" s="11">
        <v>1.994717945388633</v>
      </c>
      <c r="N29" s="11">
        <v>1.8442082222152538</v>
      </c>
      <c r="O29" s="11">
        <v>2.2265515343985971</v>
      </c>
      <c r="P29" s="11">
        <v>3.0440506957260274</v>
      </c>
      <c r="Q29" s="11">
        <v>3.6486971572468949</v>
      </c>
      <c r="R29" s="11"/>
      <c r="S29" s="11">
        <f t="shared" si="3"/>
        <v>1.4221456228482978</v>
      </c>
      <c r="T29" s="11">
        <f>'RD T1'!T28</f>
        <v>1.0818385325556648</v>
      </c>
      <c r="U29" s="11">
        <f t="shared" si="6"/>
        <v>2.5039841554039626</v>
      </c>
      <c r="W29" s="10" t="str">
        <f>name!D25</f>
        <v>72 Customer service occupations</v>
      </c>
      <c r="X29" s="11">
        <v>3.0517243526138569</v>
      </c>
      <c r="Y29" s="11">
        <v>3.356592360119746</v>
      </c>
      <c r="Z29" s="11">
        <v>3.2559252481788867</v>
      </c>
      <c r="AA29" s="11">
        <v>3.9711069597276945</v>
      </c>
      <c r="AB29" s="11">
        <v>4.4669562491372963</v>
      </c>
      <c r="AC29" s="11"/>
      <c r="AD29" s="11">
        <f t="shared" si="4"/>
        <v>1.2110310009584095</v>
      </c>
      <c r="AE29" s="11">
        <f>'RD T1'!T57</f>
        <v>2.2711385849153367</v>
      </c>
      <c r="AF29" s="11">
        <f t="shared" si="7"/>
        <v>3.4821695858737463</v>
      </c>
    </row>
    <row r="30" spans="1:32" x14ac:dyDescent="0.2">
      <c r="A30" s="10" t="str">
        <f>name!D26</f>
        <v>81 Process, plant and machine operatives</v>
      </c>
      <c r="B30" s="11">
        <v>10.563642665869798</v>
      </c>
      <c r="C30" s="11">
        <v>9.7171961879082094</v>
      </c>
      <c r="D30" s="11">
        <v>8.4580034168908842</v>
      </c>
      <c r="E30" s="11">
        <v>9.7730187027818101</v>
      </c>
      <c r="F30" s="11">
        <v>9.1427120218799978</v>
      </c>
      <c r="G30" s="11"/>
      <c r="H30" s="11">
        <f t="shared" si="2"/>
        <v>0.68470860498911357</v>
      </c>
      <c r="I30" s="11">
        <f>'RD T1'!E29</f>
        <v>3.5720838060970705</v>
      </c>
      <c r="J30" s="11">
        <f t="shared" si="5"/>
        <v>4.2567924110861846</v>
      </c>
      <c r="L30" s="10" t="str">
        <f>name!D26</f>
        <v>81 Process, plant and machine operatives</v>
      </c>
      <c r="M30" s="11">
        <v>8.7518840406889975</v>
      </c>
      <c r="N30" s="11">
        <v>7.8291241244707308</v>
      </c>
      <c r="O30" s="11">
        <v>6.9108235703243812</v>
      </c>
      <c r="P30" s="11">
        <v>7.9879007995763915</v>
      </c>
      <c r="Q30" s="11">
        <v>7.5402621966538561</v>
      </c>
      <c r="R30" s="11"/>
      <c r="S30" s="11">
        <f t="shared" si="3"/>
        <v>0.62943862632947489</v>
      </c>
      <c r="T30" s="11">
        <f>'RD T1'!T29</f>
        <v>2.740990251701926</v>
      </c>
      <c r="U30" s="11">
        <f t="shared" si="6"/>
        <v>3.3704288780314009</v>
      </c>
      <c r="W30" s="10" t="str">
        <f>name!D26</f>
        <v>81 Process, plant and machine operatives</v>
      </c>
      <c r="X30" s="11">
        <v>1.8117586251808133</v>
      </c>
      <c r="Y30" s="11">
        <v>1.8880720634374679</v>
      </c>
      <c r="Z30" s="11">
        <v>1.5471798465664892</v>
      </c>
      <c r="AA30" s="11">
        <v>1.7851179032054332</v>
      </c>
      <c r="AB30" s="11">
        <v>1.6024498252261421</v>
      </c>
      <c r="AC30" s="11"/>
      <c r="AD30" s="11">
        <f t="shared" si="4"/>
        <v>5.5269978659652885E-2</v>
      </c>
      <c r="AE30" s="11">
        <f>'RD T1'!T58</f>
        <v>0.83109355439514432</v>
      </c>
      <c r="AF30" s="11">
        <f t="shared" si="7"/>
        <v>0.8863635330547972</v>
      </c>
    </row>
    <row r="31" spans="1:32" x14ac:dyDescent="0.2">
      <c r="A31" s="10" t="str">
        <f>name!D27</f>
        <v>82 Transport and mobile machine drivers and operatives</v>
      </c>
      <c r="B31" s="11">
        <v>10.855206227493708</v>
      </c>
      <c r="C31" s="11">
        <v>12.739770763275592</v>
      </c>
      <c r="D31" s="11">
        <v>11.478098772718756</v>
      </c>
      <c r="E31" s="11">
        <v>11.411420122947813</v>
      </c>
      <c r="F31" s="11">
        <v>10.696834610589965</v>
      </c>
      <c r="G31" s="11"/>
      <c r="H31" s="11">
        <f t="shared" si="2"/>
        <v>-0.78126416212879057</v>
      </c>
      <c r="I31" s="11">
        <f>'RD T1'!E30</f>
        <v>5.769831762845147</v>
      </c>
      <c r="J31" s="11">
        <f t="shared" si="5"/>
        <v>4.9885676007163564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11.182645458983865</v>
      </c>
      <c r="P31" s="11">
        <v>11.00389635780563</v>
      </c>
      <c r="Q31" s="11">
        <v>10.251357060553397</v>
      </c>
      <c r="R31" s="11"/>
      <c r="S31" s="11">
        <f t="shared" si="3"/>
        <v>-0.93128839843046762</v>
      </c>
      <c r="T31" s="11">
        <f>'RD T1'!T30</f>
        <v>5.5137200406136504</v>
      </c>
      <c r="U31" s="11">
        <f t="shared" si="6"/>
        <v>4.5824316421831828</v>
      </c>
      <c r="W31" s="10" t="str">
        <f>name!D27</f>
        <v>82 Transport and mobile machine drivers and operatives</v>
      </c>
      <c r="X31" s="11">
        <v>0.36962451151246767</v>
      </c>
      <c r="Y31" s="11">
        <v>0.35251273886646128</v>
      </c>
      <c r="Z31" s="11">
        <v>0.2954533137348786</v>
      </c>
      <c r="AA31" s="11">
        <v>0.40752376514220445</v>
      </c>
      <c r="AB31" s="11">
        <v>0.44547755003656575</v>
      </c>
      <c r="AC31" s="11"/>
      <c r="AD31" s="11">
        <f t="shared" si="4"/>
        <v>0.15002423630168715</v>
      </c>
      <c r="AE31" s="11">
        <f>'RD T1'!T59</f>
        <v>0.25611172223149586</v>
      </c>
      <c r="AF31" s="11">
        <f t="shared" si="7"/>
        <v>0.40613595853318302</v>
      </c>
    </row>
    <row r="32" spans="1:32" x14ac:dyDescent="0.2">
      <c r="A32" s="10" t="str">
        <f>name!D28</f>
        <v>91 Elementary trades and related occupations</v>
      </c>
      <c r="B32" s="11">
        <v>5.0400443844010052</v>
      </c>
      <c r="C32" s="11">
        <v>4.4172623943682234</v>
      </c>
      <c r="D32" s="11">
        <v>3.8902482613441265</v>
      </c>
      <c r="E32" s="11">
        <v>3.1134839243767631</v>
      </c>
      <c r="F32" s="11">
        <v>2.847925234061877</v>
      </c>
      <c r="G32" s="11"/>
      <c r="H32" s="11">
        <f t="shared" si="2"/>
        <v>-1.0423230272822495</v>
      </c>
      <c r="I32" s="11">
        <f>'RD T1'!E31</f>
        <v>1.1861562908684555</v>
      </c>
      <c r="J32" s="11">
        <f t="shared" si="5"/>
        <v>0.14383326358620607</v>
      </c>
      <c r="L32" s="10" t="str">
        <f>name!D28</f>
        <v>91 Elementary trades and related occupations</v>
      </c>
      <c r="M32" s="11">
        <v>3.9772535048383402</v>
      </c>
      <c r="N32" s="11">
        <v>3.537620616533244</v>
      </c>
      <c r="O32" s="11">
        <v>3.207174844744507</v>
      </c>
      <c r="P32" s="11">
        <v>2.5428823337125182</v>
      </c>
      <c r="Q32" s="11">
        <v>2.3215281042856355</v>
      </c>
      <c r="R32" s="11"/>
      <c r="S32" s="11">
        <f t="shared" si="3"/>
        <v>-0.88564674045887148</v>
      </c>
      <c r="T32" s="11">
        <f>'RD T1'!T31</f>
        <v>0.82631771225530326</v>
      </c>
      <c r="U32" s="11">
        <f t="shared" si="6"/>
        <v>-5.9329028203568224E-2</v>
      </c>
      <c r="W32" s="10" t="str">
        <f>name!D28</f>
        <v>91 Elementary trades and related occupations</v>
      </c>
      <c r="X32" s="11">
        <v>1.0627908795626537</v>
      </c>
      <c r="Y32" s="11">
        <v>0.87964177783497211</v>
      </c>
      <c r="Z32" s="11">
        <v>0.68307341659961873</v>
      </c>
      <c r="AA32" s="11">
        <v>0.57060159066424498</v>
      </c>
      <c r="AB32" s="11">
        <v>0.52639712977624842</v>
      </c>
      <c r="AC32" s="11"/>
      <c r="AD32" s="11">
        <f t="shared" si="4"/>
        <v>-0.15667628682337031</v>
      </c>
      <c r="AE32" s="11">
        <f>'RD T1'!T60</f>
        <v>0.35983857861315255</v>
      </c>
      <c r="AF32" s="11">
        <f t="shared" si="7"/>
        <v>0.20316229178978223</v>
      </c>
    </row>
    <row r="33" spans="1:32" x14ac:dyDescent="0.2">
      <c r="A33" s="10" t="str">
        <f>name!D29</f>
        <v>92 Elementary administration and service occupations</v>
      </c>
      <c r="B33" s="11">
        <v>31.104055638992882</v>
      </c>
      <c r="C33" s="11">
        <v>29.348968338686181</v>
      </c>
      <c r="D33" s="11">
        <v>27.867878461933781</v>
      </c>
      <c r="E33" s="11">
        <v>27.816731586320195</v>
      </c>
      <c r="F33" s="11">
        <v>27.142910324543827</v>
      </c>
      <c r="G33" s="11"/>
      <c r="H33" s="11">
        <f t="shared" ref="H33" si="8">F33-D33</f>
        <v>-0.72496813738995414</v>
      </c>
      <c r="I33" s="11">
        <f>'RD T1'!E32</f>
        <v>13.213780746689338</v>
      </c>
      <c r="J33" s="11">
        <f>SUM(H33:I33)</f>
        <v>12.488812609299384</v>
      </c>
      <c r="L33" s="10" t="str">
        <f>name!D29</f>
        <v>92 Elementary administration and service occupations</v>
      </c>
      <c r="M33" s="11">
        <v>14.797367670577335</v>
      </c>
      <c r="N33" s="11">
        <v>15.355647130622559</v>
      </c>
      <c r="O33" s="11">
        <v>14.585742895345469</v>
      </c>
      <c r="P33" s="11">
        <v>15.208163911489253</v>
      </c>
      <c r="Q33" s="11">
        <v>14.338839689017808</v>
      </c>
      <c r="R33" s="11"/>
      <c r="S33" s="11">
        <f t="shared" ref="S33" si="9">Q33-O33</f>
        <v>-0.24690320632766038</v>
      </c>
      <c r="T33" s="11">
        <f>'RD T1'!T32</f>
        <v>5.816947363824287</v>
      </c>
      <c r="U33" s="11">
        <f t="shared" ref="U33" si="10">SUM(S33:T33)</f>
        <v>5.5700441574966266</v>
      </c>
      <c r="W33" s="10" t="str">
        <f>name!D29</f>
        <v>92 Elementary administration and service occupations</v>
      </c>
      <c r="X33" s="11">
        <v>16.306687968415517</v>
      </c>
      <c r="Y33" s="11">
        <v>13.993321208063604</v>
      </c>
      <c r="Z33" s="11">
        <v>13.28213556658832</v>
      </c>
      <c r="AA33" s="11">
        <v>12.608567674830926</v>
      </c>
      <c r="AB33" s="11">
        <v>12.804070635526019</v>
      </c>
      <c r="AC33" s="11"/>
      <c r="AD33" s="11">
        <f t="shared" ref="AD33" si="11">AB33-Z33</f>
        <v>-0.47806493106230086</v>
      </c>
      <c r="AE33" s="11">
        <f>'RD T1'!T61</f>
        <v>7.3968333828650525</v>
      </c>
      <c r="AF33" s="11">
        <f t="shared" ref="AF33" si="12">SUM(AD33:AE33)</f>
        <v>6.9187684518027517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303.75599999999991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296.46699999999981</v>
      </c>
      <c r="F35" s="34">
        <f>SUM(F8:F33)</f>
        <v>305.02</v>
      </c>
      <c r="G35" s="11"/>
      <c r="H35" s="34">
        <f>F35-D35</f>
        <v>12.902999999999849</v>
      </c>
      <c r="I35" s="34">
        <f>SUM(I8:I33)</f>
        <v>146.73795546141449</v>
      </c>
      <c r="J35" s="34">
        <f>SUM(J8:J33)</f>
        <v>159.64095546141439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148.07601955551706</v>
      </c>
      <c r="O35" s="34">
        <f>SUM(O8:O33)</f>
        <v>143.99915413062169</v>
      </c>
      <c r="P35" s="34">
        <f>SUM(P8:P33)</f>
        <v>144.2219064876694</v>
      </c>
      <c r="Q35" s="34">
        <f>SUM(Q8:Q33)</f>
        <v>146.10257655116419</v>
      </c>
      <c r="R35" s="11"/>
      <c r="S35" s="34">
        <f>Q35-O35</f>
        <v>2.1034224205425005</v>
      </c>
      <c r="T35" s="34">
        <f>SUM(T8:T33)</f>
        <v>57.748432765383427</v>
      </c>
      <c r="U35" s="34">
        <f>SUM(U8:U33)</f>
        <v>59.851855185925906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143.23298044448282</v>
      </c>
      <c r="Z35" s="34">
        <f>SUM(Z8:Z33)</f>
        <v>148.11784586937836</v>
      </c>
      <c r="AA35" s="34">
        <f>SUM(AA8:AA33)</f>
        <v>152.24509351233056</v>
      </c>
      <c r="AB35" s="34">
        <f>SUM(AB8:AB33)</f>
        <v>158.9174234488359</v>
      </c>
      <c r="AC35" s="11"/>
      <c r="AD35" s="34">
        <f t="shared" ref="AD35" si="13">AB35-Z35</f>
        <v>10.799577579457548</v>
      </c>
      <c r="AE35" s="34">
        <f>SUM(AE8:AE33)</f>
        <v>88.989522696031031</v>
      </c>
      <c r="AF35" s="34">
        <f>SUM(AF8:AF33)</f>
        <v>99.789100275488522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4.3639704656018061</v>
      </c>
      <c r="C45" s="173">
        <f t="shared" si="20"/>
        <v>5.0341016944422607</v>
      </c>
      <c r="D45" s="173">
        <f t="shared" si="20"/>
        <v>5.1908806830795822</v>
      </c>
      <c r="E45" s="173">
        <f t="shared" si="20"/>
        <v>4.6911010751159825</v>
      </c>
      <c r="F45" s="173">
        <f t="shared" si="20"/>
        <v>5.0112646815515447</v>
      </c>
      <c r="H45" s="68">
        <f t="shared" ref="H45:H70" si="21">IF(D8&gt;0,(H8/D8)*100,0)</f>
        <v>0.80400335992249516</v>
      </c>
      <c r="I45" s="69">
        <f t="shared" ref="I45:I70" si="22">IF(D8&gt;0,I8/D8*100,0)</f>
        <v>49.467479456058818</v>
      </c>
      <c r="J45" s="69">
        <f t="shared" ref="J45:J70" si="23">IF(D8&gt;0,(J8/D8)*100,0)</f>
        <v>50.271482815981315</v>
      </c>
      <c r="L45" t="str">
        <f t="shared" ref="L45:L70" si="24">L8</f>
        <v>11 Corporate managers and directors</v>
      </c>
      <c r="M45" s="173">
        <f t="shared" ref="M45:Q45" si="25">M8/M$35*100</f>
        <v>5.8271757287926302</v>
      </c>
      <c r="N45" s="173">
        <f t="shared" si="25"/>
        <v>6.4547547902435429</v>
      </c>
      <c r="O45" s="173">
        <f t="shared" si="25"/>
        <v>6.6988083974732104</v>
      </c>
      <c r="P45" s="173">
        <f t="shared" si="25"/>
        <v>5.8659614616827405</v>
      </c>
      <c r="Q45" s="173">
        <f t="shared" si="25"/>
        <v>6.0287477553410627</v>
      </c>
      <c r="S45" s="68">
        <f t="shared" ref="S45:S70" si="26">IF(O8&gt;0,(S8/O8)*100,0)</f>
        <v>-8.6880765669327111</v>
      </c>
      <c r="T45" s="69">
        <f t="shared" ref="T45:T70" si="27">IF(O8&gt;0,T8/O8*100,0)</f>
        <v>41.623208739785625</v>
      </c>
      <c r="U45" s="69">
        <f t="shared" ref="U45:U70" si="28">IF(O8&gt;0,(U8/O8)*100,0)</f>
        <v>32.935132172852917</v>
      </c>
      <c r="W45" t="str">
        <f t="shared" ref="W45:W70" si="29">W8</f>
        <v>11 Corporate managers and directors</v>
      </c>
      <c r="X45" s="173">
        <f t="shared" ref="X45:AB45" si="30">X8/X$35*100</f>
        <v>2.9121749668019796</v>
      </c>
      <c r="Y45" s="173">
        <f t="shared" si="30"/>
        <v>3.5654130241187834</v>
      </c>
      <c r="Z45" s="173">
        <f t="shared" si="30"/>
        <v>3.7248836987979206</v>
      </c>
      <c r="AA45" s="173">
        <f t="shared" si="30"/>
        <v>3.5781548323276922</v>
      </c>
      <c r="AB45" s="173">
        <f t="shared" si="30"/>
        <v>4.0758298157471176</v>
      </c>
      <c r="AD45" s="68">
        <f t="shared" ref="AD45:AD70" si="31">IF(Z8&gt;0,(AD8/Z8)*100,0)</f>
        <v>17.399825768634273</v>
      </c>
      <c r="AE45" s="69">
        <f t="shared" ref="AE45:AE70" si="32">IF(Z8&gt;0,AE8/Z8*100,0)</f>
        <v>63.182294832277094</v>
      </c>
      <c r="AF45" s="69">
        <f t="shared" ref="AF45:AF70" si="33">IF(Z8&gt;0,(AF8/Z8)*100,0)</f>
        <v>80.582120600911367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2.8490078991399272</v>
      </c>
      <c r="C46" s="173">
        <f t="shared" si="20"/>
        <v>3.0982060196840853</v>
      </c>
      <c r="D46" s="173">
        <f t="shared" si="20"/>
        <v>3.0175354224272062</v>
      </c>
      <c r="E46" s="173">
        <f t="shared" si="20"/>
        <v>3.5575137486709338</v>
      </c>
      <c r="F46" s="173">
        <f t="shared" si="20"/>
        <v>3.9825779767779306</v>
      </c>
      <c r="H46" s="68">
        <f t="shared" si="21"/>
        <v>37.810845043850556</v>
      </c>
      <c r="I46" s="69">
        <f t="shared" si="22"/>
        <v>70.745912881852462</v>
      </c>
      <c r="J46" s="69">
        <f t="shared" si="23"/>
        <v>108.55675792570302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3.7287536017830769</v>
      </c>
      <c r="O46" s="173">
        <f t="shared" si="34"/>
        <v>3.4867358329858189</v>
      </c>
      <c r="P46" s="173">
        <f t="shared" si="34"/>
        <v>4.2732694275598764</v>
      </c>
      <c r="Q46" s="173">
        <f t="shared" si="34"/>
        <v>4.9269927451570474</v>
      </c>
      <c r="S46" s="68">
        <f t="shared" si="26"/>
        <v>43.370834034835028</v>
      </c>
      <c r="T46" s="69">
        <f t="shared" si="27"/>
        <v>65.406731448736394</v>
      </c>
      <c r="U46" s="69">
        <f t="shared" si="28"/>
        <v>108.77756548357141</v>
      </c>
      <c r="W46" t="str">
        <f t="shared" si="29"/>
        <v>12 Other managers and proprietors</v>
      </c>
      <c r="X46" s="173">
        <f t="shared" ref="X46:AB46" si="35">X9/X$35*100</f>
        <v>2.1824102866227535</v>
      </c>
      <c r="Y46" s="173">
        <f t="shared" si="35"/>
        <v>2.4463381621010747</v>
      </c>
      <c r="Z46" s="173">
        <f t="shared" si="35"/>
        <v>2.5613820005244676</v>
      </c>
      <c r="AA46" s="173">
        <f t="shared" si="35"/>
        <v>2.879477785690109</v>
      </c>
      <c r="AB46" s="173">
        <f t="shared" si="35"/>
        <v>3.1143193050811613</v>
      </c>
      <c r="AD46" s="68">
        <f t="shared" si="31"/>
        <v>30.452652007311187</v>
      </c>
      <c r="AE46" s="69">
        <f t="shared" si="32"/>
        <v>77.811885081739376</v>
      </c>
      <c r="AF46" s="69">
        <f t="shared" si="33"/>
        <v>108.26453708905055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4.3308198600434293</v>
      </c>
      <c r="C47" s="173">
        <f t="shared" si="20"/>
        <v>4.3707904814777727</v>
      </c>
      <c r="D47" s="173">
        <f t="shared" si="20"/>
        <v>4.59494918741773</v>
      </c>
      <c r="E47" s="173">
        <f t="shared" si="20"/>
        <v>4.6520825022484313</v>
      </c>
      <c r="F47" s="173">
        <f t="shared" si="20"/>
        <v>4.9481915311219735</v>
      </c>
      <c r="H47" s="68">
        <f t="shared" si="21"/>
        <v>12.44425551788925</v>
      </c>
      <c r="I47" s="69">
        <f t="shared" si="22"/>
        <v>39.165372440436499</v>
      </c>
      <c r="J47" s="69">
        <f t="shared" si="23"/>
        <v>51.609627958325746</v>
      </c>
      <c r="L47" t="str">
        <f t="shared" si="24"/>
        <v>21 Science, research, engineering and technology professionals</v>
      </c>
      <c r="M47" s="173">
        <f t="shared" ref="M47:Q47" si="36">M10/M$35*100</f>
        <v>7.1975125194396226</v>
      </c>
      <c r="N47" s="173">
        <f t="shared" si="36"/>
        <v>7.1552051326687476</v>
      </c>
      <c r="O47" s="173">
        <f t="shared" si="36"/>
        <v>7.4436228246677869</v>
      </c>
      <c r="P47" s="173">
        <f t="shared" si="36"/>
        <v>7.3504161465232007</v>
      </c>
      <c r="Q47" s="173">
        <f t="shared" si="36"/>
        <v>7.6432332574492223</v>
      </c>
      <c r="S47" s="68">
        <f t="shared" si="26"/>
        <v>4.1815197994036621</v>
      </c>
      <c r="T47" s="69">
        <f t="shared" si="27"/>
        <v>32.794446897476845</v>
      </c>
      <c r="U47" s="69">
        <f t="shared" si="28"/>
        <v>36.975966696880512</v>
      </c>
      <c r="W47" t="str">
        <f t="shared" si="29"/>
        <v>21 Science, research, engineering and technology professionals</v>
      </c>
      <c r="X47" s="173">
        <f t="shared" ref="X47:AB47" si="37">X10/X$35*100</f>
        <v>1.4864810621648181</v>
      </c>
      <c r="Y47" s="173">
        <f t="shared" si="37"/>
        <v>1.4922283161094849</v>
      </c>
      <c r="Z47" s="173">
        <f t="shared" si="37"/>
        <v>1.8254882102444476</v>
      </c>
      <c r="AA47" s="173">
        <f t="shared" si="37"/>
        <v>2.0959487475300347</v>
      </c>
      <c r="AB47" s="173">
        <f t="shared" si="37"/>
        <v>2.4704736598900636</v>
      </c>
      <c r="AD47" s="68">
        <f t="shared" si="31"/>
        <v>45.199567654105692</v>
      </c>
      <c r="AE47" s="69">
        <f t="shared" si="32"/>
        <v>64.421130565359846</v>
      </c>
      <c r="AF47" s="69">
        <f t="shared" si="33"/>
        <v>109.62069821946554</v>
      </c>
    </row>
    <row r="48" spans="1:32" x14ac:dyDescent="0.2">
      <c r="A48" t="str">
        <f t="shared" si="19"/>
        <v>22 Health professionals</v>
      </c>
      <c r="B48" s="173">
        <f t="shared" si="20"/>
        <v>6.6487228080873013</v>
      </c>
      <c r="C48" s="173">
        <f t="shared" si="20"/>
        <v>6.8757570906196204</v>
      </c>
      <c r="D48" s="173">
        <f t="shared" si="20"/>
        <v>7.3874342255235232</v>
      </c>
      <c r="E48" s="173">
        <f t="shared" si="20"/>
        <v>8.1091638900642646</v>
      </c>
      <c r="F48" s="173">
        <f t="shared" si="20"/>
        <v>8.8490960817073443</v>
      </c>
      <c r="H48" s="68">
        <f t="shared" si="21"/>
        <v>25.076801946984727</v>
      </c>
      <c r="I48" s="69">
        <f t="shared" si="22"/>
        <v>63.073988766984627</v>
      </c>
      <c r="J48" s="69">
        <f t="shared" si="23"/>
        <v>88.150790713969357</v>
      </c>
      <c r="L48" t="str">
        <f t="shared" si="24"/>
        <v>22 Health professionals</v>
      </c>
      <c r="M48" s="173">
        <f t="shared" ref="M48:Q48" si="38">M11/M$35*100</f>
        <v>3.2367428255866413</v>
      </c>
      <c r="N48" s="173">
        <f t="shared" si="38"/>
        <v>3.2380227683023519</v>
      </c>
      <c r="O48" s="173">
        <f t="shared" si="38"/>
        <v>3.8977595698374214</v>
      </c>
      <c r="P48" s="173">
        <f t="shared" si="38"/>
        <v>4.2882520403494953</v>
      </c>
      <c r="Q48" s="173">
        <f t="shared" si="38"/>
        <v>4.7763095583355959</v>
      </c>
      <c r="S48" s="68">
        <f t="shared" si="26"/>
        <v>24.329833930597562</v>
      </c>
      <c r="T48" s="69">
        <f t="shared" si="27"/>
        <v>44.533420070147351</v>
      </c>
      <c r="U48" s="69">
        <f t="shared" si="28"/>
        <v>68.863254000744917</v>
      </c>
      <c r="W48" t="str">
        <f t="shared" si="29"/>
        <v>22 Health professionals</v>
      </c>
      <c r="X48" s="173">
        <f t="shared" ref="X48:AB48" si="39">X11/X$35*100</f>
        <v>10.034096894145051</v>
      </c>
      <c r="Y48" s="173">
        <f t="shared" si="39"/>
        <v>10.63649164335771</v>
      </c>
      <c r="Z48" s="173">
        <f t="shared" si="39"/>
        <v>10.780071997564979</v>
      </c>
      <c r="AA48" s="173">
        <f t="shared" si="39"/>
        <v>11.728716932951389</v>
      </c>
      <c r="AB48" s="173">
        <f t="shared" si="39"/>
        <v>12.59345961273986</v>
      </c>
      <c r="AD48" s="68">
        <f t="shared" si="31"/>
        <v>25.339373664771053</v>
      </c>
      <c r="AE48" s="69">
        <f t="shared" si="32"/>
        <v>69.591307935490192</v>
      </c>
      <c r="AF48" s="69">
        <f t="shared" si="33"/>
        <v>94.930681600261252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4.4058284179294178</v>
      </c>
      <c r="C49" s="173">
        <f t="shared" si="20"/>
        <v>4.1444611978238317</v>
      </c>
      <c r="D49" s="173">
        <f t="shared" si="20"/>
        <v>4.3216858178384987</v>
      </c>
      <c r="E49" s="173">
        <f t="shared" si="20"/>
        <v>4.6825073522166898</v>
      </c>
      <c r="F49" s="173">
        <f t="shared" si="20"/>
        <v>4.9043875747198307</v>
      </c>
      <c r="H49" s="68">
        <f t="shared" si="21"/>
        <v>18.495832763115395</v>
      </c>
      <c r="I49" s="69">
        <f t="shared" si="22"/>
        <v>55.798514967948201</v>
      </c>
      <c r="J49" s="69">
        <f t="shared" si="23"/>
        <v>74.294347731063596</v>
      </c>
      <c r="L49" t="str">
        <f t="shared" si="24"/>
        <v>23 Teaching and other educational professionals</v>
      </c>
      <c r="M49" s="173">
        <f t="shared" ref="M49:Q49" si="40">M12/M$35*100</f>
        <v>3.766033144698453</v>
      </c>
      <c r="N49" s="173">
        <f t="shared" si="40"/>
        <v>2.8802730192709012</v>
      </c>
      <c r="O49" s="173">
        <f t="shared" si="40"/>
        <v>2.8910840139788712</v>
      </c>
      <c r="P49" s="173">
        <f t="shared" si="40"/>
        <v>3.23679201988447</v>
      </c>
      <c r="Q49" s="173">
        <f t="shared" si="40"/>
        <v>3.3527005832465222</v>
      </c>
      <c r="S49" s="68">
        <f t="shared" si="26"/>
        <v>17.66085273349713</v>
      </c>
      <c r="T49" s="69">
        <f t="shared" si="27"/>
        <v>48.681825776697984</v>
      </c>
      <c r="U49" s="69">
        <f t="shared" si="28"/>
        <v>66.342678510195114</v>
      </c>
      <c r="W49" t="str">
        <f t="shared" si="29"/>
        <v>23 Teaching and other educational professionals</v>
      </c>
      <c r="X49" s="173">
        <f t="shared" ref="X49:AB49" si="41">X12/X$35*100</f>
        <v>5.0406347032789958</v>
      </c>
      <c r="Y49" s="173">
        <f t="shared" si="41"/>
        <v>5.4513945093303553</v>
      </c>
      <c r="Z49" s="173">
        <f t="shared" si="41"/>
        <v>5.712507082112082</v>
      </c>
      <c r="AA49" s="173">
        <f t="shared" si="41"/>
        <v>6.0520347153465819</v>
      </c>
      <c r="AB49" s="173">
        <f t="shared" si="41"/>
        <v>6.3309490085462636</v>
      </c>
      <c r="AD49" s="68">
        <f t="shared" si="31"/>
        <v>18.906663192082114</v>
      </c>
      <c r="AE49" s="69">
        <f t="shared" si="32"/>
        <v>59.300098681994207</v>
      </c>
      <c r="AF49" s="69">
        <f t="shared" si="33"/>
        <v>78.206761874076307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4.4175284676660835</v>
      </c>
      <c r="C50" s="173">
        <f t="shared" si="20"/>
        <v>4.6759155661568501</v>
      </c>
      <c r="D50" s="173">
        <f t="shared" si="20"/>
        <v>5.3350025094295317</v>
      </c>
      <c r="E50" s="173">
        <f t="shared" si="20"/>
        <v>5.7434364804209208</v>
      </c>
      <c r="F50" s="173">
        <f t="shared" si="20"/>
        <v>6.3467462701874906</v>
      </c>
      <c r="H50" s="68">
        <f t="shared" si="21"/>
        <v>24.218989872074033</v>
      </c>
      <c r="I50" s="69">
        <f t="shared" si="22"/>
        <v>55.786352246077882</v>
      </c>
      <c r="J50" s="69">
        <f t="shared" si="23"/>
        <v>80.005342118151916</v>
      </c>
      <c r="L50" t="str">
        <f t="shared" si="24"/>
        <v>24 Business, media and public service professionals</v>
      </c>
      <c r="M50" s="173">
        <f t="shared" ref="M50:Q50" si="42">M13/M$35*100</f>
        <v>4.8631486232215204</v>
      </c>
      <c r="N50" s="173">
        <f t="shared" si="42"/>
        <v>4.6602802967542809</v>
      </c>
      <c r="O50" s="173">
        <f t="shared" si="42"/>
        <v>5.328441178446079</v>
      </c>
      <c r="P50" s="173">
        <f t="shared" si="42"/>
        <v>5.7725570753696331</v>
      </c>
      <c r="Q50" s="173">
        <f t="shared" si="42"/>
        <v>6.143865370370678</v>
      </c>
      <c r="S50" s="68">
        <f t="shared" si="26"/>
        <v>16.987496821436192</v>
      </c>
      <c r="T50" s="69">
        <f t="shared" si="27"/>
        <v>46.831425310895433</v>
      </c>
      <c r="U50" s="69">
        <f t="shared" si="28"/>
        <v>63.818922132331615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4.6920795002635591</v>
      </c>
      <c r="Z50" s="173">
        <f t="shared" si="43"/>
        <v>5.3413813904215006</v>
      </c>
      <c r="AA50" s="173">
        <f t="shared" si="43"/>
        <v>5.7158505160744415</v>
      </c>
      <c r="AB50" s="173">
        <f t="shared" si="43"/>
        <v>6.5332671786755432</v>
      </c>
      <c r="AD50" s="68">
        <f t="shared" si="31"/>
        <v>31.232365725450151</v>
      </c>
      <c r="AE50" s="69">
        <f t="shared" si="32"/>
        <v>64.471179555759377</v>
      </c>
      <c r="AF50" s="69">
        <f t="shared" si="33"/>
        <v>95.703545281209529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1.8504158655118501</v>
      </c>
      <c r="C51" s="173">
        <f t="shared" si="20"/>
        <v>1.923001507633711</v>
      </c>
      <c r="D51" s="173">
        <f t="shared" si="20"/>
        <v>2.0927836507202628</v>
      </c>
      <c r="E51" s="173">
        <f t="shared" si="20"/>
        <v>1.7593504013193526</v>
      </c>
      <c r="F51" s="173">
        <f t="shared" si="20"/>
        <v>1.7770482669616692</v>
      </c>
      <c r="H51" s="68">
        <f t="shared" si="21"/>
        <v>-11.336192972168277</v>
      </c>
      <c r="I51" s="69">
        <f t="shared" si="22"/>
        <v>34.99063766566325</v>
      </c>
      <c r="J51" s="69">
        <f t="shared" si="23"/>
        <v>23.654444693494973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3.1004618811976479</v>
      </c>
      <c r="O51" s="173">
        <f t="shared" si="44"/>
        <v>3.3714947857462394</v>
      </c>
      <c r="P51" s="173">
        <f t="shared" si="44"/>
        <v>2.7076290582700038</v>
      </c>
      <c r="Q51" s="173">
        <f t="shared" si="44"/>
        <v>2.6408934217154219</v>
      </c>
      <c r="S51" s="68">
        <f t="shared" si="26"/>
        <v>-20.525772297803929</v>
      </c>
      <c r="T51" s="69">
        <f t="shared" si="27"/>
        <v>29.453835088665276</v>
      </c>
      <c r="U51" s="69">
        <f t="shared" si="28"/>
        <v>8.9280627908613468</v>
      </c>
      <c r="W51" t="str">
        <f t="shared" si="29"/>
        <v>31 Science, engineering and technology associate professionals</v>
      </c>
      <c r="X51" s="173">
        <f t="shared" ref="X51:AB51" si="45">X14/X$35*100</f>
        <v>0.71911975358717384</v>
      </c>
      <c r="Y51" s="173">
        <f t="shared" si="45"/>
        <v>0.70572846925496457</v>
      </c>
      <c r="Z51" s="173">
        <f t="shared" si="45"/>
        <v>0.8496294531934403</v>
      </c>
      <c r="AA51" s="173">
        <f t="shared" si="45"/>
        <v>0.86104522358361069</v>
      </c>
      <c r="AB51" s="173">
        <f t="shared" si="45"/>
        <v>0.98286220408860003</v>
      </c>
      <c r="AD51" s="68">
        <f t="shared" si="31"/>
        <v>24.115837816975127</v>
      </c>
      <c r="AE51" s="69">
        <f t="shared" si="32"/>
        <v>56.350798830555902</v>
      </c>
      <c r="AF51" s="69">
        <f t="shared" si="33"/>
        <v>80.466636647531033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</v>
      </c>
      <c r="C52" s="173">
        <f t="shared" si="20"/>
        <v>2.3716285204416576</v>
      </c>
      <c r="D52" s="173">
        <f t="shared" si="20"/>
        <v>2.6056598522080625</v>
      </c>
      <c r="E52" s="173">
        <f t="shared" si="20"/>
        <v>2.6393886964746134</v>
      </c>
      <c r="F52" s="173">
        <f t="shared" si="20"/>
        <v>2.8238625355431015</v>
      </c>
      <c r="H52" s="68">
        <f t="shared" si="21"/>
        <v>13.161140290255618</v>
      </c>
      <c r="I52" s="69">
        <f t="shared" si="22"/>
        <v>62.175868745419585</v>
      </c>
      <c r="J52" s="69">
        <f t="shared" si="23"/>
        <v>75.337009035675209</v>
      </c>
      <c r="L52" t="str">
        <f t="shared" si="24"/>
        <v>32 Health and social care associate professionals</v>
      </c>
      <c r="M52" s="173">
        <f t="shared" ref="M52:Q52" si="46">M15/M$35*100</f>
        <v>1.0664495816843038</v>
      </c>
      <c r="N52" s="173">
        <f t="shared" si="46"/>
        <v>1.0248564078565461</v>
      </c>
      <c r="O52" s="173">
        <f t="shared" si="46"/>
        <v>1.2075247293901468</v>
      </c>
      <c r="P52" s="173">
        <f t="shared" si="46"/>
        <v>1.1147255500768676</v>
      </c>
      <c r="Q52" s="173">
        <f t="shared" si="46"/>
        <v>1.1884192703473397</v>
      </c>
      <c r="S52" s="68">
        <f t="shared" si="26"/>
        <v>-0.1445931280574731</v>
      </c>
      <c r="T52" s="69">
        <f t="shared" si="27"/>
        <v>46.472419983156691</v>
      </c>
      <c r="U52" s="69">
        <f t="shared" si="28"/>
        <v>46.327826855099218</v>
      </c>
      <c r="W52" t="str">
        <f t="shared" si="29"/>
        <v>32 Health and social care associate professionals</v>
      </c>
      <c r="X52" s="173">
        <f t="shared" ref="X52:AB52" si="47">X15/X$35*100</f>
        <v>3.5335400622350424</v>
      </c>
      <c r="Y52" s="173">
        <f t="shared" si="47"/>
        <v>3.7639381202357747</v>
      </c>
      <c r="Z52" s="173">
        <f t="shared" si="47"/>
        <v>3.9649172317924384</v>
      </c>
      <c r="AA52" s="173">
        <f t="shared" si="47"/>
        <v>4.0837033909718903</v>
      </c>
      <c r="AB52" s="173">
        <f t="shared" si="47"/>
        <v>4.3274262711159812</v>
      </c>
      <c r="AD52" s="68">
        <f t="shared" si="31"/>
        <v>17.100750729329679</v>
      </c>
      <c r="AE52" s="69">
        <f t="shared" si="32"/>
        <v>66.82540355333407</v>
      </c>
      <c r="AF52" s="69">
        <f t="shared" si="33"/>
        <v>83.926154282663745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1.0605896794488157</v>
      </c>
      <c r="C53" s="173">
        <f t="shared" si="20"/>
        <v>1.2212570852725781</v>
      </c>
      <c r="D53" s="173">
        <f t="shared" si="20"/>
        <v>1.2817557346810151</v>
      </c>
      <c r="E53" s="173">
        <f t="shared" si="20"/>
        <v>1.4428565458199467</v>
      </c>
      <c r="F53" s="173">
        <f t="shared" si="20"/>
        <v>1.5894708594335556</v>
      </c>
      <c r="H53" s="68">
        <f t="shared" si="21"/>
        <v>29.484798678839436</v>
      </c>
      <c r="I53" s="69">
        <f t="shared" si="22"/>
        <v>41.825651941020951</v>
      </c>
      <c r="J53" s="69">
        <f t="shared" si="23"/>
        <v>71.31045061986039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1.8897581040272966</v>
      </c>
      <c r="P53" s="173">
        <f t="shared" si="48"/>
        <v>2.0559425916587442</v>
      </c>
      <c r="Q53" s="173">
        <f t="shared" si="48"/>
        <v>2.1461369420750835</v>
      </c>
      <c r="S53" s="68">
        <f t="shared" si="26"/>
        <v>15.225644955003181</v>
      </c>
      <c r="T53" s="69">
        <f t="shared" si="27"/>
        <v>30.557173774411179</v>
      </c>
      <c r="U53" s="69">
        <f t="shared" si="28"/>
        <v>45.782818729414366</v>
      </c>
      <c r="W53" t="str">
        <f t="shared" si="29"/>
        <v>33 Protective service occupations</v>
      </c>
      <c r="X53" s="173">
        <f t="shared" ref="X53:AB53" si="49">X16/X$35*100</f>
        <v>0.51247720360667448</v>
      </c>
      <c r="Y53" s="173">
        <f t="shared" si="49"/>
        <v>0.64454303814920344</v>
      </c>
      <c r="Z53" s="173">
        <f t="shared" si="49"/>
        <v>0.69066000019073492</v>
      </c>
      <c r="AA53" s="173">
        <f t="shared" si="49"/>
        <v>0.862079613493408</v>
      </c>
      <c r="AB53" s="173">
        <f t="shared" si="49"/>
        <v>1.0776934395161273</v>
      </c>
      <c r="AD53" s="68">
        <f t="shared" si="31"/>
        <v>67.415268034584685</v>
      </c>
      <c r="AE53" s="69">
        <f t="shared" si="32"/>
        <v>71.800689314380861</v>
      </c>
      <c r="AF53" s="69">
        <f t="shared" si="33"/>
        <v>139.21595734896556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1.2328694509532883</v>
      </c>
      <c r="C54" s="173">
        <f t="shared" si="20"/>
        <v>1.265956812842675</v>
      </c>
      <c r="D54" s="173">
        <f t="shared" si="20"/>
        <v>1.1847522143532341</v>
      </c>
      <c r="E54" s="173">
        <f t="shared" si="20"/>
        <v>1.0991668349151564</v>
      </c>
      <c r="F54" s="173">
        <f t="shared" si="20"/>
        <v>1.1953401657463458</v>
      </c>
      <c r="H54" s="68">
        <f t="shared" si="21"/>
        <v>5.3502252925639553</v>
      </c>
      <c r="I54" s="69">
        <f t="shared" si="22"/>
        <v>48.250341047273302</v>
      </c>
      <c r="J54" s="69">
        <f t="shared" si="23"/>
        <v>53.600566339837265</v>
      </c>
      <c r="L54" t="str">
        <f t="shared" si="24"/>
        <v>34 Culture, media and sports occupations</v>
      </c>
      <c r="M54" s="173">
        <f t="shared" ref="M54:Q54" si="50">M17/M$35*100</f>
        <v>1.0768839964426198</v>
      </c>
      <c r="N54" s="173">
        <f t="shared" si="50"/>
        <v>1.1928596520120767</v>
      </c>
      <c r="O54" s="173">
        <f t="shared" si="50"/>
        <v>1.0601657774469411</v>
      </c>
      <c r="P54" s="173">
        <f t="shared" si="50"/>
        <v>1.000095375345448</v>
      </c>
      <c r="Q54" s="173">
        <f t="shared" si="50"/>
        <v>1.069407939107504</v>
      </c>
      <c r="S54" s="68">
        <f t="shared" si="26"/>
        <v>2.3452183430950191</v>
      </c>
      <c r="T54" s="69">
        <f t="shared" si="27"/>
        <v>39.390740788334739</v>
      </c>
      <c r="U54" s="69">
        <f t="shared" si="28"/>
        <v>41.735959131429759</v>
      </c>
      <c r="W54" t="str">
        <f t="shared" si="29"/>
        <v>34 Culture, media and sports occupations</v>
      </c>
      <c r="X54" s="173">
        <f t="shared" ref="X54:AB54" si="51">X17/X$35*100</f>
        <v>1.3876385639641251</v>
      </c>
      <c r="Y54" s="173">
        <f t="shared" si="51"/>
        <v>1.3415255581345429</v>
      </c>
      <c r="Z54" s="173">
        <f t="shared" si="51"/>
        <v>1.3058742940415611</v>
      </c>
      <c r="AA54" s="173">
        <f t="shared" si="51"/>
        <v>1.1930173127731001</v>
      </c>
      <c r="AB54" s="173">
        <f t="shared" si="51"/>
        <v>1.3111174190107351</v>
      </c>
      <c r="AD54" s="68">
        <f t="shared" si="31"/>
        <v>7.7219836651886542</v>
      </c>
      <c r="AE54" s="69">
        <f t="shared" si="32"/>
        <v>55.242947535573386</v>
      </c>
      <c r="AF54" s="69">
        <f t="shared" si="33"/>
        <v>62.964931200762045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4.1579672087195263</v>
      </c>
      <c r="C55" s="173">
        <f t="shared" si="52"/>
        <v>4.3530200191375208</v>
      </c>
      <c r="D55" s="173">
        <f t="shared" si="52"/>
        <v>4.590904008548728</v>
      </c>
      <c r="E55" s="173">
        <f t="shared" si="52"/>
        <v>4.2716402443563322</v>
      </c>
      <c r="F55" s="173">
        <f t="shared" si="52"/>
        <v>4.3531643786235827</v>
      </c>
      <c r="H55" s="68">
        <f t="shared" si="21"/>
        <v>-0.99016438569063137</v>
      </c>
      <c r="I55" s="69">
        <f t="shared" si="22"/>
        <v>45.258110931638726</v>
      </c>
      <c r="J55" s="69">
        <f t="shared" si="23"/>
        <v>44.267946545948099</v>
      </c>
      <c r="L55" t="str">
        <f t="shared" si="24"/>
        <v>35 Business and public service associate professionals</v>
      </c>
      <c r="M55" s="173">
        <f t="shared" ref="M55:Q55" si="53">M18/M$35*100</f>
        <v>4.1391390314694387</v>
      </c>
      <c r="N55" s="173">
        <f t="shared" si="53"/>
        <v>4.1785832382105363</v>
      </c>
      <c r="O55" s="173">
        <f t="shared" si="53"/>
        <v>4.5190991635525863</v>
      </c>
      <c r="P55" s="173">
        <f t="shared" si="53"/>
        <v>4.0782041146020767</v>
      </c>
      <c r="Q55" s="173">
        <f t="shared" si="53"/>
        <v>3.9943393008964212</v>
      </c>
      <c r="S55" s="68">
        <f t="shared" si="26"/>
        <v>-10.320946473487066</v>
      </c>
      <c r="T55" s="69">
        <f t="shared" si="27"/>
        <v>34.525961674578845</v>
      </c>
      <c r="U55" s="69">
        <f t="shared" si="28"/>
        <v>24.205015201091783</v>
      </c>
      <c r="W55" t="str">
        <f t="shared" si="29"/>
        <v>35 Business and public service associate professionals</v>
      </c>
      <c r="X55" s="173">
        <f t="shared" ref="X55:AB55" si="54">X18/X$35*100</f>
        <v>4.1766485678356604</v>
      </c>
      <c r="Y55" s="173">
        <f t="shared" si="54"/>
        <v>4.5333549120064065</v>
      </c>
      <c r="Z55" s="173">
        <f t="shared" si="54"/>
        <v>4.6607121864980812</v>
      </c>
      <c r="AA55" s="173">
        <f t="shared" si="54"/>
        <v>4.4548824544870333</v>
      </c>
      <c r="AB55" s="173">
        <f t="shared" si="54"/>
        <v>4.6830543758899079</v>
      </c>
      <c r="AD55" s="68">
        <f t="shared" si="31"/>
        <v>7.8055311379873604</v>
      </c>
      <c r="AE55" s="69">
        <f t="shared" si="32"/>
        <v>55.374810292052189</v>
      </c>
      <c r="AF55" s="69">
        <f t="shared" si="33"/>
        <v>63.180341430039554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8.9311693268372192</v>
      </c>
      <c r="D56" s="173">
        <f t="shared" si="52"/>
        <v>9.4383466607628375</v>
      </c>
      <c r="E56" s="173">
        <f t="shared" si="52"/>
        <v>8.5016452108970579</v>
      </c>
      <c r="F56" s="173">
        <f t="shared" si="52"/>
        <v>7.8431974057422691</v>
      </c>
      <c r="H56" s="68">
        <f t="shared" si="21"/>
        <v>-13.230178043166319</v>
      </c>
      <c r="I56" s="69">
        <f t="shared" si="22"/>
        <v>45.678783890673841</v>
      </c>
      <c r="J56" s="69">
        <f t="shared" si="23"/>
        <v>32.448605847507523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5.2148399787442878</v>
      </c>
      <c r="O56" s="173">
        <f t="shared" si="55"/>
        <v>6.4730493963163145</v>
      </c>
      <c r="P56" s="173">
        <f t="shared" si="55"/>
        <v>6.1188776918079331</v>
      </c>
      <c r="Q56" s="173">
        <f t="shared" si="55"/>
        <v>6.5908743303287682</v>
      </c>
      <c r="S56" s="68">
        <f t="shared" si="26"/>
        <v>3.3075456063757716</v>
      </c>
      <c r="T56" s="69">
        <f t="shared" si="27"/>
        <v>36.795840122253068</v>
      </c>
      <c r="U56" s="69">
        <f t="shared" si="28"/>
        <v>40.103385728628844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12.773156385371189</v>
      </c>
      <c r="Z56" s="173">
        <f t="shared" si="56"/>
        <v>12.321188328624448</v>
      </c>
      <c r="AA56" s="173">
        <f t="shared" si="56"/>
        <v>10.75884290700602</v>
      </c>
      <c r="AB56" s="173">
        <f t="shared" si="56"/>
        <v>8.994535150978848</v>
      </c>
      <c r="AD56" s="68">
        <f t="shared" si="31"/>
        <v>-21.676830194623761</v>
      </c>
      <c r="AE56" s="69">
        <f t="shared" si="32"/>
        <v>50.215752682922556</v>
      </c>
      <c r="AF56" s="69">
        <f t="shared" si="33"/>
        <v>28.538922488298791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2.1305521229379543</v>
      </c>
      <c r="C57" s="173">
        <f t="shared" si="52"/>
        <v>1.8277437703882329</v>
      </c>
      <c r="D57" s="173">
        <f t="shared" si="52"/>
        <v>1.8696502607146832</v>
      </c>
      <c r="E57" s="173">
        <f t="shared" si="52"/>
        <v>1.9902278050556184</v>
      </c>
      <c r="F57" s="173">
        <f t="shared" si="52"/>
        <v>1.6058404365037651</v>
      </c>
      <c r="H57" s="68">
        <f t="shared" si="21"/>
        <v>-10.316303541174143</v>
      </c>
      <c r="I57" s="69">
        <f t="shared" si="22"/>
        <v>54.495546562902689</v>
      </c>
      <c r="J57" s="69">
        <f t="shared" si="23"/>
        <v>44.179243021728546</v>
      </c>
      <c r="L57" t="str">
        <f t="shared" si="24"/>
        <v>42 Secretarial and related occupations</v>
      </c>
      <c r="M57" s="173">
        <f t="shared" ref="M57:Q57" si="57">M20/M$35*100</f>
        <v>0.28079450721491284</v>
      </c>
      <c r="N57" s="173">
        <f t="shared" si="57"/>
        <v>0.20986713944379753</v>
      </c>
      <c r="O57" s="173">
        <f t="shared" si="57"/>
        <v>0.19920493372905479</v>
      </c>
      <c r="P57" s="173">
        <f t="shared" si="57"/>
        <v>0.28732513649332925</v>
      </c>
      <c r="Q57" s="173">
        <f t="shared" si="57"/>
        <v>0.33790075828343091</v>
      </c>
      <c r="S57" s="68">
        <f t="shared" si="26"/>
        <v>72.102432943495955</v>
      </c>
      <c r="T57" s="69">
        <f t="shared" si="27"/>
        <v>50.387651214647867</v>
      </c>
      <c r="U57" s="69">
        <f t="shared" si="28"/>
        <v>122.49008415814382</v>
      </c>
      <c r="W57" t="str">
        <f t="shared" si="29"/>
        <v>42 Secretarial and related occupations</v>
      </c>
      <c r="X57" s="173">
        <f t="shared" ref="X57:AB57" si="58">X20/X$35*100</f>
        <v>3.965885720987731</v>
      </c>
      <c r="Y57" s="173">
        <f t="shared" si="58"/>
        <v>3.5003245607809825</v>
      </c>
      <c r="Z57" s="173">
        <f t="shared" si="58"/>
        <v>3.4936457535974874</v>
      </c>
      <c r="AA57" s="173">
        <f t="shared" si="58"/>
        <v>3.6033889503972358</v>
      </c>
      <c r="AB57" s="173">
        <f t="shared" si="58"/>
        <v>2.7715354866697788</v>
      </c>
      <c r="AD57" s="68">
        <f t="shared" si="31"/>
        <v>-14.885078111134789</v>
      </c>
      <c r="AE57" s="69">
        <f t="shared" si="32"/>
        <v>54.723262354282944</v>
      </c>
      <c r="AF57" s="69">
        <f t="shared" si="33"/>
        <v>39.838184243148156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0.72197109655487846</v>
      </c>
      <c r="E58" s="173">
        <f t="shared" si="52"/>
        <v>0.72251198547722084</v>
      </c>
      <c r="F58" s="173">
        <f t="shared" si="52"/>
        <v>0.78502377765501064</v>
      </c>
      <c r="H58" s="68">
        <f t="shared" si="21"/>
        <v>13.536234081167301</v>
      </c>
      <c r="I58" s="69">
        <f t="shared" si="22"/>
        <v>58.507473354878357</v>
      </c>
      <c r="J58" s="69">
        <f t="shared" si="23"/>
        <v>72.043707436045651</v>
      </c>
      <c r="L58" t="str">
        <f t="shared" si="24"/>
        <v>51 Skilled agricultural and related trades</v>
      </c>
      <c r="M58" s="173">
        <f t="shared" ref="M58:Q58" si="59">M21/M$35*100</f>
        <v>1.6454250036605527</v>
      </c>
      <c r="N58" s="173">
        <f t="shared" si="59"/>
        <v>1.2790142961403341</v>
      </c>
      <c r="O58" s="173">
        <f t="shared" si="59"/>
        <v>1.1834240279577577</v>
      </c>
      <c r="P58" s="173">
        <f t="shared" si="59"/>
        <v>1.1715227522626019</v>
      </c>
      <c r="Q58" s="173">
        <f t="shared" si="59"/>
        <v>1.2689852321737369</v>
      </c>
      <c r="S58" s="68">
        <f t="shared" si="26"/>
        <v>8.7962982841832229</v>
      </c>
      <c r="T58" s="69">
        <f t="shared" si="27"/>
        <v>53.034558794691499</v>
      </c>
      <c r="U58" s="69">
        <f t="shared" si="28"/>
        <v>61.830857078874722</v>
      </c>
      <c r="W58" t="str">
        <f t="shared" si="29"/>
        <v>51 Skilled agricultural and related trades</v>
      </c>
      <c r="X58" s="173">
        <f t="shared" ref="X58:AB58" si="60">X21/X$35*100</f>
        <v>0.14729474656992456</v>
      </c>
      <c r="Y58" s="173">
        <f t="shared" si="60"/>
        <v>0.17134884479846549</v>
      </c>
      <c r="Z58" s="173">
        <f t="shared" si="60"/>
        <v>0.27334972076394198</v>
      </c>
      <c r="AA58" s="173">
        <f t="shared" si="60"/>
        <v>0.29716370445670104</v>
      </c>
      <c r="AB58" s="173">
        <f t="shared" si="60"/>
        <v>0.34008820091254066</v>
      </c>
      <c r="AD58" s="68">
        <f t="shared" si="31"/>
        <v>33.486411445673717</v>
      </c>
      <c r="AE58" s="69">
        <f t="shared" si="32"/>
        <v>81.542725487616252</v>
      </c>
      <c r="AF58" s="69">
        <f t="shared" si="33"/>
        <v>115.02913693328995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3.4391316118863036</v>
      </c>
      <c r="E59" s="173">
        <f t="shared" si="52"/>
        <v>3.1709626999038933</v>
      </c>
      <c r="F59" s="173">
        <f t="shared" si="52"/>
        <v>2.7778653451276671</v>
      </c>
      <c r="H59" s="68">
        <f t="shared" si="21"/>
        <v>-15.659945253240704</v>
      </c>
      <c r="I59" s="69">
        <f t="shared" si="22"/>
        <v>33.9666595974725</v>
      </c>
      <c r="J59" s="69">
        <f t="shared" si="23"/>
        <v>18.306714344231796</v>
      </c>
      <c r="L59" t="str">
        <f t="shared" si="24"/>
        <v>52 Skilled metal, electrical and electronic trades</v>
      </c>
      <c r="M59" s="173">
        <f t="shared" ref="M59:Q59" si="61">M22/M$35*100</f>
        <v>8.1529644928061593</v>
      </c>
      <c r="N59" s="173">
        <f t="shared" si="61"/>
        <v>7.8527677772856617</v>
      </c>
      <c r="O59" s="173">
        <f t="shared" si="61"/>
        <v>6.8823508650909249</v>
      </c>
      <c r="P59" s="173">
        <f t="shared" si="61"/>
        <v>6.2975070421119037</v>
      </c>
      <c r="Q59" s="173">
        <f t="shared" si="61"/>
        <v>5.5016938472582728</v>
      </c>
      <c r="S59" s="68">
        <f t="shared" si="26"/>
        <v>-18.893148261007433</v>
      </c>
      <c r="T59" s="69">
        <f t="shared" si="27"/>
        <v>32.45160455072952</v>
      </c>
      <c r="U59" s="69">
        <f t="shared" si="28"/>
        <v>13.558456289722089</v>
      </c>
      <c r="W59" t="str">
        <f t="shared" si="29"/>
        <v>52 Skilled metal, electrical and electronic trades</v>
      </c>
      <c r="X59" s="173">
        <f t="shared" ref="X59:AB59" si="62">X22/X$35*100</f>
        <v>7.1896125713003037E-2</v>
      </c>
      <c r="Y59" s="173">
        <f t="shared" si="62"/>
        <v>0.11581481319248878</v>
      </c>
      <c r="Z59" s="173">
        <f t="shared" si="62"/>
        <v>9.1657463599078837E-2</v>
      </c>
      <c r="AA59" s="173">
        <f t="shared" si="62"/>
        <v>0.20918458706798612</v>
      </c>
      <c r="AB59" s="173">
        <f t="shared" si="62"/>
        <v>0.27368201765946082</v>
      </c>
      <c r="AD59" s="68">
        <f t="shared" si="31"/>
        <v>220.36315036735323</v>
      </c>
      <c r="AE59" s="69">
        <f t="shared" si="32"/>
        <v>144.56533877378376</v>
      </c>
      <c r="AF59" s="69">
        <f t="shared" si="33"/>
        <v>364.92848914113699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3.5107532767737073</v>
      </c>
      <c r="C60" s="173">
        <f t="shared" si="52"/>
        <v>3.7971932085565521</v>
      </c>
      <c r="D60" s="173">
        <f t="shared" si="52"/>
        <v>3.0400981970133008</v>
      </c>
      <c r="E60" s="173">
        <f t="shared" si="52"/>
        <v>2.9310504111473743</v>
      </c>
      <c r="F60" s="173">
        <f t="shared" si="52"/>
        <v>2.5588528338103593</v>
      </c>
      <c r="H60" s="68">
        <f t="shared" si="21"/>
        <v>-12.112080822660635</v>
      </c>
      <c r="I60" s="69">
        <f t="shared" si="22"/>
        <v>39.430684356151616</v>
      </c>
      <c r="J60" s="69">
        <f t="shared" si="23"/>
        <v>27.318603533490975</v>
      </c>
      <c r="L60" t="str">
        <f t="shared" si="24"/>
        <v>53 Skilled construction and building trades</v>
      </c>
      <c r="M60" s="173">
        <f t="shared" ref="M60:Q60" si="63">M23/M$35*100</f>
        <v>6.787411892209481</v>
      </c>
      <c r="N60" s="173">
        <f t="shared" si="63"/>
        <v>7.3298382822469632</v>
      </c>
      <c r="O60" s="173">
        <f t="shared" si="63"/>
        <v>5.9924014137728845</v>
      </c>
      <c r="P60" s="173">
        <f t="shared" si="63"/>
        <v>5.8395543791228359</v>
      </c>
      <c r="Q60" s="173">
        <f t="shared" si="63"/>
        <v>5.1353806908342108</v>
      </c>
      <c r="S60" s="68">
        <f t="shared" si="26"/>
        <v>-13.049981272676417</v>
      </c>
      <c r="T60" s="69">
        <f t="shared" si="27"/>
        <v>38.810612080006727</v>
      </c>
      <c r="U60" s="69">
        <f t="shared" si="28"/>
        <v>25.760630807330308</v>
      </c>
      <c r="W60" t="str">
        <f t="shared" si="29"/>
        <v>53 Skilled construction and building trades</v>
      </c>
      <c r="X60" s="173">
        <f t="shared" ref="X60:AB60" si="64">X23/X$35*100</f>
        <v>0.25964535045339732</v>
      </c>
      <c r="Y60" s="173">
        <f t="shared" si="64"/>
        <v>0.14510121555891686</v>
      </c>
      <c r="Z60" s="173">
        <f t="shared" si="64"/>
        <v>0.16988925321456863</v>
      </c>
      <c r="AA60" s="173">
        <f t="shared" si="64"/>
        <v>0.17582213014926759</v>
      </c>
      <c r="AB60" s="173">
        <f t="shared" si="64"/>
        <v>0.19009206298003054</v>
      </c>
      <c r="AD60" s="68">
        <f t="shared" si="31"/>
        <v>20.050011066566711</v>
      </c>
      <c r="AE60" s="69">
        <f t="shared" si="32"/>
        <v>60.693944783203492</v>
      </c>
      <c r="AF60" s="69">
        <f t="shared" si="33"/>
        <v>80.743955849770202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2.0142817620081424</v>
      </c>
      <c r="C61" s="173">
        <f t="shared" si="52"/>
        <v>1.7703774117076583</v>
      </c>
      <c r="D61" s="173">
        <f t="shared" si="52"/>
        <v>1.6757846928304683</v>
      </c>
      <c r="E61" s="173">
        <f t="shared" si="52"/>
        <v>1.6136155643768815</v>
      </c>
      <c r="F61" s="173">
        <f t="shared" si="52"/>
        <v>1.4799010774992591</v>
      </c>
      <c r="H61" s="68">
        <f t="shared" si="21"/>
        <v>-7.7883162463104183</v>
      </c>
      <c r="I61" s="69">
        <f t="shared" si="22"/>
        <v>43.480635410602396</v>
      </c>
      <c r="J61" s="69">
        <f t="shared" si="23"/>
        <v>35.69231916429198</v>
      </c>
      <c r="L61" t="str">
        <f t="shared" si="24"/>
        <v>54 Textiles, printing and other skilled trades</v>
      </c>
      <c r="M61" s="173">
        <f t="shared" ref="M61:Q61" si="65">M24/M$35*100</f>
        <v>2.3003401210358403</v>
      </c>
      <c r="N61" s="173">
        <f t="shared" si="65"/>
        <v>2.042800894456394</v>
      </c>
      <c r="O61" s="173">
        <f t="shared" si="65"/>
        <v>1.7682455736310645</v>
      </c>
      <c r="P61" s="173">
        <f t="shared" si="65"/>
        <v>1.7114065212379244</v>
      </c>
      <c r="Q61" s="173">
        <f t="shared" si="65"/>
        <v>1.5926558422221806</v>
      </c>
      <c r="S61" s="68">
        <f t="shared" si="26"/>
        <v>-8.614499798224843</v>
      </c>
      <c r="T61" s="69">
        <f t="shared" si="27"/>
        <v>29.748624357566822</v>
      </c>
      <c r="U61" s="69">
        <f t="shared" si="28"/>
        <v>21.134124559341981</v>
      </c>
      <c r="W61" t="str">
        <f t="shared" si="29"/>
        <v>54 Textiles, printing and other skilled trades</v>
      </c>
      <c r="X61" s="173">
        <f t="shared" ref="X61:AB61" si="66">X24/X$35*100</f>
        <v>1.7304540254096372</v>
      </c>
      <c r="Y61" s="173">
        <f t="shared" si="66"/>
        <v>1.4887426594760025</v>
      </c>
      <c r="Z61" s="173">
        <f t="shared" si="66"/>
        <v>1.5858948585076063</v>
      </c>
      <c r="AA61" s="173">
        <f t="shared" si="66"/>
        <v>1.5209781078232394</v>
      </c>
      <c r="AB61" s="173">
        <f t="shared" si="66"/>
        <v>1.3762386766943335</v>
      </c>
      <c r="AD61" s="68">
        <f t="shared" si="31"/>
        <v>-6.8927508867652438</v>
      </c>
      <c r="AE61" s="69">
        <f t="shared" si="32"/>
        <v>58.365842683846815</v>
      </c>
      <c r="AF61" s="69">
        <f t="shared" si="33"/>
        <v>51.473091797081558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</v>
      </c>
      <c r="C62" s="173">
        <f t="shared" si="52"/>
        <v>7.3458470489325949</v>
      </c>
      <c r="D62" s="173">
        <f t="shared" si="52"/>
        <v>7.599781199613993</v>
      </c>
      <c r="E62" s="173">
        <f t="shared" si="52"/>
        <v>8.1002311991854175</v>
      </c>
      <c r="F62" s="173">
        <f t="shared" si="52"/>
        <v>8.2821917100210758</v>
      </c>
      <c r="H62" s="68">
        <f t="shared" si="21"/>
        <v>13.793033476466498</v>
      </c>
      <c r="I62" s="69">
        <f t="shared" si="22"/>
        <v>61.883445012698587</v>
      </c>
      <c r="J62" s="69">
        <f t="shared" si="23"/>
        <v>75.676478489165092</v>
      </c>
      <c r="L62" t="str">
        <f t="shared" si="24"/>
        <v>61 Caring personal service occupations</v>
      </c>
      <c r="M62" s="173">
        <f t="shared" ref="M62:Q62" si="67">M25/M$35*100</f>
        <v>1.937326480488212</v>
      </c>
      <c r="N62" s="173">
        <f t="shared" si="67"/>
        <v>1.9250695393394139</v>
      </c>
      <c r="O62" s="173">
        <f t="shared" si="67"/>
        <v>1.9651217465161748</v>
      </c>
      <c r="P62" s="173">
        <f t="shared" si="67"/>
        <v>2.4004346186733772</v>
      </c>
      <c r="Q62" s="173">
        <f t="shared" si="67"/>
        <v>2.7038227119503473</v>
      </c>
      <c r="S62" s="68">
        <f t="shared" si="26"/>
        <v>39.600406841659755</v>
      </c>
      <c r="T62" s="69">
        <f t="shared" si="27"/>
        <v>55.284698373206453</v>
      </c>
      <c r="U62" s="69">
        <f t="shared" si="28"/>
        <v>94.885105214866201</v>
      </c>
      <c r="W62" t="str">
        <f t="shared" si="29"/>
        <v>61 Caring personal service occupations</v>
      </c>
      <c r="X62" s="173">
        <f t="shared" ref="X62:AB62" si="68">X25/X$35*100</f>
        <v>13.722776322339625</v>
      </c>
      <c r="Y62" s="173">
        <f t="shared" si="68"/>
        <v>12.949913612553043</v>
      </c>
      <c r="Z62" s="173">
        <f t="shared" si="68"/>
        <v>13.077758483834966</v>
      </c>
      <c r="AA62" s="173">
        <f t="shared" si="68"/>
        <v>13.499653344548456</v>
      </c>
      <c r="AB62" s="173">
        <f t="shared" si="68"/>
        <v>13.410729952611364</v>
      </c>
      <c r="AD62" s="68">
        <f t="shared" si="31"/>
        <v>10.022936620274326</v>
      </c>
      <c r="AE62" s="69">
        <f t="shared" si="32"/>
        <v>62.847429747150905</v>
      </c>
      <c r="AF62" s="69">
        <f t="shared" si="33"/>
        <v>72.870366367425234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2.1870535146225469</v>
      </c>
      <c r="C63" s="173">
        <f t="shared" si="52"/>
        <v>2.2987210493253949</v>
      </c>
      <c r="D63" s="173">
        <f t="shared" si="52"/>
        <v>2.1495222870398196</v>
      </c>
      <c r="E63" s="173">
        <f t="shared" si="52"/>
        <v>2.1125889266932916</v>
      </c>
      <c r="F63" s="173">
        <f t="shared" si="52"/>
        <v>2.1077466144850954</v>
      </c>
      <c r="H63" s="68">
        <f t="shared" si="21"/>
        <v>2.3877343291912405</v>
      </c>
      <c r="I63" s="69">
        <f t="shared" si="22"/>
        <v>51.254440268888288</v>
      </c>
      <c r="J63" s="69">
        <f t="shared" si="23"/>
        <v>53.642174598079528</v>
      </c>
      <c r="L63" t="str">
        <f t="shared" si="24"/>
        <v>62 Leisure, travel and related personal service occupations</v>
      </c>
      <c r="M63" s="173">
        <f t="shared" ref="M63:Q63" si="69">M26/M$35*100</f>
        <v>1.2817657867498122</v>
      </c>
      <c r="N63" s="173">
        <f t="shared" si="69"/>
        <v>1.364381706408669</v>
      </c>
      <c r="O63" s="173">
        <f t="shared" si="69"/>
        <v>1.4101040581019615</v>
      </c>
      <c r="P63" s="173">
        <f t="shared" si="69"/>
        <v>1.3928635753646177</v>
      </c>
      <c r="Q63" s="173">
        <f t="shared" si="69"/>
        <v>1.4720570035035245</v>
      </c>
      <c r="S63" s="68">
        <f t="shared" si="26"/>
        <v>5.9183969648383385</v>
      </c>
      <c r="T63" s="69">
        <f t="shared" si="27"/>
        <v>42.055907993083011</v>
      </c>
      <c r="U63" s="69">
        <f t="shared" si="28"/>
        <v>47.974304957921355</v>
      </c>
      <c r="W63" t="str">
        <f t="shared" si="29"/>
        <v>62 Leisure, travel and related personal service occupations</v>
      </c>
      <c r="X63" s="173">
        <f t="shared" ref="X63:AB63" si="70">X26/X$35*100</f>
        <v>3.0852820007464015</v>
      </c>
      <c r="Y63" s="173">
        <f t="shared" si="70"/>
        <v>3.264652571408408</v>
      </c>
      <c r="Z63" s="173">
        <f t="shared" si="70"/>
        <v>2.8683796191246578</v>
      </c>
      <c r="AA63" s="173">
        <f t="shared" si="70"/>
        <v>2.7943853637503726</v>
      </c>
      <c r="AB63" s="173">
        <f t="shared" si="70"/>
        <v>2.6921752317859307</v>
      </c>
      <c r="AD63" s="68">
        <f t="shared" si="31"/>
        <v>0.70031387308647075</v>
      </c>
      <c r="AE63" s="69">
        <f t="shared" si="32"/>
        <v>55.650723100223672</v>
      </c>
      <c r="AF63" s="69">
        <f t="shared" si="33"/>
        <v>56.351036973310151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0.12431302308884193</v>
      </c>
      <c r="E64" s="173">
        <f t="shared" si="52"/>
        <v>9.990116372578603E-2</v>
      </c>
      <c r="F64" s="173">
        <f t="shared" si="52"/>
        <v>0.10288123222383762</v>
      </c>
      <c r="H64" s="68">
        <f t="shared" si="21"/>
        <v>-13.584625937403722</v>
      </c>
      <c r="I64" s="69">
        <f t="shared" si="22"/>
        <v>41.047815151953884</v>
      </c>
      <c r="J64" s="69">
        <f t="shared" si="23"/>
        <v>27.463189214550166</v>
      </c>
      <c r="L64" t="str">
        <f t="shared" si="24"/>
        <v>63 Community and civil enforcement occupations</v>
      </c>
      <c r="M64" s="173">
        <f t="shared" ref="M64:Q64" si="71">M27/M$35*100</f>
        <v>0.15601480392446176</v>
      </c>
      <c r="N64" s="173">
        <f t="shared" si="71"/>
        <v>0.12897491088861024</v>
      </c>
      <c r="O64" s="173">
        <f t="shared" si="71"/>
        <v>0.19391651688299191</v>
      </c>
      <c r="P64" s="173">
        <f t="shared" si="71"/>
        <v>0.1276404820331572</v>
      </c>
      <c r="Q64" s="173">
        <f t="shared" si="71"/>
        <v>0.14071450489349149</v>
      </c>
      <c r="S64" s="68">
        <f t="shared" si="26"/>
        <v>-26.375560923464636</v>
      </c>
      <c r="T64" s="69">
        <f t="shared" si="27"/>
        <v>28.192957623648535</v>
      </c>
      <c r="U64" s="69">
        <f t="shared" si="28"/>
        <v>1.8173967001839022</v>
      </c>
      <c r="W64" t="str">
        <f t="shared" si="29"/>
        <v>63 Community and civil enforcement occupations</v>
      </c>
      <c r="X64" s="173">
        <f t="shared" ref="X64:AB64" si="72">X27/X$35*100</f>
        <v>5.2216331429239884E-2</v>
      </c>
      <c r="Y64" s="173">
        <f t="shared" si="72"/>
        <v>6.9970539222827616E-2</v>
      </c>
      <c r="Z64" s="173">
        <f t="shared" si="72"/>
        <v>5.6644983683701938E-2</v>
      </c>
      <c r="AA64" s="173">
        <f t="shared" si="72"/>
        <v>7.362368391568383E-2</v>
      </c>
      <c r="AB64" s="173">
        <f t="shared" si="72"/>
        <v>6.8098774162032888E-2</v>
      </c>
      <c r="AD64" s="68">
        <f t="shared" si="31"/>
        <v>28.985819154209498</v>
      </c>
      <c r="AE64" s="69">
        <f t="shared" si="32"/>
        <v>83.831005525886297</v>
      </c>
      <c r="AF64" s="69">
        <f t="shared" si="33"/>
        <v>112.81682468009579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8.7648367646056915</v>
      </c>
      <c r="E65" s="173">
        <f t="shared" si="73"/>
        <v>8.164236424560162</v>
      </c>
      <c r="F65" s="173">
        <f t="shared" si="73"/>
        <v>7.6778947833875693</v>
      </c>
      <c r="H65" s="68">
        <f t="shared" si="21"/>
        <v>-8.531868183875039</v>
      </c>
      <c r="I65" s="69">
        <f t="shared" si="22"/>
        <v>47.531868411262515</v>
      </c>
      <c r="J65" s="69">
        <f t="shared" si="23"/>
        <v>39.000000227387481</v>
      </c>
      <c r="L65" t="str">
        <f t="shared" si="24"/>
        <v>71 Sales occupations</v>
      </c>
      <c r="M65" s="173">
        <f t="shared" ref="M65:Q65" si="74">M28/M$35*100</f>
        <v>5.8624843589428339</v>
      </c>
      <c r="N65" s="173">
        <f t="shared" si="74"/>
        <v>5.6019661226619935</v>
      </c>
      <c r="O65" s="173">
        <f t="shared" si="74"/>
        <v>5.6702133515231896</v>
      </c>
      <c r="P65" s="173">
        <f t="shared" si="74"/>
        <v>5.3217478388127795</v>
      </c>
      <c r="Q65" s="173">
        <f t="shared" si="74"/>
        <v>5.2668317724378948</v>
      </c>
      <c r="S65" s="68">
        <f t="shared" si="26"/>
        <v>-5.7572434721175885</v>
      </c>
      <c r="T65" s="69">
        <f t="shared" si="27"/>
        <v>32.080212949095142</v>
      </c>
      <c r="U65" s="69">
        <f t="shared" si="28"/>
        <v>26.322969476977555</v>
      </c>
      <c r="W65" t="str">
        <f t="shared" si="29"/>
        <v>71 Sales occupations</v>
      </c>
      <c r="X65" s="173">
        <f t="shared" ref="X65:AB65" si="75">X28/X$35*100</f>
        <v>13.225833654202152</v>
      </c>
      <c r="Y65" s="173">
        <f t="shared" si="75"/>
        <v>11.956440418607061</v>
      </c>
      <c r="Z65" s="173">
        <f t="shared" si="75"/>
        <v>11.773408427399673</v>
      </c>
      <c r="AA65" s="173">
        <f t="shared" si="75"/>
        <v>10.856928277862638</v>
      </c>
      <c r="AB65" s="173">
        <f t="shared" si="75"/>
        <v>9.8945335287317366</v>
      </c>
      <c r="AD65" s="68">
        <f t="shared" si="31"/>
        <v>-9.8310023175247974</v>
      </c>
      <c r="AE65" s="69">
        <f t="shared" si="32"/>
        <v>54.766638918147983</v>
      </c>
      <c r="AF65" s="69">
        <f t="shared" si="33"/>
        <v>44.935636600623184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1.785320941795485</v>
      </c>
      <c r="D66" s="173">
        <f t="shared" si="73"/>
        <v>1.8768085330800592</v>
      </c>
      <c r="E66" s="173">
        <f t="shared" si="73"/>
        <v>2.3662524515220036</v>
      </c>
      <c r="F66" s="173">
        <f t="shared" si="73"/>
        <v>2.6606954974703907</v>
      </c>
      <c r="H66" s="68">
        <f t="shared" si="21"/>
        <v>48.028960782370497</v>
      </c>
      <c r="I66" s="69">
        <f t="shared" si="22"/>
        <v>61.158072353836126</v>
      </c>
      <c r="J66" s="69">
        <f t="shared" si="23"/>
        <v>109.18703313620664</v>
      </c>
      <c r="L66" t="str">
        <f t="shared" si="24"/>
        <v>72 Customer service occupations</v>
      </c>
      <c r="M66" s="173">
        <f t="shared" ref="M66:Q66" si="76">M29/M$35*100</f>
        <v>1.3185295175753498</v>
      </c>
      <c r="N66" s="173">
        <f t="shared" si="76"/>
        <v>1.2454469182458123</v>
      </c>
      <c r="O66" s="173">
        <f t="shared" si="76"/>
        <v>1.5462254260041635</v>
      </c>
      <c r="P66" s="173">
        <f t="shared" si="76"/>
        <v>2.1106715129898008</v>
      </c>
      <c r="Q66" s="173">
        <f t="shared" si="76"/>
        <v>2.4973530538451145</v>
      </c>
      <c r="S66" s="68">
        <f t="shared" si="26"/>
        <v>63.872117976035383</v>
      </c>
      <c r="T66" s="69">
        <f t="shared" si="27"/>
        <v>48.588075139607078</v>
      </c>
      <c r="U66" s="69">
        <f t="shared" si="28"/>
        <v>112.46019311564245</v>
      </c>
      <c r="W66" t="str">
        <f t="shared" si="29"/>
        <v>72 Customer service occupations</v>
      </c>
      <c r="X66" s="173">
        <f t="shared" ref="X66:AB66" si="77">X29/X$35*100</f>
        <v>2.0014919888988887</v>
      </c>
      <c r="Y66" s="173">
        <f t="shared" si="77"/>
        <v>2.3434493576154849</v>
      </c>
      <c r="Z66" s="173">
        <f t="shared" si="77"/>
        <v>2.198199163016596</v>
      </c>
      <c r="AA66" s="173">
        <f t="shared" si="77"/>
        <v>2.6083644918291364</v>
      </c>
      <c r="AB66" s="173">
        <f t="shared" si="77"/>
        <v>2.8108662676471408</v>
      </c>
      <c r="AD66" s="68">
        <f t="shared" si="31"/>
        <v>37.194680732789145</v>
      </c>
      <c r="AE66" s="69">
        <f t="shared" si="32"/>
        <v>69.754014966579362</v>
      </c>
      <c r="AF66" s="69">
        <f t="shared" si="33"/>
        <v>106.94869569936851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3.4776737466485601</v>
      </c>
      <c r="C67" s="173">
        <f t="shared" si="73"/>
        <v>3.3357006436149286</v>
      </c>
      <c r="D67" s="173">
        <f t="shared" si="73"/>
        <v>2.8954163629268002</v>
      </c>
      <c r="E67" s="173">
        <f t="shared" si="73"/>
        <v>3.2964946192263609</v>
      </c>
      <c r="F67" s="173">
        <f t="shared" si="73"/>
        <v>2.9974139472428032</v>
      </c>
      <c r="H67" s="68">
        <f t="shared" si="21"/>
        <v>8.095392863305424</v>
      </c>
      <c r="I67" s="69">
        <f t="shared" si="22"/>
        <v>42.233179983866087</v>
      </c>
      <c r="J67" s="69">
        <f t="shared" si="23"/>
        <v>50.328572847171515</v>
      </c>
      <c r="L67" t="str">
        <f t="shared" si="24"/>
        <v>81 Process, plant and machine operatives</v>
      </c>
      <c r="M67" s="173">
        <f t="shared" ref="M67:Q67" si="78">M30/M$35*100</f>
        <v>5.7850872945331577</v>
      </c>
      <c r="N67" s="173">
        <f t="shared" si="78"/>
        <v>5.2872329685600539</v>
      </c>
      <c r="O67" s="173">
        <f t="shared" si="78"/>
        <v>4.7992112259600983</v>
      </c>
      <c r="P67" s="173">
        <f t="shared" si="78"/>
        <v>5.5386182266695636</v>
      </c>
      <c r="Q67" s="173">
        <f t="shared" si="78"/>
        <v>5.1609371817021339</v>
      </c>
      <c r="S67" s="68">
        <f t="shared" si="26"/>
        <v>9.1080118009716493</v>
      </c>
      <c r="T67" s="69">
        <f t="shared" si="27"/>
        <v>39.662280823836298</v>
      </c>
      <c r="U67" s="69">
        <f t="shared" si="28"/>
        <v>48.770292624807951</v>
      </c>
      <c r="W67" t="str">
        <f t="shared" si="29"/>
        <v>81 Process, plant and machine operatives</v>
      </c>
      <c r="X67" s="173">
        <f t="shared" ref="X67:AB67" si="79">X30/X$35*100</f>
        <v>1.1882529203569578</v>
      </c>
      <c r="Y67" s="173">
        <f t="shared" si="79"/>
        <v>1.3181824867278285</v>
      </c>
      <c r="Z67" s="173">
        <f t="shared" si="79"/>
        <v>1.0445600511439457</v>
      </c>
      <c r="AA67" s="173">
        <f t="shared" si="79"/>
        <v>1.172529020162383</v>
      </c>
      <c r="AB67" s="173">
        <f t="shared" si="79"/>
        <v>1.0083537666604927</v>
      </c>
      <c r="AD67" s="68">
        <f t="shared" si="31"/>
        <v>3.5723047183110839</v>
      </c>
      <c r="AE67" s="69">
        <f t="shared" si="32"/>
        <v>53.716674001378195</v>
      </c>
      <c r="AF67" s="69">
        <f t="shared" si="33"/>
        <v>57.288978719689275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3.5736598544534792</v>
      </c>
      <c r="C68" s="173">
        <f t="shared" si="73"/>
        <v>4.3732843006139861</v>
      </c>
      <c r="D68" s="173">
        <f t="shared" si="73"/>
        <v>3.9292813402570714</v>
      </c>
      <c r="E68" s="173">
        <f t="shared" si="73"/>
        <v>3.849136707609218</v>
      </c>
      <c r="F68" s="173">
        <f t="shared" si="73"/>
        <v>3.5069289261654859</v>
      </c>
      <c r="H68" s="68">
        <f t="shared" si="21"/>
        <v>-6.8065642019539503</v>
      </c>
      <c r="I68" s="69">
        <f t="shared" si="22"/>
        <v>50.268183582449502</v>
      </c>
      <c r="J68" s="69">
        <f t="shared" si="23"/>
        <v>43.461619380495549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8.3654720471229673</v>
      </c>
      <c r="O68" s="173">
        <f t="shared" si="80"/>
        <v>7.765771630047273</v>
      </c>
      <c r="P68" s="173">
        <f t="shared" si="80"/>
        <v>7.6298369823217067</v>
      </c>
      <c r="Q68" s="173">
        <f t="shared" si="80"/>
        <v>7.0165477588024858</v>
      </c>
      <c r="S68" s="68">
        <f t="shared" si="26"/>
        <v>-8.3279792947588547</v>
      </c>
      <c r="T68" s="69">
        <f t="shared" si="27"/>
        <v>49.306043555052192</v>
      </c>
      <c r="U68" s="69">
        <f t="shared" si="28"/>
        <v>40.978064260293337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0.19947178680645405</v>
      </c>
      <c r="AA68" s="173">
        <f t="shared" si="81"/>
        <v>0.26767612390030721</v>
      </c>
      <c r="AB68" s="173">
        <f t="shared" si="81"/>
        <v>0.28032014386389109</v>
      </c>
      <c r="AD68" s="68">
        <f t="shared" si="31"/>
        <v>50.777645511977418</v>
      </c>
      <c r="AE68" s="69">
        <f t="shared" si="32"/>
        <v>86.684328902573952</v>
      </c>
      <c r="AF68" s="69">
        <f t="shared" si="33"/>
        <v>137.46197441455138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1.6592410962749728</v>
      </c>
      <c r="C69" s="173">
        <f t="shared" si="73"/>
        <v>1.5163494414412959</v>
      </c>
      <c r="D69" s="173">
        <f t="shared" si="73"/>
        <v>1.331743192400348</v>
      </c>
      <c r="E69" s="173">
        <f t="shared" si="73"/>
        <v>1.0501957804331563</v>
      </c>
      <c r="F69" s="173">
        <f t="shared" si="73"/>
        <v>0.93368475315122845</v>
      </c>
      <c r="H69" s="68">
        <f t="shared" si="21"/>
        <v>-26.793226479641547</v>
      </c>
      <c r="I69" s="69">
        <f t="shared" si="22"/>
        <v>30.490503720670638</v>
      </c>
      <c r="J69" s="69">
        <f t="shared" si="23"/>
        <v>3.6972772410290853</v>
      </c>
      <c r="L69" t="str">
        <f t="shared" si="24"/>
        <v>91 Elementary trades and related occupations</v>
      </c>
      <c r="M69" s="173">
        <f t="shared" ref="M69:Q70" si="82">M32/M$35*100</f>
        <v>2.6290063500620118</v>
      </c>
      <c r="N69" s="173">
        <f t="shared" si="82"/>
        <v>2.3890570715988955</v>
      </c>
      <c r="O69" s="173">
        <f t="shared" si="82"/>
        <v>2.2272178361792858</v>
      </c>
      <c r="P69" s="173">
        <f t="shared" si="82"/>
        <v>1.7631734288091165</v>
      </c>
      <c r="Q69" s="173">
        <f t="shared" si="82"/>
        <v>1.5889713645622472</v>
      </c>
      <c r="S69" s="68">
        <f t="shared" si="26"/>
        <v>-27.614544991525857</v>
      </c>
      <c r="T69" s="69">
        <f t="shared" si="27"/>
        <v>25.764660558165804</v>
      </c>
      <c r="U69" s="69">
        <f t="shared" si="28"/>
        <v>-1.8498844333600575</v>
      </c>
      <c r="W69" t="str">
        <f t="shared" si="29"/>
        <v>91 Elementary trades and related occupations</v>
      </c>
      <c r="X69" s="173">
        <f t="shared" ref="X69:AB70" si="83">X32/X$35*100</f>
        <v>0.69703786631236786</v>
      </c>
      <c r="Y69" s="173">
        <f t="shared" si="83"/>
        <v>0.61413354320021407</v>
      </c>
      <c r="Z69" s="173">
        <f t="shared" si="83"/>
        <v>0.46116888386427463</v>
      </c>
      <c r="AA69" s="173">
        <f t="shared" si="83"/>
        <v>0.37479144811851101</v>
      </c>
      <c r="AB69" s="173">
        <f t="shared" si="83"/>
        <v>0.33123940619747338</v>
      </c>
      <c r="AD69" s="68">
        <f t="shared" si="31"/>
        <v>-22.936961535308235</v>
      </c>
      <c r="AE69" s="69">
        <f t="shared" si="32"/>
        <v>52.679341615203093</v>
      </c>
      <c r="AF69" s="69">
        <f t="shared" si="33"/>
        <v>29.742380079894858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9.5399714709975001</v>
      </c>
      <c r="E70" s="173">
        <f t="shared" si="73"/>
        <v>9.3827412785639588</v>
      </c>
      <c r="F70" s="173">
        <f t="shared" si="73"/>
        <v>8.8987313371398038</v>
      </c>
      <c r="H70" s="68">
        <f t="shared" si="21"/>
        <v>-2.601447176469593</v>
      </c>
      <c r="I70" s="69">
        <f t="shared" si="22"/>
        <v>47.415811593762847</v>
      </c>
      <c r="J70" s="69">
        <f t="shared" si="23"/>
        <v>44.814364417293255</v>
      </c>
      <c r="L70" t="str">
        <f t="shared" si="24"/>
        <v>92 Elementary administration and service occupations</v>
      </c>
      <c r="M70" s="173">
        <f t="shared" si="82"/>
        <v>9.7812154852149327</v>
      </c>
      <c r="N70" s="173">
        <f t="shared" si="82"/>
        <v>10.370110688223475</v>
      </c>
      <c r="O70" s="173">
        <f t="shared" si="82"/>
        <v>10.129047620734449</v>
      </c>
      <c r="P70" s="173">
        <f t="shared" si="82"/>
        <v>10.544974949966781</v>
      </c>
      <c r="Q70" s="173">
        <f t="shared" si="82"/>
        <v>9.814227803160227</v>
      </c>
      <c r="S70" s="68">
        <f t="shared" si="26"/>
        <v>-1.6927708660383074</v>
      </c>
      <c r="T70" s="69">
        <f t="shared" si="27"/>
        <v>39.881049635672397</v>
      </c>
      <c r="U70" s="69">
        <f t="shared" si="28"/>
        <v>38.188278769634096</v>
      </c>
      <c r="W70" t="str">
        <f t="shared" si="29"/>
        <v>92 Elementary administration and service occupations</v>
      </c>
      <c r="X70" s="173">
        <f t="shared" si="83"/>
        <v>10.694840543610292</v>
      </c>
      <c r="Y70" s="173">
        <f t="shared" si="83"/>
        <v>9.7696223067056991</v>
      </c>
      <c r="Z70" s="173">
        <f t="shared" si="83"/>
        <v>8.9672756774369535</v>
      </c>
      <c r="AA70" s="173">
        <f t="shared" si="83"/>
        <v>8.2817563337827629</v>
      </c>
      <c r="AB70" s="173">
        <f t="shared" si="83"/>
        <v>8.057059042143571</v>
      </c>
      <c r="AD70" s="68">
        <f t="shared" si="31"/>
        <v>-3.5993077217559053</v>
      </c>
      <c r="AE70" s="69">
        <f t="shared" si="32"/>
        <v>55.69009099313854</v>
      </c>
      <c r="AF70" s="69">
        <f t="shared" si="33"/>
        <v>52.090783271382634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4.4170657647448941</v>
      </c>
      <c r="I72" s="67">
        <f>IF(D35&gt;0,I35/D35*100,0)</f>
        <v>50.232597028387403</v>
      </c>
      <c r="J72" s="67">
        <f>IF(D35&gt;0,(J35/D35)*100,0)</f>
        <v>54.649662793132315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1.4607185946623584</v>
      </c>
      <c r="T72" s="67">
        <f t="shared" ref="T72" si="85">IF(O35&gt;0,T35/O35*100,0)</f>
        <v>40.103313879885569</v>
      </c>
      <c r="U72" s="67">
        <f t="shared" ref="U72" si="86">IF(O35&gt;0,(U35/O35)*100,0)</f>
        <v>41.564032474547915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7.2912062122355206</v>
      </c>
      <c r="AE72" s="67">
        <f t="shared" ref="AE72" si="88">IF(Z35&gt;0,AE35/Z35*100,0)</f>
        <v>60.080216650266969</v>
      </c>
      <c r="AF72" s="67">
        <f t="shared" ref="AF72" si="89">IF(Z35&gt;0,(AF35/Z35)*100,0)</f>
        <v>67.371422862502456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2.55747144009697</v>
      </c>
      <c r="C82" s="18">
        <f t="shared" ref="B82:E107" si="96">IF(AND(D$6-C$6 &lt;&gt; 0,C8&lt;&gt;0,D8&lt;&gt;0),(EXP(LN(D8/C8)/(D$6-C$6))-1)*100,0)</f>
        <v>3.4003458321062885</v>
      </c>
      <c r="D82" s="18">
        <f t="shared" si="96"/>
        <v>-1.7142277877128964</v>
      </c>
      <c r="E82" s="18">
        <f t="shared" si="96"/>
        <v>0.94909989071116918</v>
      </c>
      <c r="F82" s="18">
        <f t="shared" ref="F82:F107" si="97">IF(AND(F$6-D$6 &lt;&gt; 0,D8&lt;&gt;0,F8&lt;&gt;0),(EXP(LN(F8/D8)/(F$6-D$6))-1)*100,0)</f>
        <v>5.3400151025329023E-2</v>
      </c>
      <c r="H82" s="18">
        <f t="shared" ref="H82:H107" si="98">IF($F$6-$D$6 &lt;&gt; 0,(EXP(LN(1+(H45/100))/($F$6-$D$6))-1)*100,0)</f>
        <v>5.3400151025329023E-2</v>
      </c>
      <c r="I82" s="18">
        <f t="shared" ref="I82:I107" si="99">IF(D8&gt;0,((1+(I8/D8))^(1/($F$6-$D$6))-1)*100,0)</f>
        <v>2.7156094654519958</v>
      </c>
      <c r="J82" s="18">
        <f t="shared" ref="J82:J107" si="100">IF($F$6-$D$6 &lt;&gt; 0,(EXP(LN(1+(J45/100))/($F$6-$D$6))-1)*100,0)</f>
        <v>2.7523519528753537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2.0419341162053684</v>
      </c>
      <c r="N82" s="18">
        <f t="shared" si="102"/>
        <v>0.92366584330052515</v>
      </c>
      <c r="O82" s="18">
        <f t="shared" si="102"/>
        <v>-2.5902142518376636</v>
      </c>
      <c r="P82" s="18">
        <f t="shared" si="102"/>
        <v>0.40410172552571844</v>
      </c>
      <c r="Q82" s="18">
        <f t="shared" ref="Q82:Q107" si="103">IF(AND(Q$6-O$6 &lt;&gt; 0,O8&lt;&gt;0,Q8&lt;&gt;0),(EXP(LN(Q8/O8)/(Q$6-O$6))-1)*100,0)</f>
        <v>-0.60409337888389647</v>
      </c>
      <c r="S82" s="18">
        <f t="shared" ref="S82:S107" si="104">IF($F$6-$D$6 &lt;&gt; 0,(EXP(LN(1+(S45/100))/($F$6-$D$6))-1)*100,0)</f>
        <v>-0.60409337888389647</v>
      </c>
      <c r="T82" s="18">
        <f t="shared" ref="T82:T107" si="105">IF(O8&gt;0,((1+(T8/O8))^(1/($F$6-$D$6))-1)*100,0)</f>
        <v>2.347120550048043</v>
      </c>
      <c r="U82" s="18">
        <f t="shared" ref="U82:U107" si="106">IF($F$6-$D$6 &lt;&gt; 0,(EXP(LN(1+(U45/100))/($F$6-$D$6))-1)*100,0)</f>
        <v>1.9160660162142129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3.5585571730497145</v>
      </c>
      <c r="Y82" s="18">
        <f t="shared" si="108"/>
        <v>8.0356848150870732</v>
      </c>
      <c r="Z82" s="18">
        <f t="shared" si="108"/>
        <v>-0.25377554822857418</v>
      </c>
      <c r="AA82" s="18">
        <f t="shared" si="108"/>
        <v>1.746273567951695</v>
      </c>
      <c r="AB82" s="18">
        <f t="shared" ref="AB82:AB107" si="109">IF(AND(AB$6-Z$6 &lt;&gt; 0,Z8&lt;&gt;0,AB8&lt;&gt;0),(EXP(LN(AB8/Z8)/(AB$6-Z$6))-1)*100,0)</f>
        <v>1.0751738103398356</v>
      </c>
      <c r="AD82" s="18">
        <f t="shared" ref="AD82:AD107" si="110">IF($F$6-$D$6 &lt;&gt; 0,(EXP(LN(1+(AD45/100))/($F$6-$D$6))-1)*100,0)</f>
        <v>1.0751738103398356</v>
      </c>
      <c r="AE82" s="18">
        <f t="shared" ref="AE82:AE107" si="111">IF(Z8&gt;0,((1+(AE8/Z8))^(1/($F$6-$D$6))-1)*100,0)</f>
        <v>3.3185261818191814</v>
      </c>
      <c r="AF82" s="18">
        <f t="shared" ref="AF82:AF107" si="112">IF($F$6-$D$6 &lt;&gt; 0,(EXP(LN(1+(AF45/100))/($F$6-$D$6))-1)*100,0)</f>
        <v>4.0187546435836108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-2.3336375270788134</v>
      </c>
      <c r="D83" s="18">
        <f t="shared" si="96"/>
        <v>3.6532079155957353</v>
      </c>
      <c r="E83" s="18">
        <f t="shared" si="96"/>
        <v>1.4231199043776233</v>
      </c>
      <c r="F83" s="18">
        <f t="shared" si="97"/>
        <v>2.1610998249691704</v>
      </c>
      <c r="H83" s="18">
        <f t="shared" si="98"/>
        <v>2.1610998249691704</v>
      </c>
      <c r="I83" s="18">
        <f t="shared" si="99"/>
        <v>3.6310792622277432</v>
      </c>
      <c r="J83" s="18">
        <f t="shared" si="100"/>
        <v>5.0223224039905645</v>
      </c>
      <c r="L83" t="str">
        <f t="shared" si="101"/>
        <v>12 Other managers and proprietors</v>
      </c>
      <c r="M83" s="18">
        <f t="shared" si="102"/>
        <v>0.90263050007908241</v>
      </c>
      <c r="N83" s="18">
        <f t="shared" si="102"/>
        <v>-9.0651052400141925</v>
      </c>
      <c r="O83" s="18">
        <f t="shared" si="102"/>
        <v>4.1843542859097305</v>
      </c>
      <c r="P83" s="18">
        <f t="shared" si="102"/>
        <v>1.5651768266916832</v>
      </c>
      <c r="Q83" s="18">
        <f t="shared" si="103"/>
        <v>2.4308368272056624</v>
      </c>
      <c r="S83" s="18">
        <f t="shared" si="104"/>
        <v>2.4308368272056624</v>
      </c>
      <c r="T83" s="18">
        <f t="shared" si="105"/>
        <v>3.411827240776355</v>
      </c>
      <c r="U83" s="18">
        <f t="shared" si="106"/>
        <v>5.0297315054800285</v>
      </c>
      <c r="W83" t="str">
        <f t="shared" si="107"/>
        <v>12 Other managers and proprietors</v>
      </c>
      <c r="X83" s="18">
        <f t="shared" si="108"/>
        <v>1.299643741475176</v>
      </c>
      <c r="Y83" s="18">
        <f t="shared" si="108"/>
        <v>8.2735113715723063</v>
      </c>
      <c r="Z83" s="18">
        <f t="shared" si="108"/>
        <v>2.9331016470123927</v>
      </c>
      <c r="AA83" s="18">
        <f t="shared" si="108"/>
        <v>1.2203329518692296</v>
      </c>
      <c r="AB83" s="18">
        <f t="shared" si="109"/>
        <v>1.7880655532439338</v>
      </c>
      <c r="AD83" s="18">
        <f t="shared" si="110"/>
        <v>1.7880655532439338</v>
      </c>
      <c r="AE83" s="18">
        <f t="shared" si="111"/>
        <v>3.9116048811447479</v>
      </c>
      <c r="AF83" s="18">
        <f t="shared" si="112"/>
        <v>5.0125057968949172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5.4201558731094446</v>
      </c>
      <c r="D84" s="18">
        <f t="shared" si="96"/>
        <v>0.54425126713313343</v>
      </c>
      <c r="E84" s="18">
        <f t="shared" si="96"/>
        <v>0.90556190293809014</v>
      </c>
      <c r="F84" s="18">
        <f t="shared" si="97"/>
        <v>0.78498098901351732</v>
      </c>
      <c r="H84" s="18">
        <f t="shared" si="98"/>
        <v>0.78498098901351732</v>
      </c>
      <c r="I84" s="18">
        <f t="shared" si="99"/>
        <v>2.227736707716188</v>
      </c>
      <c r="J84" s="18">
        <f t="shared" si="100"/>
        <v>2.8130995328927932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1.166675648205473</v>
      </c>
      <c r="O84" s="18">
        <f t="shared" si="102"/>
        <v>-0.22085642639821934</v>
      </c>
      <c r="P84" s="18">
        <f t="shared" si="102"/>
        <v>0.52155145023002891</v>
      </c>
      <c r="Q84" s="18">
        <f t="shared" si="103"/>
        <v>0.27347041286640561</v>
      </c>
      <c r="S84" s="18">
        <f t="shared" si="104"/>
        <v>0.27347041286640561</v>
      </c>
      <c r="T84" s="18">
        <f t="shared" si="105"/>
        <v>1.9088719431286094</v>
      </c>
      <c r="U84" s="18">
        <f t="shared" si="106"/>
        <v>2.1197222551034622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26.505123227811644</v>
      </c>
      <c r="Z84" s="18">
        <f t="shared" si="108"/>
        <v>3.3683321119996501</v>
      </c>
      <c r="AA84" s="18">
        <f t="shared" si="108"/>
        <v>2.0946014041427263</v>
      </c>
      <c r="AB84" s="18">
        <f t="shared" si="109"/>
        <v>2.5174247722693943</v>
      </c>
      <c r="AD84" s="18">
        <f t="shared" si="110"/>
        <v>2.5174247722693943</v>
      </c>
      <c r="AE84" s="18">
        <f t="shared" si="111"/>
        <v>3.3706329082583197</v>
      </c>
      <c r="AF84" s="18">
        <f t="shared" si="112"/>
        <v>5.0579553391260079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7.7397668142243026</v>
      </c>
      <c r="D85" s="18">
        <f t="shared" si="96"/>
        <v>2.1834109208534125</v>
      </c>
      <c r="E85" s="18">
        <f t="shared" si="96"/>
        <v>1.1643461882602901</v>
      </c>
      <c r="F85" s="18">
        <f t="shared" si="97"/>
        <v>1.5029001725658908</v>
      </c>
      <c r="H85" s="18">
        <f t="shared" si="98"/>
        <v>1.5029001725658908</v>
      </c>
      <c r="I85" s="18">
        <f t="shared" si="99"/>
        <v>3.3139531814418977</v>
      </c>
      <c r="J85" s="18">
        <f t="shared" si="100"/>
        <v>4.3038653832820017</v>
      </c>
      <c r="L85" t="str">
        <f t="shared" si="101"/>
        <v>22 Health professionals</v>
      </c>
      <c r="M85" s="18">
        <f t="shared" si="102"/>
        <v>-0.52448427347218107</v>
      </c>
      <c r="N85" s="18">
        <f t="shared" si="102"/>
        <v>17.060495401257359</v>
      </c>
      <c r="O85" s="18">
        <f t="shared" si="102"/>
        <v>1.9594090202042613</v>
      </c>
      <c r="P85" s="18">
        <f t="shared" si="102"/>
        <v>1.2147672103679952</v>
      </c>
      <c r="Q85" s="18">
        <f t="shared" si="103"/>
        <v>1.462374915572795</v>
      </c>
      <c r="S85" s="18">
        <f t="shared" si="104"/>
        <v>1.462374915572795</v>
      </c>
      <c r="T85" s="18">
        <f t="shared" si="105"/>
        <v>2.4860020985517206</v>
      </c>
      <c r="U85" s="18">
        <f t="shared" si="106"/>
        <v>3.5545081520126587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4.8063548470973938</v>
      </c>
      <c r="Z85" s="18">
        <f t="shared" si="108"/>
        <v>2.2616868431641679</v>
      </c>
      <c r="AA85" s="18">
        <f t="shared" si="108"/>
        <v>1.1468299040785723</v>
      </c>
      <c r="AB85" s="18">
        <f t="shared" si="109"/>
        <v>1.5170918350028595</v>
      </c>
      <c r="AD85" s="18">
        <f t="shared" si="110"/>
        <v>1.5170918350028595</v>
      </c>
      <c r="AE85" s="18">
        <f t="shared" si="111"/>
        <v>3.5842134477572785</v>
      </c>
      <c r="AF85" s="18">
        <f t="shared" si="112"/>
        <v>4.5503152682593306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-2.5420248787868638</v>
      </c>
      <c r="C86" s="18">
        <f t="shared" si="96"/>
        <v>4.5654094695962266</v>
      </c>
      <c r="D86" s="18">
        <f t="shared" si="96"/>
        <v>1.9175466392847396</v>
      </c>
      <c r="E86" s="18">
        <f t="shared" si="96"/>
        <v>0.75017921902975626</v>
      </c>
      <c r="F86" s="18">
        <f t="shared" si="97"/>
        <v>1.1378084039355807</v>
      </c>
      <c r="H86" s="18">
        <f t="shared" si="98"/>
        <v>1.1378084039355807</v>
      </c>
      <c r="I86" s="18">
        <f t="shared" si="99"/>
        <v>3.0000781572788071</v>
      </c>
      <c r="J86" s="18">
        <f t="shared" si="100"/>
        <v>3.7732823190259834</v>
      </c>
      <c r="L86" t="str">
        <f t="shared" si="101"/>
        <v>23 Teaching and other educational professionals</v>
      </c>
      <c r="M86" s="18">
        <f t="shared" si="102"/>
        <v>-6.9833588610537012</v>
      </c>
      <c r="N86" s="18">
        <f t="shared" si="102"/>
        <v>-2.3882125636686125</v>
      </c>
      <c r="O86" s="18">
        <f t="shared" si="102"/>
        <v>2.3163584485632827</v>
      </c>
      <c r="P86" s="18">
        <f t="shared" si="102"/>
        <v>0.48255322368393472</v>
      </c>
      <c r="Q86" s="18">
        <f t="shared" si="103"/>
        <v>1.090140334524925</v>
      </c>
      <c r="S86" s="18">
        <f t="shared" si="104"/>
        <v>1.090140334524925</v>
      </c>
      <c r="T86" s="18">
        <f t="shared" si="105"/>
        <v>2.6795269136047795</v>
      </c>
      <c r="U86" s="18">
        <f t="shared" si="106"/>
        <v>3.4507347037723957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8.3636181953956381</v>
      </c>
      <c r="Z86" s="18">
        <f t="shared" si="108"/>
        <v>1.7190078287205868</v>
      </c>
      <c r="AA86" s="18">
        <f t="shared" si="108"/>
        <v>0.88336538155604494</v>
      </c>
      <c r="AB86" s="18">
        <f t="shared" si="109"/>
        <v>1.161147290638942</v>
      </c>
      <c r="AD86" s="18">
        <f t="shared" si="110"/>
        <v>1.161147290638942</v>
      </c>
      <c r="AE86" s="18">
        <f t="shared" si="111"/>
        <v>3.1528115460357053</v>
      </c>
      <c r="AF86" s="18">
        <f t="shared" si="112"/>
        <v>3.9269731144680353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14.411820767395467</v>
      </c>
      <c r="D87" s="18">
        <f t="shared" si="96"/>
        <v>1.7867726051189692</v>
      </c>
      <c r="E87" s="18">
        <f t="shared" si="96"/>
        <v>1.2915290792191225</v>
      </c>
      <c r="F87" s="18">
        <f t="shared" si="97"/>
        <v>1.4563419397662702</v>
      </c>
      <c r="H87" s="18">
        <f t="shared" si="98"/>
        <v>1.4563419397662702</v>
      </c>
      <c r="I87" s="18">
        <f t="shared" si="99"/>
        <v>2.9995420773101911</v>
      </c>
      <c r="J87" s="18">
        <f t="shared" si="100"/>
        <v>3.99657253261676</v>
      </c>
      <c r="L87" t="str">
        <f t="shared" si="101"/>
        <v>24 Business, media and public service professionals</v>
      </c>
      <c r="M87" s="18">
        <f t="shared" si="102"/>
        <v>-1.5882629763722123</v>
      </c>
      <c r="N87" s="18">
        <f t="shared" si="102"/>
        <v>11.189389782700054</v>
      </c>
      <c r="O87" s="18">
        <f t="shared" si="102"/>
        <v>1.6454329862323425</v>
      </c>
      <c r="P87" s="18">
        <f t="shared" si="102"/>
        <v>0.75578934812352561</v>
      </c>
      <c r="Q87" s="18">
        <f t="shared" si="103"/>
        <v>1.0514686740815904</v>
      </c>
      <c r="S87" s="18">
        <f t="shared" si="104"/>
        <v>1.0514686740815904</v>
      </c>
      <c r="T87" s="18">
        <f t="shared" si="105"/>
        <v>2.5938358056971422</v>
      </c>
      <c r="U87" s="18">
        <f t="shared" si="106"/>
        <v>3.3453493298174708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17.72063209537351</v>
      </c>
      <c r="Z87" s="18">
        <f t="shared" si="108"/>
        <v>1.9231032788300295</v>
      </c>
      <c r="AA87" s="18">
        <f t="shared" si="108"/>
        <v>1.7812491594730862</v>
      </c>
      <c r="AB87" s="18">
        <f t="shared" si="109"/>
        <v>1.8285119157734231</v>
      </c>
      <c r="AD87" s="18">
        <f t="shared" si="110"/>
        <v>1.8285119157734231</v>
      </c>
      <c r="AE87" s="18">
        <f t="shared" si="111"/>
        <v>3.3727303114431173</v>
      </c>
      <c r="AF87" s="18">
        <f t="shared" si="112"/>
        <v>4.5778990965359423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9.1308753162120624</v>
      </c>
      <c r="D88" s="18">
        <f t="shared" si="96"/>
        <v>-3.1254925295978508</v>
      </c>
      <c r="E88" s="18">
        <f t="shared" si="96"/>
        <v>0.38524511421946794</v>
      </c>
      <c r="F88" s="18">
        <f t="shared" si="97"/>
        <v>-0.79891436580236119</v>
      </c>
      <c r="H88" s="18">
        <f t="shared" si="98"/>
        <v>-0.79891436580236119</v>
      </c>
      <c r="I88" s="18">
        <f t="shared" si="99"/>
        <v>2.0203736783189541</v>
      </c>
      <c r="J88" s="18">
        <f t="shared" si="100"/>
        <v>1.4255369219027703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5.7477913586888585</v>
      </c>
      <c r="O88" s="18">
        <f t="shared" si="102"/>
        <v>-4.2612852349994235</v>
      </c>
      <c r="P88" s="18">
        <f t="shared" si="102"/>
        <v>-0.11993067614906039</v>
      </c>
      <c r="Q88" s="18">
        <f t="shared" si="103"/>
        <v>-1.5199135677009146</v>
      </c>
      <c r="S88" s="18">
        <f t="shared" si="104"/>
        <v>-1.5199135677009146</v>
      </c>
      <c r="T88" s="18">
        <f t="shared" si="105"/>
        <v>1.7359226456600485</v>
      </c>
      <c r="U88" s="18">
        <f t="shared" si="106"/>
        <v>0.57174495118059721</v>
      </c>
      <c r="W88" t="str">
        <f t="shared" si="107"/>
        <v>31 Science, engineering and technology associate professionals</v>
      </c>
      <c r="X88" s="18">
        <f t="shared" si="108"/>
        <v>-2.0122015724412523</v>
      </c>
      <c r="Y88" s="18">
        <f t="shared" si="108"/>
        <v>24.496252912621252</v>
      </c>
      <c r="Z88" s="18">
        <f t="shared" si="108"/>
        <v>0.81994684656416794</v>
      </c>
      <c r="AA88" s="18">
        <f t="shared" si="108"/>
        <v>1.7675896066740027</v>
      </c>
      <c r="AB88" s="18">
        <f t="shared" si="109"/>
        <v>1.4507231059397219</v>
      </c>
      <c r="AD88" s="18">
        <f t="shared" si="110"/>
        <v>1.4507231059397219</v>
      </c>
      <c r="AE88" s="18">
        <f t="shared" si="111"/>
        <v>3.0243793696296706</v>
      </c>
      <c r="AF88" s="18">
        <f t="shared" si="112"/>
        <v>4.014318588514576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-0.33113206201148548</v>
      </c>
      <c r="C89" s="18">
        <f t="shared" si="96"/>
        <v>10.172698408208714</v>
      </c>
      <c r="D89" s="18">
        <f t="shared" si="96"/>
        <v>0.55438902928826028</v>
      </c>
      <c r="E89" s="18">
        <f t="shared" si="96"/>
        <v>0.9646201531260612</v>
      </c>
      <c r="F89" s="18">
        <f t="shared" si="97"/>
        <v>0.82769082406877192</v>
      </c>
      <c r="H89" s="18">
        <f t="shared" si="98"/>
        <v>0.82769082406877192</v>
      </c>
      <c r="I89" s="18">
        <f t="shared" si="99"/>
        <v>3.2759223222640133</v>
      </c>
      <c r="J89" s="18">
        <f t="shared" si="100"/>
        <v>3.8145533011827215</v>
      </c>
      <c r="L89" t="str">
        <f t="shared" si="101"/>
        <v>32 Health and social care associate professionals</v>
      </c>
      <c r="M89" s="18">
        <f t="shared" si="102"/>
        <v>-1.5186606176903927</v>
      </c>
      <c r="N89" s="18">
        <f t="shared" si="102"/>
        <v>14.579842820988187</v>
      </c>
      <c r="O89" s="18">
        <f t="shared" si="102"/>
        <v>-1.5561380721142548</v>
      </c>
      <c r="P89" s="18">
        <f t="shared" si="102"/>
        <v>0.7726866552006495</v>
      </c>
      <c r="Q89" s="18">
        <f>IF(AND(Q$6-O$6 &lt;&gt; 0,O15&lt;&gt;0,Q15&lt;&gt;0),(EXP(LN(Q15/O15)/(Q$6-O$6))-1)*100,0)</f>
        <v>-9.6460523916541696E-3</v>
      </c>
      <c r="S89" s="18">
        <f t="shared" si="104"/>
        <v>-9.6460523916541696E-3</v>
      </c>
      <c r="T89" s="18">
        <f t="shared" si="105"/>
        <v>2.5770937832467977</v>
      </c>
      <c r="U89" s="18">
        <f t="shared" si="106"/>
        <v>2.570339938404187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8.9321333913077172</v>
      </c>
      <c r="Z89" s="18">
        <f t="shared" si="108"/>
        <v>1.1465785385681659</v>
      </c>
      <c r="AA89" s="18">
        <f t="shared" si="108"/>
        <v>1.0137210739701086</v>
      </c>
      <c r="AB89" s="18">
        <f t="shared" si="109"/>
        <v>1.0579874941564205</v>
      </c>
      <c r="AD89" s="18">
        <f t="shared" si="110"/>
        <v>1.0579874941564205</v>
      </c>
      <c r="AE89" s="18">
        <f t="shared" si="111"/>
        <v>3.470721860207826</v>
      </c>
      <c r="AF89" s="18">
        <f t="shared" si="112"/>
        <v>4.1460731320300814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2.5114045990369815</v>
      </c>
      <c r="C90" s="18">
        <f t="shared" si="96"/>
        <v>5.2449103026457555</v>
      </c>
      <c r="D90" s="18">
        <f t="shared" si="96"/>
        <v>2.6992997385679507</v>
      </c>
      <c r="E90" s="18">
        <f t="shared" si="96"/>
        <v>1.2600499815589972</v>
      </c>
      <c r="F90" s="18">
        <f t="shared" si="97"/>
        <v>1.737544720870976</v>
      </c>
      <c r="H90" s="18">
        <f t="shared" si="98"/>
        <v>1.737544720870976</v>
      </c>
      <c r="I90" s="18">
        <f t="shared" si="99"/>
        <v>2.3568673846948496</v>
      </c>
      <c r="J90" s="18">
        <f t="shared" si="100"/>
        <v>3.6538864764660506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3.29490506829484</v>
      </c>
      <c r="O90" s="18">
        <f t="shared" si="102"/>
        <v>1.7314446253703153</v>
      </c>
      <c r="P90" s="18">
        <f t="shared" si="102"/>
        <v>0.56047334221405176</v>
      </c>
      <c r="Q90" s="18">
        <f t="shared" si="103"/>
        <v>0.94929179377931661</v>
      </c>
      <c r="S90" s="18">
        <f t="shared" si="104"/>
        <v>0.94929179377931661</v>
      </c>
      <c r="T90" s="18">
        <f t="shared" si="105"/>
        <v>1.7935005226245915</v>
      </c>
      <c r="U90" s="18">
        <f t="shared" si="106"/>
        <v>2.5448268749028058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10.809435110025012</v>
      </c>
      <c r="Z90" s="18">
        <f t="shared" si="108"/>
        <v>5.1099423057432647</v>
      </c>
      <c r="AA90" s="18">
        <f t="shared" si="108"/>
        <v>2.6969645982279911</v>
      </c>
      <c r="AB90" s="18">
        <f t="shared" si="109"/>
        <v>3.4950719582384382</v>
      </c>
      <c r="AD90" s="18">
        <f t="shared" si="110"/>
        <v>3.4950719582384382</v>
      </c>
      <c r="AE90" s="18">
        <f t="shared" si="111"/>
        <v>3.6736351877118878</v>
      </c>
      <c r="AF90" s="18">
        <f t="shared" si="112"/>
        <v>5.9870187864555779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-0.38317195049758501</v>
      </c>
      <c r="C91" s="18">
        <f t="shared" si="96"/>
        <v>-6.1549071680823246</v>
      </c>
      <c r="D91" s="18">
        <f t="shared" si="96"/>
        <v>-1.1967744813424219</v>
      </c>
      <c r="E91" s="18">
        <f t="shared" si="96"/>
        <v>1.1295292166846549</v>
      </c>
      <c r="F91" s="18">
        <f t="shared" si="97"/>
        <v>0.34807165252754846</v>
      </c>
      <c r="H91" s="18">
        <f t="shared" si="98"/>
        <v>0.34807165252754846</v>
      </c>
      <c r="I91" s="18">
        <f t="shared" si="99"/>
        <v>2.6596344298529084</v>
      </c>
      <c r="J91" s="18">
        <f t="shared" si="100"/>
        <v>2.9025620295658916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-13.570969516531806</v>
      </c>
      <c r="O91" s="18">
        <f t="shared" si="102"/>
        <v>-1.1292597236045587</v>
      </c>
      <c r="P91" s="18">
        <f t="shared" si="102"/>
        <v>0.80286198986365687</v>
      </c>
      <c r="Q91" s="18">
        <f t="shared" si="103"/>
        <v>0.15466218777040464</v>
      </c>
      <c r="S91" s="18">
        <f t="shared" si="104"/>
        <v>0.15466218777040464</v>
      </c>
      <c r="T91" s="18">
        <f t="shared" si="105"/>
        <v>2.2387650751985122</v>
      </c>
      <c r="U91" s="18">
        <f t="shared" si="106"/>
        <v>2.3525506359426185</v>
      </c>
      <c r="W91" t="str">
        <f t="shared" si="107"/>
        <v>34 Culture, media and sports occupations</v>
      </c>
      <c r="X91" s="18">
        <f t="shared" si="108"/>
        <v>-2.3789346168499148</v>
      </c>
      <c r="Y91" s="18">
        <f t="shared" si="108"/>
        <v>0.66228400357395412</v>
      </c>
      <c r="Z91" s="18">
        <f>IF(AND(AA$6-Z$6 &lt;&gt; 0,Z17&lt;&gt;0,AA17&lt;&gt;0),(EXP(LN(AA17/Z17)/(AA$6-Z$6))-1)*100,0)</f>
        <v>-1.2501923807855975</v>
      </c>
      <c r="AA91" s="18">
        <f t="shared" si="108"/>
        <v>1.3823386413545302</v>
      </c>
      <c r="AB91" s="18">
        <f t="shared" si="109"/>
        <v>0.49712154791359264</v>
      </c>
      <c r="AD91" s="18">
        <f t="shared" si="110"/>
        <v>0.49712154791359264</v>
      </c>
      <c r="AE91" s="18">
        <f t="shared" si="111"/>
        <v>2.9755512079839397</v>
      </c>
      <c r="AF91" s="18">
        <f t="shared" si="112"/>
        <v>3.3093455853247855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0.10013435901046197</v>
      </c>
      <c r="C92" s="18">
        <f t="shared" si="96"/>
        <v>5.7573298374998139</v>
      </c>
      <c r="D92" s="18">
        <f t="shared" si="96"/>
        <v>-1.1394102671882012</v>
      </c>
      <c r="E92" s="18">
        <f t="shared" si="96"/>
        <v>0.47458834823932428</v>
      </c>
      <c r="F92" s="18">
        <f t="shared" si="97"/>
        <v>-6.6317940918769747E-2</v>
      </c>
      <c r="H92" s="18">
        <f t="shared" si="98"/>
        <v>-6.6317940918769747E-2</v>
      </c>
      <c r="I92" s="18">
        <f t="shared" si="99"/>
        <v>2.5201798663708308</v>
      </c>
      <c r="J92" s="18">
        <f t="shared" si="100"/>
        <v>2.4734418345442766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5.1714890503674171</v>
      </c>
      <c r="O92" s="18">
        <f t="shared" si="102"/>
        <v>-2.0018954689294821</v>
      </c>
      <c r="P92" s="18">
        <f t="shared" si="102"/>
        <v>-7.8196571090072275E-2</v>
      </c>
      <c r="Q92" s="18">
        <f t="shared" si="103"/>
        <v>-0.72358913745689257</v>
      </c>
      <c r="S92" s="18">
        <f t="shared" si="104"/>
        <v>-0.72358913745689257</v>
      </c>
      <c r="T92" s="18">
        <f t="shared" si="105"/>
        <v>1.9969237847820676</v>
      </c>
      <c r="U92" s="18">
        <f t="shared" si="106"/>
        <v>1.455580975365045</v>
      </c>
      <c r="W92" t="str">
        <f t="shared" si="107"/>
        <v>35 Business and public service associate professionals</v>
      </c>
      <c r="X92" s="18">
        <f t="shared" si="108"/>
        <v>0.48722243870973347</v>
      </c>
      <c r="Y92" s="18">
        <f t="shared" si="108"/>
        <v>6.3155822958055774</v>
      </c>
      <c r="Z92" s="18">
        <f t="shared" si="108"/>
        <v>-0.35305775876953716</v>
      </c>
      <c r="AA92" s="18">
        <f t="shared" si="108"/>
        <v>0.93275231513372248</v>
      </c>
      <c r="AB92" s="18">
        <f t="shared" si="109"/>
        <v>0.50231593369407523</v>
      </c>
      <c r="AD92" s="18">
        <f t="shared" si="110"/>
        <v>0.50231593369407523</v>
      </c>
      <c r="AE92" s="18">
        <f t="shared" si="111"/>
        <v>2.9813800334152374</v>
      </c>
      <c r="AF92" s="18">
        <f t="shared" si="112"/>
        <v>3.3184437285244783</v>
      </c>
    </row>
    <row r="93" spans="1:32" x14ac:dyDescent="0.2">
      <c r="A93" t="str">
        <f t="shared" si="95"/>
        <v>41 Administrative occupations</v>
      </c>
      <c r="B93" s="18">
        <f t="shared" si="96"/>
        <v>-2.3434978234914805</v>
      </c>
      <c r="C93" s="18">
        <f t="shared" si="96"/>
        <v>5.971853564592311</v>
      </c>
      <c r="D93" s="18">
        <f t="shared" si="96"/>
        <v>-1.7787818731215377</v>
      </c>
      <c r="E93" s="18">
        <f t="shared" si="96"/>
        <v>-0.52035823089680022</v>
      </c>
      <c r="F93" s="18">
        <f t="shared" si="97"/>
        <v>-0.94161410788490274</v>
      </c>
      <c r="H93" s="18">
        <f t="shared" si="98"/>
        <v>-0.94161410788490274</v>
      </c>
      <c r="I93" s="18">
        <f t="shared" si="99"/>
        <v>2.5399466523618131</v>
      </c>
      <c r="J93" s="18">
        <f t="shared" si="100"/>
        <v>1.891156755757728</v>
      </c>
      <c r="L93" t="str">
        <f t="shared" si="101"/>
        <v>41 Administrative occupations</v>
      </c>
      <c r="M93" s="18">
        <f t="shared" si="102"/>
        <v>-3.36406083782127</v>
      </c>
      <c r="N93" s="18">
        <f t="shared" si="102"/>
        <v>20.709970630156114</v>
      </c>
      <c r="O93" s="18">
        <f t="shared" si="102"/>
        <v>-1.0884907847225289</v>
      </c>
      <c r="P93" s="18">
        <f t="shared" si="102"/>
        <v>0.87644995158875361</v>
      </c>
      <c r="Q93" s="18">
        <f t="shared" si="103"/>
        <v>0.21717036083712671</v>
      </c>
      <c r="S93" s="18">
        <f t="shared" si="104"/>
        <v>0.21717036083712671</v>
      </c>
      <c r="T93" s="18">
        <f t="shared" si="105"/>
        <v>2.1107641027759749</v>
      </c>
      <c r="U93" s="18">
        <f t="shared" si="106"/>
        <v>2.2735290653891127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-0.24866314974617554</v>
      </c>
      <c r="Z93" s="18">
        <f t="shared" si="108"/>
        <v>-2.1389710726352873</v>
      </c>
      <c r="AA93" s="18">
        <f t="shared" si="108"/>
        <v>-1.3529422060354124</v>
      </c>
      <c r="AB93" s="18">
        <f t="shared" si="109"/>
        <v>-1.6156508308958539</v>
      </c>
      <c r="AD93" s="18">
        <f t="shared" si="110"/>
        <v>-1.6156508308958539</v>
      </c>
      <c r="AE93" s="18">
        <f t="shared" si="111"/>
        <v>2.7498110433867184</v>
      </c>
      <c r="AF93" s="18">
        <f t="shared" si="112"/>
        <v>1.6878293755436813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-4.7613903876523196</v>
      </c>
      <c r="C94" s="18">
        <f t="shared" si="96"/>
        <v>2.5765271806768242</v>
      </c>
      <c r="D94" s="18">
        <f t="shared" si="96"/>
        <v>1.5575904696528919</v>
      </c>
      <c r="E94" s="18">
        <f t="shared" si="96"/>
        <v>-1.8443833427711165</v>
      </c>
      <c r="F94" s="18">
        <f t="shared" si="97"/>
        <v>-0.72324649146787712</v>
      </c>
      <c r="H94" s="18">
        <f t="shared" si="98"/>
        <v>-0.72324649146787712</v>
      </c>
      <c r="I94" s="18">
        <f t="shared" si="99"/>
        <v>2.9424257173833235</v>
      </c>
      <c r="J94" s="18">
        <f t="shared" si="100"/>
        <v>2.4692402245928724</v>
      </c>
      <c r="L94" t="str">
        <f t="shared" si="101"/>
        <v>42 Secretarial and related occupations</v>
      </c>
      <c r="M94" s="18">
        <f t="shared" si="102"/>
        <v>-7.5169312213007045</v>
      </c>
      <c r="N94" s="18">
        <f t="shared" si="102"/>
        <v>-7.6938033437565334</v>
      </c>
      <c r="O94" s="18">
        <f t="shared" si="102"/>
        <v>7.6338721781505692</v>
      </c>
      <c r="P94" s="18">
        <f t="shared" si="102"/>
        <v>1.7663548144307928</v>
      </c>
      <c r="Q94" s="18">
        <f t="shared" si="103"/>
        <v>3.6857644550771562</v>
      </c>
      <c r="S94" s="18">
        <f t="shared" si="104"/>
        <v>3.6857644550771562</v>
      </c>
      <c r="T94" s="18">
        <f t="shared" si="105"/>
        <v>2.7576456040141695</v>
      </c>
      <c r="U94" s="18">
        <f t="shared" si="106"/>
        <v>5.4760953193266015</v>
      </c>
      <c r="W94" t="str">
        <f t="shared" si="107"/>
        <v>42 Secretarial and related occupations</v>
      </c>
      <c r="X94" s="18">
        <f t="shared" si="108"/>
        <v>-4.576591504528416</v>
      </c>
      <c r="Y94" s="18">
        <f t="shared" si="108"/>
        <v>3.2131207552262842</v>
      </c>
      <c r="Z94" s="18">
        <f t="shared" si="108"/>
        <v>1.175099174533889</v>
      </c>
      <c r="AA94" s="18">
        <f t="shared" si="108"/>
        <v>-2.1718702007034407</v>
      </c>
      <c r="AB94" s="18">
        <f t="shared" si="109"/>
        <v>-1.0687005171630681</v>
      </c>
      <c r="AD94" s="18">
        <f t="shared" si="110"/>
        <v>-1.0687005171630681</v>
      </c>
      <c r="AE94" s="18">
        <f t="shared" si="111"/>
        <v>2.9525341025143703</v>
      </c>
      <c r="AF94" s="18">
        <f t="shared" si="112"/>
        <v>2.260611423551806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-1.4182498807949306</v>
      </c>
      <c r="D95" s="18">
        <f t="shared" si="96"/>
        <v>0.31109108590057222</v>
      </c>
      <c r="E95" s="18">
        <f t="shared" si="96"/>
        <v>1.1204448172143167</v>
      </c>
      <c r="F95" s="18">
        <f t="shared" si="97"/>
        <v>0.84993724987274533</v>
      </c>
      <c r="H95" s="18">
        <f t="shared" si="98"/>
        <v>0.84993724987274533</v>
      </c>
      <c r="I95" s="18">
        <f t="shared" si="99"/>
        <v>3.1185148563741327</v>
      </c>
      <c r="J95" s="18">
        <f t="shared" si="100"/>
        <v>3.6834054069057487</v>
      </c>
      <c r="L95" t="str">
        <f t="shared" si="101"/>
        <v>51 Skilled agricultural and related trades</v>
      </c>
      <c r="M95" s="18">
        <f t="shared" si="102"/>
        <v>-6.6052207467685591</v>
      </c>
      <c r="N95" s="18">
        <f t="shared" si="102"/>
        <v>-10.021200720861323</v>
      </c>
      <c r="O95" s="18">
        <f t="shared" si="102"/>
        <v>-0.17109046778276404</v>
      </c>
      <c r="P95" s="18">
        <f t="shared" si="102"/>
        <v>0.93301544828272576</v>
      </c>
      <c r="Q95" s="18">
        <f t="shared" si="103"/>
        <v>0.56362994848040415</v>
      </c>
      <c r="S95" s="18">
        <f t="shared" si="104"/>
        <v>0.56362994848040415</v>
      </c>
      <c r="T95" s="18">
        <f t="shared" si="105"/>
        <v>2.8772391963828081</v>
      </c>
      <c r="U95" s="18">
        <f t="shared" si="106"/>
        <v>3.2612605351684421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64.968798774408199</v>
      </c>
      <c r="Z95" s="18">
        <f t="shared" si="108"/>
        <v>2.2451248092874909</v>
      </c>
      <c r="AA95" s="18">
        <f t="shared" si="108"/>
        <v>1.7940517463833405</v>
      </c>
      <c r="AB95" s="18">
        <f t="shared" si="109"/>
        <v>1.9441878892141773</v>
      </c>
      <c r="AD95" s="18">
        <f t="shared" si="110"/>
        <v>1.9441878892141773</v>
      </c>
      <c r="AE95" s="18">
        <f t="shared" si="111"/>
        <v>4.055551835584903</v>
      </c>
      <c r="AF95" s="18">
        <f t="shared" si="112"/>
        <v>5.2365222319995963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-14.818298581736943</v>
      </c>
      <c r="D96" s="18">
        <f t="shared" si="96"/>
        <v>-1.3192656218389054</v>
      </c>
      <c r="E96" s="18">
        <f t="shared" si="96"/>
        <v>-1.033730169011049</v>
      </c>
      <c r="F96" s="18">
        <f t="shared" si="97"/>
        <v>-1.1290003359608058</v>
      </c>
      <c r="H96" s="18">
        <f t="shared" si="98"/>
        <v>-1.1290003359608058</v>
      </c>
      <c r="I96" s="18">
        <f t="shared" si="99"/>
        <v>1.9685981139082598</v>
      </c>
      <c r="J96" s="18">
        <f t="shared" si="100"/>
        <v>1.1270393710371751</v>
      </c>
      <c r="L96" t="str">
        <f t="shared" si="101"/>
        <v>52 Skilled metal, electrical and electronic trades</v>
      </c>
      <c r="M96" s="18">
        <f t="shared" si="102"/>
        <v>-1.4628324562992789</v>
      </c>
      <c r="N96" s="18">
        <f t="shared" si="102"/>
        <v>-14.770632768710135</v>
      </c>
      <c r="O96" s="18">
        <f t="shared" si="102"/>
        <v>-1.7300740621211452</v>
      </c>
      <c r="P96" s="18">
        <f t="shared" si="102"/>
        <v>-1.2139910124895348</v>
      </c>
      <c r="Q96" s="18">
        <f t="shared" si="103"/>
        <v>-1.3863191402217478</v>
      </c>
      <c r="S96" s="18">
        <f t="shared" si="104"/>
        <v>-1.3863191402217478</v>
      </c>
      <c r="T96" s="18">
        <f t="shared" si="105"/>
        <v>1.8913105452772694</v>
      </c>
      <c r="U96" s="18">
        <f t="shared" si="106"/>
        <v>0.85125307277875706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-18.159536115194332</v>
      </c>
      <c r="Z96" s="18">
        <f t="shared" si="108"/>
        <v>18.593135889528067</v>
      </c>
      <c r="AA96" s="18">
        <f t="shared" si="108"/>
        <v>3.1654980299404833</v>
      </c>
      <c r="AB96" s="18">
        <f t="shared" si="109"/>
        <v>8.0710830206406357</v>
      </c>
      <c r="AD96" s="18">
        <f t="shared" si="110"/>
        <v>8.0710830206406357</v>
      </c>
      <c r="AE96" s="18">
        <f t="shared" si="111"/>
        <v>6.1433997207681168</v>
      </c>
      <c r="AF96" s="18">
        <f t="shared" si="112"/>
        <v>10.787920475057877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0.91898076488148295</v>
      </c>
      <c r="C97" s="18">
        <f t="shared" si="96"/>
        <v>-19.716213777726431</v>
      </c>
      <c r="D97" s="18">
        <f t="shared" si="96"/>
        <v>-0.43400444385942594</v>
      </c>
      <c r="E97" s="18">
        <f t="shared" si="96"/>
        <v>-1.0678612450014557</v>
      </c>
      <c r="F97" s="18">
        <f t="shared" si="97"/>
        <v>-0.85702527991690092</v>
      </c>
      <c r="H97" s="18">
        <f t="shared" si="98"/>
        <v>-0.85702527991690092</v>
      </c>
      <c r="I97" s="18">
        <f t="shared" si="99"/>
        <v>2.2407179715489445</v>
      </c>
      <c r="J97" s="18">
        <f t="shared" si="100"/>
        <v>1.6231824192840971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-20.497329976466471</v>
      </c>
      <c r="O97" s="18">
        <f t="shared" si="102"/>
        <v>-0.48466252979610935</v>
      </c>
      <c r="P97" s="18">
        <f t="shared" si="102"/>
        <v>-1.1487972325899376</v>
      </c>
      <c r="Q97" s="18">
        <f t="shared" si="103"/>
        <v>-0.92791293478926562</v>
      </c>
      <c r="S97" s="18">
        <f t="shared" si="104"/>
        <v>-0.92791293478926562</v>
      </c>
      <c r="T97" s="18">
        <f t="shared" si="105"/>
        <v>2.2103427432512923</v>
      </c>
      <c r="U97" s="18">
        <f t="shared" si="106"/>
        <v>1.5398023740713418</v>
      </c>
      <c r="W97" t="str">
        <f t="shared" si="107"/>
        <v>53 Skilled construction and building trades</v>
      </c>
      <c r="X97" s="18">
        <f t="shared" si="108"/>
        <v>-14.879234500170535</v>
      </c>
      <c r="Y97" s="18">
        <f t="shared" si="108"/>
        <v>21.076320688435768</v>
      </c>
      <c r="Z97" s="18">
        <f t="shared" si="108"/>
        <v>1.2438634951536853</v>
      </c>
      <c r="AA97" s="18">
        <f t="shared" si="108"/>
        <v>1.2166281887069141</v>
      </c>
      <c r="AB97" s="18">
        <f t="shared" si="109"/>
        <v>1.2257058100376472</v>
      </c>
      <c r="AD97" s="18">
        <f t="shared" si="110"/>
        <v>1.2257058100376472</v>
      </c>
      <c r="AE97" s="18">
        <f t="shared" si="111"/>
        <v>3.2127384174330365</v>
      </c>
      <c r="AF97" s="18">
        <f t="shared" si="112"/>
        <v>4.0249667258470678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-4.1827573086432368</v>
      </c>
      <c r="C98" s="18">
        <f t="shared" si="96"/>
        <v>-5.080533449317981</v>
      </c>
      <c r="D98" s="18">
        <f t="shared" si="96"/>
        <v>-0.45939491338331528</v>
      </c>
      <c r="E98" s="18">
        <f t="shared" si="96"/>
        <v>-0.57892446525286134</v>
      </c>
      <c r="F98" s="18">
        <f t="shared" si="97"/>
        <v>-0.53909723787134434</v>
      </c>
      <c r="H98" s="18">
        <f t="shared" si="98"/>
        <v>-0.53909723787134434</v>
      </c>
      <c r="I98" s="18">
        <f t="shared" si="99"/>
        <v>2.4360647752635689</v>
      </c>
      <c r="J98" s="18">
        <f t="shared" si="100"/>
        <v>2.0556416748197526</v>
      </c>
      <c r="L98" t="str">
        <f t="shared" si="101"/>
        <v>54 Textiles, printing and other skilled trades</v>
      </c>
      <c r="M98" s="18">
        <f t="shared" si="102"/>
        <v>-3.4434433770024753</v>
      </c>
      <c r="N98" s="18">
        <f t="shared" si="102"/>
        <v>-15.823328360390498</v>
      </c>
      <c r="O98" s="18">
        <f t="shared" si="102"/>
        <v>-0.62059806528382833</v>
      </c>
      <c r="P98" s="18">
        <f t="shared" si="102"/>
        <v>-0.58783318244026717</v>
      </c>
      <c r="Q98" s="18">
        <f t="shared" si="103"/>
        <v>-0.5987560101472833</v>
      </c>
      <c r="S98" s="18">
        <f t="shared" si="104"/>
        <v>-0.5987560101472833</v>
      </c>
      <c r="T98" s="18">
        <f t="shared" si="105"/>
        <v>1.7513509690114892</v>
      </c>
      <c r="U98" s="18">
        <f t="shared" si="106"/>
        <v>1.2863918273814834</v>
      </c>
      <c r="W98" t="str">
        <f t="shared" si="107"/>
        <v>54 Textiles, printing and other skilled trades</v>
      </c>
      <c r="X98" s="18">
        <f t="shared" si="108"/>
        <v>-5.1848388857012822</v>
      </c>
      <c r="Y98" s="18">
        <f t="shared" si="108"/>
        <v>10.158779708087362</v>
      </c>
      <c r="Z98" s="18">
        <f t="shared" si="108"/>
        <v>-0.28582555598964943</v>
      </c>
      <c r="AA98" s="18">
        <f t="shared" si="108"/>
        <v>-0.56943653040465447</v>
      </c>
      <c r="AB98" s="18">
        <f t="shared" si="109"/>
        <v>-0.4749892810304579</v>
      </c>
      <c r="AD98" s="18">
        <f t="shared" si="110"/>
        <v>-0.4749892810304579</v>
      </c>
      <c r="AE98" s="18">
        <f t="shared" si="111"/>
        <v>3.1123696833091019</v>
      </c>
      <c r="AF98" s="18">
        <f t="shared" si="112"/>
        <v>2.8069241955397395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-2.6788526208258778</v>
      </c>
      <c r="C99" s="18">
        <f t="shared" si="96"/>
        <v>3.743796508742081</v>
      </c>
      <c r="D99" s="18">
        <f t="shared" si="96"/>
        <v>1.5834996317940941</v>
      </c>
      <c r="E99" s="18">
        <f t="shared" si="96"/>
        <v>0.50784983517540017</v>
      </c>
      <c r="F99" s="18">
        <f t="shared" si="97"/>
        <v>0.86512823380875403</v>
      </c>
      <c r="H99" s="18">
        <f t="shared" si="98"/>
        <v>0.86512823380875403</v>
      </c>
      <c r="I99" s="18">
        <f t="shared" si="99"/>
        <v>3.2634972215137559</v>
      </c>
      <c r="J99" s="18">
        <f t="shared" si="100"/>
        <v>3.8279408790402147</v>
      </c>
      <c r="L99" t="str">
        <f t="shared" si="101"/>
        <v>61 Caring personal service occupations</v>
      </c>
      <c r="M99" s="18">
        <f t="shared" si="102"/>
        <v>-0.69201379532376484</v>
      </c>
      <c r="N99" s="18">
        <f t="shared" si="102"/>
        <v>-0.7299481005721753</v>
      </c>
      <c r="O99" s="18">
        <f t="shared" si="102"/>
        <v>4.1152490232915007</v>
      </c>
      <c r="P99" s="18">
        <f t="shared" si="102"/>
        <v>1.328472842352757</v>
      </c>
      <c r="Q99" s="18">
        <f t="shared" si="103"/>
        <v>2.2490101201705137</v>
      </c>
      <c r="S99" s="18">
        <f t="shared" si="104"/>
        <v>2.2490101201705137</v>
      </c>
      <c r="T99" s="18">
        <f t="shared" si="105"/>
        <v>2.9773972504165469</v>
      </c>
      <c r="U99" s="18">
        <f t="shared" si="106"/>
        <v>4.5486854425813794</v>
      </c>
      <c r="W99" t="str">
        <f t="shared" si="107"/>
        <v>61 Caring personal service occupations</v>
      </c>
      <c r="X99" s="18">
        <f t="shared" si="108"/>
        <v>-2.9670763376185572</v>
      </c>
      <c r="Y99" s="18">
        <f t="shared" si="108"/>
        <v>4.4313277569350884</v>
      </c>
      <c r="Z99" s="18">
        <f t="shared" si="108"/>
        <v>1.1917354904708688</v>
      </c>
      <c r="AA99" s="18">
        <f t="shared" si="108"/>
        <v>0.36350067419199661</v>
      </c>
      <c r="AB99" s="18">
        <f t="shared" si="109"/>
        <v>0.63882297738084848</v>
      </c>
      <c r="AD99" s="18">
        <f t="shared" si="110"/>
        <v>0.63882297738084848</v>
      </c>
      <c r="AE99" s="18">
        <f t="shared" si="111"/>
        <v>3.3043780197732797</v>
      </c>
      <c r="AF99" s="18">
        <f t="shared" si="112"/>
        <v>3.7165439691087876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-6.2311458018197152</v>
      </c>
      <c r="D100" s="18">
        <f t="shared" si="96"/>
        <v>-5.0985872246522845E-2</v>
      </c>
      <c r="E100" s="18">
        <f t="shared" si="96"/>
        <v>0.26180893482854461</v>
      </c>
      <c r="F100" s="18">
        <f t="shared" si="97"/>
        <v>0.15743538292241066</v>
      </c>
      <c r="H100" s="18">
        <f t="shared" si="98"/>
        <v>0.15743538292241066</v>
      </c>
      <c r="I100" s="18">
        <f t="shared" si="99"/>
        <v>2.7970240663232282</v>
      </c>
      <c r="J100" s="18">
        <f t="shared" si="100"/>
        <v>2.9044201195975283</v>
      </c>
      <c r="L100" t="str">
        <f t="shared" si="101"/>
        <v>62 Leisure, travel and related personal service occupations</v>
      </c>
      <c r="M100" s="18">
        <f t="shared" si="102"/>
        <v>1.0310988454098169</v>
      </c>
      <c r="N100" s="18">
        <f t="shared" si="102"/>
        <v>0.50565172363175037</v>
      </c>
      <c r="O100" s="18">
        <f t="shared" si="102"/>
        <v>-0.21488962789747434</v>
      </c>
      <c r="P100" s="18">
        <f t="shared" si="102"/>
        <v>0.68488280893019837</v>
      </c>
      <c r="Q100" s="18">
        <f t="shared" si="103"/>
        <v>0.38406077508879033</v>
      </c>
      <c r="S100" s="18">
        <f t="shared" si="104"/>
        <v>0.38406077508879033</v>
      </c>
      <c r="T100" s="18">
        <f t="shared" si="105"/>
        <v>2.3679375262098068</v>
      </c>
      <c r="U100" s="18">
        <f t="shared" si="106"/>
        <v>2.6468801402745434</v>
      </c>
      <c r="W100" t="str">
        <f t="shared" si="107"/>
        <v>62 Leisure, travel and related personal service occupations</v>
      </c>
      <c r="X100" s="18">
        <f t="shared" si="108"/>
        <v>-0.1499189960272318</v>
      </c>
      <c r="Y100" s="18">
        <f t="shared" si="108"/>
        <v>-9.1418234800105473</v>
      </c>
      <c r="Z100" s="18">
        <f t="shared" si="108"/>
        <v>2.6970953621940907E-2</v>
      </c>
      <c r="AA100" s="18">
        <f t="shared" si="108"/>
        <v>5.6319501362445124E-2</v>
      </c>
      <c r="AB100" s="18">
        <f t="shared" si="109"/>
        <v>4.6535695457028403E-2</v>
      </c>
      <c r="AD100" s="18">
        <f t="shared" si="110"/>
        <v>4.6535695457028403E-2</v>
      </c>
      <c r="AE100" s="18">
        <f t="shared" si="111"/>
        <v>2.9935614854757153</v>
      </c>
      <c r="AF100" s="18">
        <f t="shared" si="112"/>
        <v>3.0243898309308959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-1.9945047717447761</v>
      </c>
      <c r="C101" s="18">
        <f t="shared" si="96"/>
        <v>24.703717448376693</v>
      </c>
      <c r="D101" s="18">
        <f t="shared" si="96"/>
        <v>-3.9948149105427322</v>
      </c>
      <c r="E101" s="18">
        <f t="shared" si="96"/>
        <v>0.58002906889076389</v>
      </c>
      <c r="F101" s="18">
        <f t="shared" si="97"/>
        <v>-0.96864204937465725</v>
      </c>
      <c r="H101" s="18">
        <f t="shared" si="98"/>
        <v>-0.96864204937465725</v>
      </c>
      <c r="I101" s="18">
        <f t="shared" si="99"/>
        <v>2.3193464652780937</v>
      </c>
      <c r="J101" s="18">
        <f t="shared" si="100"/>
        <v>1.6308720396753795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46.21259150407657</v>
      </c>
      <c r="O101" s="18">
        <f t="shared" si="102"/>
        <v>-7.9955178948219903</v>
      </c>
      <c r="P101" s="18">
        <f t="shared" si="102"/>
        <v>1.1108374379804165</v>
      </c>
      <c r="Q101" s="18">
        <f t="shared" si="103"/>
        <v>-2.0205945149388449</v>
      </c>
      <c r="S101" s="18">
        <f t="shared" si="104"/>
        <v>-2.0205945149388449</v>
      </c>
      <c r="T101" s="18">
        <f t="shared" si="105"/>
        <v>1.6695601072068911</v>
      </c>
      <c r="U101" s="18">
        <f t="shared" si="106"/>
        <v>0.12014407852642961</v>
      </c>
      <c r="W101" t="str">
        <f t="shared" si="107"/>
        <v>63 Community and civil enforcement occupations</v>
      </c>
      <c r="X101" s="18">
        <f t="shared" si="108"/>
        <v>5.9229607365839154</v>
      </c>
      <c r="Y101" s="18">
        <f t="shared" si="108"/>
        <v>-16.283590515084867</v>
      </c>
      <c r="Z101" s="18">
        <f t="shared" si="108"/>
        <v>5.9640139828115446</v>
      </c>
      <c r="AA101" s="18">
        <f t="shared" si="108"/>
        <v>-0.35052936123839418</v>
      </c>
      <c r="AB101" s="18">
        <f t="shared" si="109"/>
        <v>1.7113607095709416</v>
      </c>
      <c r="AD101" s="18">
        <f t="shared" si="110"/>
        <v>1.7113607095709416</v>
      </c>
      <c r="AE101" s="18">
        <f t="shared" si="111"/>
        <v>4.1424804718850128</v>
      </c>
      <c r="AF101" s="18">
        <f t="shared" si="112"/>
        <v>5.1639921148004309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0.71927030404037584</v>
      </c>
      <c r="D102" s="18">
        <f t="shared" si="96"/>
        <v>-1.1177696872797349</v>
      </c>
      <c r="E102" s="18">
        <f t="shared" si="96"/>
        <v>-0.32922064274010232</v>
      </c>
      <c r="F102" s="18">
        <f t="shared" si="97"/>
        <v>-0.59276656880460354</v>
      </c>
      <c r="H102" s="18">
        <f t="shared" si="98"/>
        <v>-0.59276656880460354</v>
      </c>
      <c r="I102" s="18">
        <f t="shared" si="99"/>
        <v>2.6263908977690154</v>
      </c>
      <c r="J102" s="18">
        <f t="shared" si="100"/>
        <v>2.2196336339398881</v>
      </c>
      <c r="L102" t="str">
        <f t="shared" si="101"/>
        <v>71 Sales occupations</v>
      </c>
      <c r="M102" s="18">
        <f t="shared" si="102"/>
        <v>-1.6582417769679725</v>
      </c>
      <c r="N102" s="18">
        <f t="shared" si="102"/>
        <v>-1.5684936171642128</v>
      </c>
      <c r="O102" s="18">
        <f t="shared" si="102"/>
        <v>-1.2299583993149787</v>
      </c>
      <c r="P102" s="18">
        <f t="shared" si="102"/>
        <v>2.5833666061858551E-2</v>
      </c>
      <c r="Q102" s="18">
        <f t="shared" si="103"/>
        <v>-0.39452779557244133</v>
      </c>
      <c r="S102" s="18">
        <f t="shared" si="104"/>
        <v>-0.39452779557244133</v>
      </c>
      <c r="T102" s="18">
        <f t="shared" si="105"/>
        <v>1.8722388330539408</v>
      </c>
      <c r="U102" s="18">
        <f t="shared" si="106"/>
        <v>1.5700084087032939</v>
      </c>
      <c r="W102" t="str">
        <f t="shared" si="107"/>
        <v>71 Sales occupations</v>
      </c>
      <c r="X102" s="18">
        <f t="shared" si="108"/>
        <v>-4.0030118722035324</v>
      </c>
      <c r="Y102" s="18">
        <f t="shared" si="108"/>
        <v>1.8274022711902482</v>
      </c>
      <c r="Z102" s="18">
        <f t="shared" si="108"/>
        <v>-1.0654152438962727</v>
      </c>
      <c r="AA102" s="18">
        <f t="shared" si="108"/>
        <v>-0.49803520098996579</v>
      </c>
      <c r="AB102" s="18">
        <f t="shared" si="109"/>
        <v>-0.6875225044447375</v>
      </c>
      <c r="AD102" s="18">
        <f t="shared" si="110"/>
        <v>-0.6875225044447375</v>
      </c>
      <c r="AE102" s="18">
        <f t="shared" si="111"/>
        <v>2.9544580291252176</v>
      </c>
      <c r="AF102" s="18">
        <f t="shared" si="112"/>
        <v>2.5049910755494675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5.4160161648806548</v>
      </c>
      <c r="D103" s="18">
        <f t="shared" si="96"/>
        <v>5.0538872236086441</v>
      </c>
      <c r="E103" s="18">
        <f t="shared" si="96"/>
        <v>1.4678844303112726</v>
      </c>
      <c r="F103" s="18">
        <f t="shared" si="97"/>
        <v>2.649407283107319</v>
      </c>
      <c r="H103" s="18">
        <f t="shared" si="98"/>
        <v>2.649407283107319</v>
      </c>
      <c r="I103" s="18">
        <f t="shared" si="99"/>
        <v>3.2325854335870874</v>
      </c>
      <c r="J103" s="18">
        <f t="shared" si="100"/>
        <v>5.0434516787324357</v>
      </c>
      <c r="L103" t="str">
        <f t="shared" si="101"/>
        <v>72 Customer service occupations</v>
      </c>
      <c r="M103" s="18">
        <f t="shared" si="102"/>
        <v>-1.9422068889533128</v>
      </c>
      <c r="N103" s="18">
        <f t="shared" si="102"/>
        <v>20.732111893746708</v>
      </c>
      <c r="O103" s="18">
        <f t="shared" si="102"/>
        <v>6.4544513206937548</v>
      </c>
      <c r="P103" s="18">
        <f t="shared" si="102"/>
        <v>1.8283235307817947</v>
      </c>
      <c r="Q103" s="18">
        <f t="shared" si="103"/>
        <v>3.3475862346750596</v>
      </c>
      <c r="S103" s="18">
        <f t="shared" si="104"/>
        <v>3.3475862346750596</v>
      </c>
      <c r="T103" s="18">
        <f t="shared" si="105"/>
        <v>2.6752093696416956</v>
      </c>
      <c r="U103" s="18">
        <f t="shared" si="106"/>
        <v>5.1522342222278805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-2.9990866075041644</v>
      </c>
      <c r="Z103" s="18">
        <f t="shared" si="108"/>
        <v>4.051281134751239</v>
      </c>
      <c r="AA103" s="18">
        <f t="shared" si="108"/>
        <v>1.1835730559834445</v>
      </c>
      <c r="AB103" s="18">
        <f t="shared" si="109"/>
        <v>2.1305846915265825</v>
      </c>
      <c r="AD103" s="18">
        <f t="shared" si="110"/>
        <v>2.1305846915265825</v>
      </c>
      <c r="AE103" s="18">
        <f t="shared" si="111"/>
        <v>3.5908357756087028</v>
      </c>
      <c r="AF103" s="18">
        <f t="shared" si="112"/>
        <v>4.9681427038506421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-2.0663779030586138</v>
      </c>
      <c r="C104" s="18">
        <f t="shared" si="96"/>
        <v>-12.958396091500424</v>
      </c>
      <c r="D104" s="18">
        <f t="shared" si="96"/>
        <v>2.9324179423944496</v>
      </c>
      <c r="E104" s="18">
        <f t="shared" si="96"/>
        <v>-0.66446593210539584</v>
      </c>
      <c r="F104" s="18">
        <f t="shared" si="97"/>
        <v>0.52030838396150969</v>
      </c>
      <c r="H104" s="18">
        <f t="shared" si="98"/>
        <v>0.52030838396150969</v>
      </c>
      <c r="I104" s="18">
        <f t="shared" si="99"/>
        <v>2.3764489209380235</v>
      </c>
      <c r="J104" s="18">
        <f t="shared" si="100"/>
        <v>2.754953952536443</v>
      </c>
      <c r="L104" t="str">
        <f t="shared" si="101"/>
        <v>81 Process, plant and machine operatives</v>
      </c>
      <c r="M104" s="18">
        <f t="shared" si="102"/>
        <v>-2.747022643770991</v>
      </c>
      <c r="N104" s="18">
        <f t="shared" si="102"/>
        <v>-11.729288481659228</v>
      </c>
      <c r="O104" s="18">
        <f t="shared" si="102"/>
        <v>2.9391484766277731</v>
      </c>
      <c r="P104" s="18">
        <f t="shared" si="102"/>
        <v>-0.57505063062558426</v>
      </c>
      <c r="Q104" s="18">
        <f t="shared" si="103"/>
        <v>0.58281271348579189</v>
      </c>
      <c r="S104" s="18">
        <f t="shared" si="104"/>
        <v>0.58281271348579189</v>
      </c>
      <c r="T104" s="18">
        <f t="shared" si="105"/>
        <v>2.2520307633435932</v>
      </c>
      <c r="U104" s="18">
        <f t="shared" si="106"/>
        <v>2.6835987911403514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-18.055042679374345</v>
      </c>
      <c r="Z104" s="18">
        <f t="shared" si="108"/>
        <v>2.9023329982988288</v>
      </c>
      <c r="AA104" s="18">
        <f t="shared" si="108"/>
        <v>-1.0737028778833202</v>
      </c>
      <c r="AB104" s="18">
        <f t="shared" si="109"/>
        <v>0.23427251772170088</v>
      </c>
      <c r="AD104" s="18">
        <f t="shared" si="110"/>
        <v>0.23427251772170088</v>
      </c>
      <c r="AE104" s="18">
        <f t="shared" si="111"/>
        <v>2.9077458486652663</v>
      </c>
      <c r="AF104" s="18">
        <f t="shared" si="112"/>
        <v>3.0654774587935085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-9.9034120315084966</v>
      </c>
      <c r="D105" s="18">
        <f t="shared" si="96"/>
        <v>-0.11645505649391374</v>
      </c>
      <c r="E105" s="18">
        <f t="shared" si="96"/>
        <v>-0.64458112758760677</v>
      </c>
      <c r="F105" s="18">
        <f t="shared" si="97"/>
        <v>-0.46885010453332487</v>
      </c>
      <c r="H105" s="18">
        <f t="shared" si="98"/>
        <v>-0.46885010453332487</v>
      </c>
      <c r="I105" s="18">
        <f t="shared" si="99"/>
        <v>2.7522015550877077</v>
      </c>
      <c r="J105" s="18">
        <f t="shared" si="100"/>
        <v>2.435159636729689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-9.7246102652545297</v>
      </c>
      <c r="O105" s="18">
        <f t="shared" si="102"/>
        <v>-0.32175404962225818</v>
      </c>
      <c r="P105" s="18">
        <f t="shared" si="102"/>
        <v>-0.70589012338896362</v>
      </c>
      <c r="Q105" s="18">
        <f t="shared" si="103"/>
        <v>-0.57800953320454873</v>
      </c>
      <c r="S105" s="18">
        <f t="shared" si="104"/>
        <v>-0.57800953320454873</v>
      </c>
      <c r="T105" s="18">
        <f t="shared" si="105"/>
        <v>2.708209706103637</v>
      </c>
      <c r="U105" s="18">
        <f t="shared" si="106"/>
        <v>2.3159724259222081</v>
      </c>
      <c r="W105" t="str">
        <f t="shared" si="107"/>
        <v>82 Transport and mobile machine drivers and operatives</v>
      </c>
      <c r="X105" s="18">
        <f t="shared" si="108"/>
        <v>-1.1780286716974175</v>
      </c>
      <c r="Y105" s="18">
        <f t="shared" si="108"/>
        <v>-16.186486001913792</v>
      </c>
      <c r="Z105" s="18">
        <f t="shared" si="108"/>
        <v>6.6431132363709677</v>
      </c>
      <c r="AA105" s="18">
        <f t="shared" si="108"/>
        <v>0.89445255793585421</v>
      </c>
      <c r="AB105" s="18">
        <f t="shared" si="109"/>
        <v>2.7753892942733671</v>
      </c>
      <c r="AD105" s="18">
        <f t="shared" si="110"/>
        <v>2.7753892942733671</v>
      </c>
      <c r="AE105" s="18">
        <f t="shared" si="111"/>
        <v>4.2494704346659473</v>
      </c>
      <c r="AF105" s="18">
        <f t="shared" si="112"/>
        <v>5.935032695905984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-3.2435982216247217</v>
      </c>
      <c r="C106" s="18">
        <f t="shared" si="96"/>
        <v>-11.930786219446965</v>
      </c>
      <c r="D106" s="18">
        <f t="shared" si="96"/>
        <v>-4.3568519936297623</v>
      </c>
      <c r="E106" s="18">
        <f t="shared" si="96"/>
        <v>-0.88755369022938124</v>
      </c>
      <c r="F106" s="18">
        <f t="shared" si="97"/>
        <v>-2.0577482627502919</v>
      </c>
      <c r="H106" s="18">
        <f t="shared" si="98"/>
        <v>-2.0577482627502919</v>
      </c>
      <c r="I106" s="18">
        <f t="shared" si="99"/>
        <v>1.7900342527517932</v>
      </c>
      <c r="J106" s="18">
        <f t="shared" si="100"/>
        <v>0.24233096658465847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-9.340904738184264</v>
      </c>
      <c r="O106" s="18">
        <f t="shared" si="102"/>
        <v>-4.5357586596794892</v>
      </c>
      <c r="P106" s="18">
        <f t="shared" si="102"/>
        <v>-0.90659125570927701</v>
      </c>
      <c r="Q106" s="18">
        <f t="shared" si="103"/>
        <v>-2.1313899150545934</v>
      </c>
      <c r="S106" s="18">
        <f t="shared" si="104"/>
        <v>-2.1313899150545934</v>
      </c>
      <c r="T106" s="18">
        <f t="shared" si="105"/>
        <v>1.5400192803120882</v>
      </c>
      <c r="U106" s="18">
        <f t="shared" si="106"/>
        <v>-0.1244031405045698</v>
      </c>
      <c r="W106" t="str">
        <f t="shared" si="107"/>
        <v>91 Elementary trades and related occupations</v>
      </c>
      <c r="X106" s="18">
        <f t="shared" si="108"/>
        <v>-4.6184211118209468</v>
      </c>
      <c r="Y106" s="18">
        <f t="shared" si="108"/>
        <v>-22.346410344351696</v>
      </c>
      <c r="Z106" s="18">
        <f t="shared" si="108"/>
        <v>-3.5342558662973533</v>
      </c>
      <c r="AA106" s="18">
        <f t="shared" si="108"/>
        <v>-0.80311068530136698</v>
      </c>
      <c r="AB106" s="18">
        <f t="shared" si="109"/>
        <v>-1.7219776533732079</v>
      </c>
      <c r="AD106" s="18">
        <f t="shared" si="110"/>
        <v>-1.7219776533732079</v>
      </c>
      <c r="AE106" s="18">
        <f t="shared" si="111"/>
        <v>2.8613023139856919</v>
      </c>
      <c r="AF106" s="18">
        <f t="shared" si="112"/>
        <v>1.7510245028866889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-5.0464802021681576</v>
      </c>
      <c r="D107" s="18">
        <f t="shared" si="96"/>
        <v>-3.6733665056787324E-2</v>
      </c>
      <c r="E107" s="18">
        <f t="shared" si="96"/>
        <v>-0.24491771444014043</v>
      </c>
      <c r="F107" s="18">
        <f t="shared" si="97"/>
        <v>-0.17557124987300776</v>
      </c>
      <c r="H107" s="18">
        <f t="shared" si="98"/>
        <v>-0.17557124987300776</v>
      </c>
      <c r="I107" s="18">
        <f t="shared" si="99"/>
        <v>2.6210068104394635</v>
      </c>
      <c r="J107" s="18">
        <f t="shared" si="100"/>
        <v>2.499270899351691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-5.0138182306998402</v>
      </c>
      <c r="O107" s="18">
        <f t="shared" si="102"/>
        <v>0.83925910807829407</v>
      </c>
      <c r="P107" s="18">
        <f t="shared" si="102"/>
        <v>-0.58687577158704762</v>
      </c>
      <c r="Q107" s="18">
        <f t="shared" si="103"/>
        <v>-0.11375271910925022</v>
      </c>
      <c r="S107" s="18">
        <f t="shared" si="104"/>
        <v>-0.11375271910925022</v>
      </c>
      <c r="T107" s="18">
        <f t="shared" si="105"/>
        <v>2.2627008930553361</v>
      </c>
      <c r="U107" s="18">
        <f t="shared" si="106"/>
        <v>2.179729151808707</v>
      </c>
      <c r="W107" t="str">
        <f t="shared" si="107"/>
        <v>92 Elementary administration and service occupations</v>
      </c>
      <c r="X107" s="18">
        <f t="shared" si="108"/>
        <v>-3.7526544895483682</v>
      </c>
      <c r="Y107" s="18">
        <f t="shared" si="108"/>
        <v>-5.0823219941915294</v>
      </c>
      <c r="Z107" s="18">
        <f t="shared" si="108"/>
        <v>-1.0354694137734266</v>
      </c>
      <c r="AA107" s="18">
        <f t="shared" si="108"/>
        <v>0.15398425114612202</v>
      </c>
      <c r="AB107" s="18">
        <f t="shared" si="109"/>
        <v>-0.24408032563157933</v>
      </c>
      <c r="AD107" s="18">
        <f t="shared" si="110"/>
        <v>-0.24408032563157933</v>
      </c>
      <c r="AE107" s="18">
        <f t="shared" si="111"/>
        <v>2.9952979207121144</v>
      </c>
      <c r="AF107" s="18">
        <f t="shared" si="112"/>
        <v>2.8348202084805818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-1.0405530972503074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2.7505791220647113</v>
      </c>
      <c r="J109" s="26">
        <f t="shared" ref="J109" si="115">IF($F$6-$D$6 &lt;&gt; 0,(EXP(LN(1+(J72/100))/($F$6-$D$6))-1)*100,0)</f>
        <v>2.9492685112995298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-2.7532246187687792</v>
      </c>
      <c r="O109" s="26">
        <f>IF(AND(P$6-O$6 &lt;&gt; 0,O35&lt;&gt;0,P35&lt;&gt;0),(EXP(LN(P35/O35)/(P$6-O$6))-1)*100,0)</f>
        <v>3.0918883640707051E-2</v>
      </c>
      <c r="P109" s="26">
        <f>IF(AND(Q$6-P$6 &lt;&gt; 0,P35&lt;&gt;0,Q35&lt;&gt;0),(EXP(LN(Q35/P35)/(Q$6-P$6))-1)*100,0)</f>
        <v>0.12964219723619053</v>
      </c>
      <c r="Q109" s="26">
        <f t="shared" ref="Q109" si="116">IF(AND(Q$6-O$6 &lt;&gt; 0,O35&lt;&gt;0,Q35&lt;&gt;0),(EXP(LN(Q35/O35)/(Q$6-O$6))-1)*100,0)</f>
        <v>9.6723604916748585E-2</v>
      </c>
      <c r="S109" s="26">
        <f t="shared" ref="S109" si="117">IF($F$6-$D$6 &lt;&gt; 0,(EXP(LN(1+(S72/100))/($F$6-$D$6))-1)*100,0)</f>
        <v>9.6723604916748585E-2</v>
      </c>
      <c r="T109" s="26">
        <f t="shared" ref="T109" si="118">IF(O35&gt;0,((1+(T35/O35))^(1/($F$6-$D$6))-1)*100,0)</f>
        <v>2.2735255688158595</v>
      </c>
      <c r="U109" s="26">
        <f t="shared" ref="U109" si="119">IF($F$6-$D$6 &lt;&gt; 0,(EXP(LN(1+(U72/100))/($F$6-$D$6))-1)*100,0)</f>
        <v>2.3442689921687743</v>
      </c>
      <c r="W109" s="24" t="str">
        <f>W35</f>
        <v>All occupations</v>
      </c>
      <c r="X109" s="26">
        <f>IF(AND(Y$6-X$6 &lt;&gt; 0,X35&lt;&gt;0,Y35&lt;&gt;0),(EXP(LN(Y35/X35)/(Y$6-X$6))-1)*100,0)</f>
        <v>-1.5506404024226206</v>
      </c>
      <c r="Y109" s="26">
        <f>IF(AND(Z$6-Y$6 &lt;&gt; 0,Y35&lt;&gt;0,Z35&lt;&gt;0),(EXP(LN(Z35/Y35)/(Z$6-Y$6))-1)*100,0)</f>
        <v>3.4104334139642534</v>
      </c>
      <c r="Z109" s="26">
        <f>IF(AND(AA$6-Z$6 &lt;&gt; 0,Z35&lt;&gt;0,AA35&lt;&gt;0),(EXP(LN(AA35/Z35)/(AA$6-Z$6))-1)*100,0)</f>
        <v>0.55118278873518278</v>
      </c>
      <c r="AA109" s="26">
        <f>IF(AND(AB$6-AA$6 &lt;&gt; 0,AA35&lt;&gt;0,AB35&lt;&gt;0),(EXP(LN(AB35/AA35)/(AB$6-AA$6))-1)*100,0)</f>
        <v>0.42985160686024315</v>
      </c>
      <c r="AB109" s="26">
        <f t="shared" ref="AB109" si="120">IF(AND(AB$6-Z$6 &lt;&gt; 0,Z35&lt;&gt;0,AB35&lt;&gt;0),(EXP(LN(AB35/Z35)/(AB$6-Z$6))-1)*100,0)</f>
        <v>0.47027905813341597</v>
      </c>
      <c r="AD109" s="26">
        <f t="shared" ref="AD109" si="121">IF($F$6-$D$6 &lt;&gt; 0,(EXP(LN(1+(AD72/100))/($F$6-$D$6))-1)*100,0)</f>
        <v>0.47027905813341597</v>
      </c>
      <c r="AE109" s="26">
        <f t="shared" ref="AE109" si="122">IF(Z35&gt;0,((1+(AE35/Z35))^(1/($F$6-$D$6))-1)*100,0)</f>
        <v>3.1864118749080017</v>
      </c>
      <c r="AF109" s="26">
        <f t="shared" ref="AF109" si="123">IF($F$6-$D$6 &lt;&gt; 0,(EXP(LN(1+(AF72/100))/($F$6-$D$6))-1)*100,0)</f>
        <v>3.4932647499392733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1.4089691775693822</v>
      </c>
      <c r="C119" s="27">
        <f t="shared" si="125"/>
        <v>0.49865361992878832</v>
      </c>
      <c r="D119" s="27">
        <f t="shared" si="125"/>
        <v>-1.2558783006274972</v>
      </c>
      <c r="E119" s="27">
        <f t="shared" si="125"/>
        <v>1.3777929073044266</v>
      </c>
      <c r="F119" s="27">
        <f t="shared" ref="F119:F144" si="126">F8-D8</f>
        <v>0.12191460667692944</v>
      </c>
      <c r="L119" t="str">
        <f t="shared" ref="L119:L144" si="127">L8</f>
        <v>11 Corporate managers and directors</v>
      </c>
      <c r="M119" s="27">
        <f t="shared" ref="M119:P144" si="128">N8-M8</f>
        <v>0.74238705739157673</v>
      </c>
      <c r="N119" s="27">
        <f t="shared" si="128"/>
        <v>8.8283463730773448E-2</v>
      </c>
      <c r="O119" s="27">
        <f t="shared" si="128"/>
        <v>-1.1862259753216691</v>
      </c>
      <c r="P119" s="27">
        <f t="shared" si="128"/>
        <v>0.34815435045296184</v>
      </c>
      <c r="Q119" s="27">
        <f t="shared" ref="Q119:Q144" si="129">Q8-O8</f>
        <v>-0.83807162486870723</v>
      </c>
      <c r="W119" t="str">
        <f t="shared" ref="W119:W144" si="130">W8</f>
        <v>11 Corporate managers and directors</v>
      </c>
      <c r="X119" s="27">
        <f t="shared" ref="X119:AA144" si="131">Y8-X8</f>
        <v>0.66658212017782503</v>
      </c>
      <c r="Y119" s="27">
        <f t="shared" si="131"/>
        <v>0.41037015619800332</v>
      </c>
      <c r="Z119" s="27">
        <f t="shared" si="131"/>
        <v>-6.9652325305833429E-2</v>
      </c>
      <c r="AA119" s="27">
        <f t="shared" si="131"/>
        <v>1.0296385568514843</v>
      </c>
      <c r="AB119" s="27">
        <f t="shared" ref="AB119:AB144" si="132">AB8-Z8</f>
        <v>0.95998623154565088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-0.2106190239498229</v>
      </c>
      <c r="D120" s="27">
        <f t="shared" si="125"/>
        <v>1.7321203353405661</v>
      </c>
      <c r="E120" s="27">
        <f t="shared" si="125"/>
        <v>1.6008050594957908</v>
      </c>
      <c r="F120" s="27">
        <f t="shared" si="126"/>
        <v>3.3329253948363569</v>
      </c>
      <c r="L120" t="str">
        <f t="shared" si="127"/>
        <v>12 Other managers and proprietors</v>
      </c>
      <c r="M120" s="27">
        <f t="shared" si="128"/>
        <v>0.19493243553461159</v>
      </c>
      <c r="N120" s="27">
        <f t="shared" si="128"/>
        <v>-0.50051980628448955</v>
      </c>
      <c r="O120" s="27">
        <f t="shared" si="128"/>
        <v>1.1421205315127052</v>
      </c>
      <c r="P120" s="27">
        <f t="shared" si="128"/>
        <v>1.0354727093818097</v>
      </c>
      <c r="Q120" s="27">
        <f t="shared" si="129"/>
        <v>2.1775932408945149</v>
      </c>
      <c r="W120" t="str">
        <f t="shared" si="130"/>
        <v>12 Other managers and proprietors</v>
      </c>
      <c r="X120" s="27">
        <f t="shared" si="131"/>
        <v>0.17638810423543161</v>
      </c>
      <c r="Y120" s="27">
        <f t="shared" si="131"/>
        <v>0.28990078233467775</v>
      </c>
      <c r="Z120" s="27">
        <f t="shared" si="131"/>
        <v>0.58999980382786132</v>
      </c>
      <c r="AA120" s="27">
        <f t="shared" si="131"/>
        <v>0.56533235011398109</v>
      </c>
      <c r="AB120" s="27">
        <f t="shared" si="132"/>
        <v>1.1553321539418424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0.69012167412097547</v>
      </c>
      <c r="D121" s="27">
        <f t="shared" si="125"/>
        <v>0.36926171413179176</v>
      </c>
      <c r="E121" s="27">
        <f t="shared" si="125"/>
        <v>1.3010843762873936</v>
      </c>
      <c r="F121" s="27">
        <f t="shared" si="126"/>
        <v>1.6703460904191854</v>
      </c>
      <c r="L121" t="str">
        <f t="shared" si="127"/>
        <v>21 Science, research, engineering and technology professionals</v>
      </c>
      <c r="M121" s="27">
        <f t="shared" si="128"/>
        <v>-0.29350777139215545</v>
      </c>
      <c r="N121" s="27">
        <f t="shared" si="128"/>
        <v>0.12361095270756728</v>
      </c>
      <c r="O121" s="27">
        <f t="shared" si="128"/>
        <v>-0.11784360290225848</v>
      </c>
      <c r="P121" s="27">
        <f t="shared" si="128"/>
        <v>0.56605041965554648</v>
      </c>
      <c r="Q121" s="27">
        <f t="shared" si="129"/>
        <v>0.448206816753288</v>
      </c>
      <c r="W121" t="str">
        <f t="shared" si="130"/>
        <v>21 Science, research, engineering and technology professionals</v>
      </c>
      <c r="X121" s="27">
        <f t="shared" si="131"/>
        <v>-0.12911135899331239</v>
      </c>
      <c r="Y121" s="27">
        <f t="shared" si="131"/>
        <v>0.56651072141341086</v>
      </c>
      <c r="Z121" s="27">
        <f t="shared" si="131"/>
        <v>0.48710531703407778</v>
      </c>
      <c r="AA121" s="27">
        <f t="shared" si="131"/>
        <v>0.73503395663182403</v>
      </c>
      <c r="AB121" s="27">
        <f t="shared" si="132"/>
        <v>1.2221392736659018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1.5502520134594526</v>
      </c>
      <c r="D122" s="27">
        <f t="shared" si="125"/>
        <v>2.4610436733842498</v>
      </c>
      <c r="E122" s="27">
        <f t="shared" si="125"/>
        <v>2.9505179584669321</v>
      </c>
      <c r="F122" s="27">
        <f t="shared" si="126"/>
        <v>5.4115616318511819</v>
      </c>
      <c r="L122" t="str">
        <f t="shared" si="127"/>
        <v>22 Health professionals</v>
      </c>
      <c r="M122" s="27">
        <f t="shared" si="128"/>
        <v>-0.10192344612743653</v>
      </c>
      <c r="N122" s="27">
        <f t="shared" si="128"/>
        <v>0.81800558300775972</v>
      </c>
      <c r="O122" s="27">
        <f t="shared" si="128"/>
        <v>0.5718580369771793</v>
      </c>
      <c r="P122" s="27">
        <f t="shared" si="128"/>
        <v>0.79371248119941207</v>
      </c>
      <c r="Q122" s="27">
        <f t="shared" si="129"/>
        <v>1.3655705181765914</v>
      </c>
      <c r="W122" t="str">
        <f t="shared" si="130"/>
        <v>22 Health professionals</v>
      </c>
      <c r="X122" s="27">
        <f t="shared" si="131"/>
        <v>-6.4271783693135021E-2</v>
      </c>
      <c r="Y122" s="27">
        <f t="shared" si="131"/>
        <v>0.73224643045171689</v>
      </c>
      <c r="Z122" s="27">
        <f t="shared" si="131"/>
        <v>1.8891856364070758</v>
      </c>
      <c r="AA122" s="27">
        <f t="shared" si="131"/>
        <v>2.1568054772675431</v>
      </c>
      <c r="AB122" s="27">
        <f t="shared" si="132"/>
        <v>4.0459911136746189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-1.3097796983970564</v>
      </c>
      <c r="C123" s="27">
        <f t="shared" si="125"/>
        <v>0.55119048972666995</v>
      </c>
      <c r="D123" s="27">
        <f t="shared" si="125"/>
        <v>1.2577101114009519</v>
      </c>
      <c r="E123" s="27">
        <f t="shared" si="125"/>
        <v>1.0772739085141829</v>
      </c>
      <c r="F123" s="27">
        <f t="shared" si="126"/>
        <v>2.3349840199151348</v>
      </c>
      <c r="L123" t="str">
        <f t="shared" si="127"/>
        <v>23 Teaching and other educational professionals</v>
      </c>
      <c r="M123" s="27">
        <f t="shared" si="128"/>
        <v>-1.4323940919317888</v>
      </c>
      <c r="N123" s="27">
        <f t="shared" si="128"/>
        <v>-0.10185711393266228</v>
      </c>
      <c r="O123" s="27">
        <f t="shared" si="128"/>
        <v>0.50502663478292664</v>
      </c>
      <c r="P123" s="27">
        <f t="shared" si="128"/>
        <v>0.2302187760509522</v>
      </c>
      <c r="Q123" s="27">
        <f t="shared" si="129"/>
        <v>0.73524541083387884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0.65304760365933845</v>
      </c>
      <c r="Z123" s="27">
        <f t="shared" si="131"/>
        <v>0.75268347661801549</v>
      </c>
      <c r="AA123" s="27">
        <f t="shared" si="131"/>
        <v>0.84705513246323072</v>
      </c>
      <c r="AB123" s="27">
        <f t="shared" si="132"/>
        <v>1.5997386090812462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0.20285510437206966</v>
      </c>
      <c r="C124" s="27">
        <f t="shared" si="125"/>
        <v>1.9630864038544189</v>
      </c>
      <c r="D124" s="27">
        <f t="shared" si="125"/>
        <v>1.4429445499392077</v>
      </c>
      <c r="E124" s="27">
        <f t="shared" si="125"/>
        <v>2.3314516429164023</v>
      </c>
      <c r="F124" s="27">
        <f t="shared" si="126"/>
        <v>3.77439619285561</v>
      </c>
      <c r="L124" t="str">
        <f t="shared" si="127"/>
        <v>24 Business, media and public service professionals</v>
      </c>
      <c r="M124" s="27">
        <f t="shared" si="128"/>
        <v>-0.45638514771240946</v>
      </c>
      <c r="N124" s="27">
        <f t="shared" si="128"/>
        <v>0.77215266174630681</v>
      </c>
      <c r="O124" s="27">
        <f t="shared" si="128"/>
        <v>0.65238164187685133</v>
      </c>
      <c r="P124" s="27">
        <f t="shared" si="128"/>
        <v>0.65105373875935157</v>
      </c>
      <c r="Q124" s="27">
        <f t="shared" si="129"/>
        <v>1.3034353806362029</v>
      </c>
      <c r="W124" t="str">
        <f t="shared" si="130"/>
        <v>24 Business, media and public service professionals</v>
      </c>
      <c r="X124" s="27">
        <f t="shared" si="131"/>
        <v>0.65924025208449688</v>
      </c>
      <c r="Y124" s="27">
        <f t="shared" si="131"/>
        <v>1.1909337421080863</v>
      </c>
      <c r="Z124" s="27">
        <f t="shared" si="131"/>
        <v>0.79056290806238483</v>
      </c>
      <c r="AA124" s="27">
        <f t="shared" si="131"/>
        <v>1.6803979041570649</v>
      </c>
      <c r="AB124" s="27">
        <f t="shared" si="132"/>
        <v>2.4709608122194497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-1.887275457148796E-2</v>
      </c>
      <c r="C125" s="27">
        <f t="shared" si="125"/>
        <v>0.5115003551018269</v>
      </c>
      <c r="D125" s="27">
        <f t="shared" si="125"/>
        <v>-0.89748346269507095</v>
      </c>
      <c r="E125" s="27">
        <f t="shared" si="125"/>
        <v>0.20445926960704153</v>
      </c>
      <c r="F125" s="27">
        <f t="shared" si="126"/>
        <v>-0.69302419308802943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0.2638834315190195</v>
      </c>
      <c r="O125" s="27">
        <f t="shared" si="128"/>
        <v>-0.94992972458147218</v>
      </c>
      <c r="P125" s="27">
        <f t="shared" si="128"/>
        <v>-4.6580915354695218E-2</v>
      </c>
      <c r="Q125" s="27">
        <f t="shared" si="129"/>
        <v>-0.9965106399361674</v>
      </c>
      <c r="W125" t="str">
        <f t="shared" si="130"/>
        <v>31 Science, engineering and technology associate professionals</v>
      </c>
      <c r="X125" s="27">
        <f t="shared" si="131"/>
        <v>-8.562375903984476E-2</v>
      </c>
      <c r="Y125" s="27">
        <f t="shared" si="131"/>
        <v>0.24761692358279075</v>
      </c>
      <c r="Z125" s="27">
        <f t="shared" si="131"/>
        <v>5.2446261886421874E-2</v>
      </c>
      <c r="AA125" s="27">
        <f t="shared" si="131"/>
        <v>0.25104018496171832</v>
      </c>
      <c r="AB125" s="27">
        <f t="shared" si="132"/>
        <v>0.30348644684814019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-9.2271156522722997E-2</v>
      </c>
      <c r="C126" s="27">
        <f t="shared" si="125"/>
        <v>0.7028080638612435</v>
      </c>
      <c r="D126" s="27">
        <f t="shared" si="125"/>
        <v>0.21334109630275666</v>
      </c>
      <c r="E126" s="27">
        <f t="shared" si="125"/>
        <v>0.78842901913618135</v>
      </c>
      <c r="F126" s="27">
        <f t="shared" si="126"/>
        <v>1.001770115438938</v>
      </c>
      <c r="L126" t="str">
        <f t="shared" si="127"/>
        <v>32 Health and social care associate professionals</v>
      </c>
      <c r="M126" s="27">
        <f t="shared" si="128"/>
        <v>-9.5795955149195366E-2</v>
      </c>
      <c r="N126" s="27">
        <f t="shared" si="128"/>
        <v>0.22125882132626118</v>
      </c>
      <c r="O126" s="27">
        <f t="shared" si="128"/>
        <v>-0.13114695581387203</v>
      </c>
      <c r="P126" s="27">
        <f t="shared" si="128"/>
        <v>0.12863273378199103</v>
      </c>
      <c r="Q126" s="27">
        <f t="shared" si="129"/>
        <v>-2.5142220318810082E-3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0.48154924253500475</v>
      </c>
      <c r="Z126" s="27">
        <f t="shared" si="131"/>
        <v>0.34448805211662137</v>
      </c>
      <c r="AA126" s="27">
        <f t="shared" si="131"/>
        <v>0.65979628535418566</v>
      </c>
      <c r="AB126" s="27">
        <f t="shared" si="132"/>
        <v>1.004284337470807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0.3360270158301506</v>
      </c>
      <c r="C127" s="27">
        <f t="shared" si="125"/>
        <v>0.18659459694144909</v>
      </c>
      <c r="D127" s="27">
        <f t="shared" si="125"/>
        <v>0.53336711621787591</v>
      </c>
      <c r="E127" s="27">
        <f t="shared" si="125"/>
        <v>0.57061049974821287</v>
      </c>
      <c r="F127" s="27">
        <f t="shared" si="126"/>
        <v>1.1039776159660888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8.6802086166015258E-2</v>
      </c>
      <c r="O127" s="27">
        <f t="shared" si="128"/>
        <v>0.24388391706805956</v>
      </c>
      <c r="P127" s="27">
        <f t="shared" si="128"/>
        <v>0.17044176670582267</v>
      </c>
      <c r="Q127" s="27">
        <f t="shared" si="129"/>
        <v>0.41432568377388224</v>
      </c>
      <c r="W127" t="str">
        <f t="shared" si="130"/>
        <v>33 Protective service occupations</v>
      </c>
      <c r="X127" s="27">
        <f t="shared" si="131"/>
        <v>0.14181153270505287</v>
      </c>
      <c r="Y127" s="27">
        <f t="shared" si="131"/>
        <v>9.9792510775436938E-2</v>
      </c>
      <c r="Z127" s="27">
        <f t="shared" si="131"/>
        <v>0.28948319914981568</v>
      </c>
      <c r="AA127" s="27">
        <f t="shared" si="131"/>
        <v>0.40016873304239176</v>
      </c>
      <c r="AB127" s="27">
        <f t="shared" si="132"/>
        <v>0.68965193219220744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-5.7068797513801783E-2</v>
      </c>
      <c r="C128" s="27">
        <f t="shared" si="125"/>
        <v>-0.22698350592162875</v>
      </c>
      <c r="D128" s="27">
        <f t="shared" si="125"/>
        <v>-0.20219568553432365</v>
      </c>
      <c r="E128" s="27">
        <f t="shared" si="125"/>
        <v>0.3873596330915885</v>
      </c>
      <c r="F128" s="27">
        <f t="shared" si="126"/>
        <v>0.18516394755726484</v>
      </c>
      <c r="L128" t="str">
        <f t="shared" si="127"/>
        <v>34 Culture, media and sports occupations</v>
      </c>
      <c r="M128" s="27">
        <f t="shared" si="128"/>
        <v>0.13719101095779451</v>
      </c>
      <c r="N128" s="27">
        <f t="shared" si="128"/>
        <v>-0.23970933967735109</v>
      </c>
      <c r="O128" s="27">
        <f t="shared" si="128"/>
        <v>-8.4273134887706158E-2</v>
      </c>
      <c r="P128" s="27">
        <f t="shared" si="128"/>
        <v>0.12007593586054988</v>
      </c>
      <c r="Q128" s="27">
        <f t="shared" si="129"/>
        <v>3.5802800972843718E-2</v>
      </c>
      <c r="W128" t="str">
        <f t="shared" si="130"/>
        <v>34 Culture, media and sports occupations</v>
      </c>
      <c r="X128" s="27">
        <f t="shared" si="131"/>
        <v>-0.19425980847159985</v>
      </c>
      <c r="Y128" s="27">
        <f t="shared" si="131"/>
        <v>1.2725833755723004E-2</v>
      </c>
      <c r="Z128" s="27">
        <f t="shared" si="131"/>
        <v>-0.11792255064661283</v>
      </c>
      <c r="AA128" s="27">
        <f t="shared" si="131"/>
        <v>0.26728369723103906</v>
      </c>
      <c r="AB128" s="27">
        <f t="shared" si="132"/>
        <v>0.14936114658442623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5.0664213031236471E-2</v>
      </c>
      <c r="C129" s="27">
        <f t="shared" si="125"/>
        <v>0.7300719751029785</v>
      </c>
      <c r="D129" s="27">
        <f t="shared" si="125"/>
        <v>-0.74680737941641517</v>
      </c>
      <c r="E129" s="27">
        <f t="shared" si="125"/>
        <v>0.61401830444177286</v>
      </c>
      <c r="F129" s="27">
        <f t="shared" si="126"/>
        <v>-0.13278907497464232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0.31998483688353208</v>
      </c>
      <c r="O129" s="27">
        <f t="shared" si="128"/>
        <v>-0.62580084530203006</v>
      </c>
      <c r="P129" s="27">
        <f t="shared" si="128"/>
        <v>-4.5831089732263131E-2</v>
      </c>
      <c r="Q129" s="27">
        <f t="shared" si="129"/>
        <v>-0.67163193503429319</v>
      </c>
      <c r="W129" t="str">
        <f t="shared" si="130"/>
        <v>35 Business and public service associate professionals</v>
      </c>
      <c r="X129" s="27">
        <f t="shared" si="131"/>
        <v>0.12501995245292985</v>
      </c>
      <c r="Y129" s="27">
        <f t="shared" si="131"/>
        <v>0.41008713821942422</v>
      </c>
      <c r="Z129" s="27">
        <f t="shared" si="131"/>
        <v>-0.12100653411437179</v>
      </c>
      <c r="AA129" s="27">
        <f t="shared" si="131"/>
        <v>0.65984939417401467</v>
      </c>
      <c r="AB129" s="27">
        <f t="shared" si="132"/>
        <v>0.53884286005964288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-2.5887284016443175</v>
      </c>
      <c r="C130" s="27">
        <f t="shared" si="125"/>
        <v>1.5537150607043628</v>
      </c>
      <c r="D130" s="27">
        <f t="shared" si="125"/>
        <v>-2.3664426076304252</v>
      </c>
      <c r="E130" s="27">
        <f t="shared" si="125"/>
        <v>-1.2812517803950954</v>
      </c>
      <c r="F130" s="27">
        <f t="shared" si="126"/>
        <v>-3.6476943880255206</v>
      </c>
      <c r="L130" t="str">
        <f t="shared" si="127"/>
        <v>41 Administrative occupations</v>
      </c>
      <c r="M130" s="27">
        <f t="shared" si="128"/>
        <v>-1.1327150222399327</v>
      </c>
      <c r="N130" s="27">
        <f t="shared" si="128"/>
        <v>1.5992089104384926</v>
      </c>
      <c r="O130" s="27">
        <f t="shared" si="128"/>
        <v>-0.49637431437870561</v>
      </c>
      <c r="P130" s="27">
        <f t="shared" si="128"/>
        <v>0.80467515108551702</v>
      </c>
      <c r="Q130" s="27">
        <f t="shared" si="129"/>
        <v>0.30830083670681141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-4.5493849734128844E-2</v>
      </c>
      <c r="Z130" s="27">
        <f t="shared" si="131"/>
        <v>-1.8700682932517374</v>
      </c>
      <c r="AA130" s="27">
        <f t="shared" si="131"/>
        <v>-2.0859269314806106</v>
      </c>
      <c r="AB130" s="27">
        <f t="shared" si="132"/>
        <v>-3.955995224732348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-1.1472978064711548</v>
      </c>
      <c r="C131" s="27">
        <f t="shared" si="125"/>
        <v>0.13718415201165879</v>
      </c>
      <c r="D131" s="27">
        <f t="shared" si="125"/>
        <v>0.43880241472232218</v>
      </c>
      <c r="E131" s="27">
        <f t="shared" si="125"/>
        <v>-1.0022341673904522</v>
      </c>
      <c r="F131" s="27">
        <f t="shared" si="126"/>
        <v>-0.56343175266813006</v>
      </c>
      <c r="L131" t="str">
        <f t="shared" si="127"/>
        <v>42 Secretarial and related occupations</v>
      </c>
      <c r="M131" s="27">
        <f t="shared" si="128"/>
        <v>-0.11403292485366756</v>
      </c>
      <c r="N131" s="27">
        <f t="shared" si="128"/>
        <v>-2.3909486887097431E-2</v>
      </c>
      <c r="O131" s="27">
        <f t="shared" si="128"/>
        <v>0.12753237011267327</v>
      </c>
      <c r="P131" s="27">
        <f t="shared" si="128"/>
        <v>7.9295924369036264E-2</v>
      </c>
      <c r="Q131" s="27">
        <f t="shared" si="129"/>
        <v>0.20682829448170953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0.1610936388987545</v>
      </c>
      <c r="Z131" s="27">
        <f t="shared" si="131"/>
        <v>0.31127004460964969</v>
      </c>
      <c r="AA131" s="27">
        <f t="shared" si="131"/>
        <v>-1.0815300917594906</v>
      </c>
      <c r="AB131" s="27">
        <f t="shared" si="132"/>
        <v>-0.77026004714984087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-0.57449939058725619</v>
      </c>
      <c r="C132" s="27">
        <f t="shared" si="125"/>
        <v>-3.0341208509438999E-2</v>
      </c>
      <c r="D132" s="27">
        <f t="shared" si="125"/>
        <v>3.3009299861535446E-2</v>
      </c>
      <c r="E132" s="27">
        <f t="shared" si="125"/>
        <v>0.25246991861856261</v>
      </c>
      <c r="F132" s="27">
        <f t="shared" si="126"/>
        <v>0.28547921848009805</v>
      </c>
      <c r="L132" t="str">
        <f t="shared" si="127"/>
        <v>51 Skilled agricultural and related trades</v>
      </c>
      <c r="M132" s="27">
        <f t="shared" si="128"/>
        <v>-0.59534350376532252</v>
      </c>
      <c r="N132" s="27">
        <f t="shared" si="128"/>
        <v>-0.18979286923291694</v>
      </c>
      <c r="O132" s="27">
        <f t="shared" si="128"/>
        <v>-1.4528141787762738E-2</v>
      </c>
      <c r="P132" s="27">
        <f t="shared" si="128"/>
        <v>0.16442767200966224</v>
      </c>
      <c r="Q132" s="27">
        <f t="shared" si="129"/>
        <v>0.1498995302218995</v>
      </c>
      <c r="W132" t="str">
        <f t="shared" si="130"/>
        <v>51 Skilled agricultural and related trades</v>
      </c>
      <c r="X132" s="27">
        <f t="shared" si="131"/>
        <v>2.0844113178066254E-2</v>
      </c>
      <c r="Y132" s="27">
        <f t="shared" si="131"/>
        <v>0.15945166072347849</v>
      </c>
      <c r="Z132" s="27">
        <f t="shared" si="131"/>
        <v>4.7537441649298351E-2</v>
      </c>
      <c r="AA132" s="27">
        <f t="shared" si="131"/>
        <v>8.8042246608899921E-2</v>
      </c>
      <c r="AB132" s="27">
        <f t="shared" si="132"/>
        <v>0.13557968825819827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-1.7476628675807682</v>
      </c>
      <c r="D133" s="27">
        <f t="shared" si="125"/>
        <v>-0.64543010316984706</v>
      </c>
      <c r="E133" s="27">
        <f t="shared" si="125"/>
        <v>-0.92781311181566117</v>
      </c>
      <c r="F133" s="27">
        <f t="shared" si="126"/>
        <v>-1.5732432149855082</v>
      </c>
      <c r="L133" t="str">
        <f t="shared" si="127"/>
        <v>52 Skilled metal, electrical and electronic trades</v>
      </c>
      <c r="M133" s="27">
        <f t="shared" si="128"/>
        <v>-0.7060262077739079</v>
      </c>
      <c r="N133" s="27">
        <f t="shared" si="128"/>
        <v>-1.7175389195104032</v>
      </c>
      <c r="O133" s="27">
        <f t="shared" si="128"/>
        <v>-0.82814231270343264</v>
      </c>
      <c r="P133" s="27">
        <f t="shared" si="128"/>
        <v>-1.0442682525278162</v>
      </c>
      <c r="Q133" s="27">
        <f t="shared" si="129"/>
        <v>-1.8724105652312488</v>
      </c>
      <c r="W133" t="str">
        <f t="shared" si="130"/>
        <v>52 Skilled metal, electrical and electronic trades</v>
      </c>
      <c r="X133" s="27">
        <f t="shared" si="131"/>
        <v>5.6263207138858864E-2</v>
      </c>
      <c r="Y133" s="27">
        <f t="shared" si="131"/>
        <v>-3.0123948070346629E-2</v>
      </c>
      <c r="Z133" s="27">
        <f t="shared" si="131"/>
        <v>0.18271220953357287</v>
      </c>
      <c r="AA133" s="27">
        <f t="shared" si="131"/>
        <v>0.11645514071216523</v>
      </c>
      <c r="AB133" s="27">
        <f t="shared" si="132"/>
        <v>0.2991673502457381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0.3974418405172635</v>
      </c>
      <c r="C134" s="27">
        <f t="shared" si="125"/>
        <v>-2.1809219137446547</v>
      </c>
      <c r="D134" s="27">
        <f t="shared" si="125"/>
        <v>-0.19104642775306857</v>
      </c>
      <c r="E134" s="27">
        <f t="shared" si="125"/>
        <v>-0.8845843087279226</v>
      </c>
      <c r="F134" s="27">
        <f t="shared" si="126"/>
        <v>-1.0756307364809912</v>
      </c>
      <c r="L134" t="str">
        <f t="shared" si="127"/>
        <v>53 Skilled construction and building trades</v>
      </c>
      <c r="M134" s="27">
        <f t="shared" si="128"/>
        <v>0.58549673430287363</v>
      </c>
      <c r="N134" s="27">
        <f t="shared" si="128"/>
        <v>-2.2247254202634199</v>
      </c>
      <c r="O134" s="27">
        <f t="shared" si="128"/>
        <v>-0.20709069198922947</v>
      </c>
      <c r="P134" s="27">
        <f t="shared" si="128"/>
        <v>-0.91899315093538281</v>
      </c>
      <c r="Q134" s="27">
        <f t="shared" si="129"/>
        <v>-1.1260838429246123</v>
      </c>
      <c r="W134" t="str">
        <f t="shared" si="130"/>
        <v>53 Skilled construction and building trades</v>
      </c>
      <c r="X134" s="27">
        <f t="shared" si="131"/>
        <v>-0.18805489378562149</v>
      </c>
      <c r="Y134" s="27">
        <f t="shared" si="131"/>
        <v>4.3803506518782426E-2</v>
      </c>
      <c r="Z134" s="27">
        <f t="shared" si="131"/>
        <v>1.6044264236131311E-2</v>
      </c>
      <c r="AA134" s="27">
        <f t="shared" si="131"/>
        <v>3.4408842207478973E-2</v>
      </c>
      <c r="AB134" s="27">
        <f t="shared" si="132"/>
        <v>5.0453106443610285E-2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-0.96123297473399028</v>
      </c>
      <c r="C135" s="27">
        <f t="shared" si="125"/>
        <v>-0.26201676311587985</v>
      </c>
      <c r="D135" s="27">
        <f t="shared" si="125"/>
        <v>-0.11141431591437456</v>
      </c>
      <c r="E135" s="27">
        <f t="shared" si="125"/>
        <v>-0.26984338865296653</v>
      </c>
      <c r="F135" s="27">
        <f t="shared" si="126"/>
        <v>-0.38125770456734109</v>
      </c>
      <c r="L135" t="str">
        <f t="shared" si="127"/>
        <v>54 Textiles, printing and other skilled trades</v>
      </c>
      <c r="M135" s="27">
        <f t="shared" si="128"/>
        <v>-0.45513739287821142</v>
      </c>
      <c r="N135" s="27">
        <f t="shared" si="128"/>
        <v>-0.47863958297463549</v>
      </c>
      <c r="O135" s="27">
        <f t="shared" si="128"/>
        <v>-7.8035556297256559E-2</v>
      </c>
      <c r="P135" s="27">
        <f t="shared" si="128"/>
        <v>-0.14131189160438495</v>
      </c>
      <c r="Q135" s="27">
        <f t="shared" si="129"/>
        <v>-0.21934744790164151</v>
      </c>
      <c r="W135" t="str">
        <f t="shared" si="130"/>
        <v>54 Textiles, printing and other skilled trades</v>
      </c>
      <c r="X135" s="27">
        <f t="shared" si="131"/>
        <v>-0.50609558185577885</v>
      </c>
      <c r="Y135" s="27">
        <f t="shared" si="131"/>
        <v>0.21662281985875609</v>
      </c>
      <c r="Z135" s="27">
        <f t="shared" si="131"/>
        <v>-3.3378759617125553E-2</v>
      </c>
      <c r="AA135" s="27">
        <f t="shared" si="131"/>
        <v>-0.12853149704857669</v>
      </c>
      <c r="AB135" s="27">
        <f t="shared" si="132"/>
        <v>-0.16191025666570225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-2.4551987915387024</v>
      </c>
      <c r="C136" s="27">
        <f t="shared" si="125"/>
        <v>0.80113926710136951</v>
      </c>
      <c r="D136" s="27">
        <f t="shared" si="125"/>
        <v>1.8142595824125998</v>
      </c>
      <c r="E136" s="27">
        <f t="shared" si="125"/>
        <v>1.2478287246172712</v>
      </c>
      <c r="F136" s="27">
        <f t="shared" si="126"/>
        <v>3.062088307029871</v>
      </c>
      <c r="L136" t="str">
        <f t="shared" si="127"/>
        <v>61 Caring personal service occupations</v>
      </c>
      <c r="M136" s="27">
        <f t="shared" si="128"/>
        <v>-8.0289462064126127E-2</v>
      </c>
      <c r="N136" s="27">
        <f t="shared" si="128"/>
        <v>-2.0807654909341444E-2</v>
      </c>
      <c r="O136" s="27">
        <f t="shared" si="128"/>
        <v>0.63219387842057007</v>
      </c>
      <c r="P136" s="27">
        <f t="shared" si="128"/>
        <v>0.48840207649425782</v>
      </c>
      <c r="Q136" s="27">
        <f t="shared" si="129"/>
        <v>1.1205959549148279</v>
      </c>
      <c r="W136" t="str">
        <f t="shared" si="130"/>
        <v>61 Caring personal service occupations</v>
      </c>
      <c r="X136" s="27">
        <f t="shared" si="131"/>
        <v>-2.3749093294745762</v>
      </c>
      <c r="Y136" s="27">
        <f t="shared" si="131"/>
        <v>0.82194692201071007</v>
      </c>
      <c r="Z136" s="27">
        <f t="shared" si="131"/>
        <v>1.1820657039920306</v>
      </c>
      <c r="AA136" s="27">
        <f t="shared" si="131"/>
        <v>0.7594266481230143</v>
      </c>
      <c r="AB136" s="27">
        <f t="shared" si="132"/>
        <v>1.9414923521150449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-0.41726128234719972</v>
      </c>
      <c r="D137" s="27">
        <f t="shared" si="125"/>
        <v>-1.5991005932315616E-2</v>
      </c>
      <c r="E137" s="27">
        <f t="shared" si="125"/>
        <v>0.1659197102026404</v>
      </c>
      <c r="F137" s="27">
        <f t="shared" si="126"/>
        <v>0.14992870427032479</v>
      </c>
      <c r="L137" t="str">
        <f t="shared" si="127"/>
        <v>62 Leisure, travel and related personal service occupations</v>
      </c>
      <c r="M137" s="27">
        <f t="shared" si="128"/>
        <v>8.1221645282800736E-2</v>
      </c>
      <c r="N137" s="27">
        <f t="shared" si="128"/>
        <v>1.0215793634796633E-2</v>
      </c>
      <c r="O137" s="27">
        <f t="shared" si="128"/>
        <v>-2.1723512865227335E-2</v>
      </c>
      <c r="P137" s="27">
        <f t="shared" si="128"/>
        <v>0.1418988072573435</v>
      </c>
      <c r="Q137" s="27">
        <f t="shared" si="129"/>
        <v>0.12017529439211616</v>
      </c>
      <c r="W137" t="str">
        <f t="shared" si="130"/>
        <v>62 Leisure, travel and related personal service occupations</v>
      </c>
      <c r="X137" s="27">
        <f t="shared" si="131"/>
        <v>-2.8146617580357081E-2</v>
      </c>
      <c r="Y137" s="27">
        <f t="shared" si="131"/>
        <v>-0.42747707598198748</v>
      </c>
      <c r="Z137" s="27">
        <f t="shared" si="131"/>
        <v>5.7325069329099421E-3</v>
      </c>
      <c r="AA137" s="27">
        <f t="shared" si="131"/>
        <v>2.4020902945294687E-2</v>
      </c>
      <c r="AB137" s="27">
        <f t="shared" si="132"/>
        <v>2.9753409878204629E-2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-2.4438425778232631E-2</v>
      </c>
      <c r="C138" s="27">
        <f t="shared" si="125"/>
        <v>7.1937670625371708E-2</v>
      </c>
      <c r="D138" s="27">
        <f t="shared" si="125"/>
        <v>-6.6965490593506649E-2</v>
      </c>
      <c r="E138" s="27">
        <f t="shared" si="125"/>
        <v>1.7634351466223552E-2</v>
      </c>
      <c r="F138" s="27">
        <f t="shared" si="126"/>
        <v>-4.9331139127283097E-2</v>
      </c>
      <c r="L138" t="str">
        <f t="shared" si="127"/>
        <v>63 Community and civil enforcement occupations</v>
      </c>
      <c r="M138" s="27">
        <f t="shared" si="128"/>
        <v>-4.5043782172016961E-2</v>
      </c>
      <c r="N138" s="27">
        <f t="shared" si="128"/>
        <v>8.8257229761943362E-2</v>
      </c>
      <c r="O138" s="27">
        <f t="shared" si="128"/>
        <v>-9.5152607392802097E-2</v>
      </c>
      <c r="P138" s="27">
        <f t="shared" si="128"/>
        <v>2.150198059233463E-2</v>
      </c>
      <c r="Q138" s="27">
        <f t="shared" si="129"/>
        <v>-7.3650626800467467E-2</v>
      </c>
      <c r="W138" t="str">
        <f t="shared" si="130"/>
        <v>63 Community and civil enforcement occupations</v>
      </c>
      <c r="X138" s="27">
        <f t="shared" si="131"/>
        <v>2.0605356393784219E-2</v>
      </c>
      <c r="Y138" s="27">
        <f t="shared" si="131"/>
        <v>-1.6319559136571696E-2</v>
      </c>
      <c r="Z138" s="27">
        <f t="shared" si="131"/>
        <v>2.818711679929535E-2</v>
      </c>
      <c r="AA138" s="27">
        <f t="shared" si="131"/>
        <v>-3.8676291261112578E-3</v>
      </c>
      <c r="AB138" s="27">
        <f t="shared" si="132"/>
        <v>2.4319487673184093E-2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0.18284379373711346</v>
      </c>
      <c r="D139" s="27">
        <f t="shared" si="125"/>
        <v>-1.399311410862456</v>
      </c>
      <c r="E139" s="27">
        <f t="shared" si="125"/>
        <v>-0.78515213251199967</v>
      </c>
      <c r="F139" s="27">
        <f t="shared" si="126"/>
        <v>-2.1844635433744557</v>
      </c>
      <c r="L139" t="str">
        <f t="shared" si="127"/>
        <v>71 Sales occupations</v>
      </c>
      <c r="M139" s="27">
        <f t="shared" si="128"/>
        <v>-0.57380459745321843</v>
      </c>
      <c r="N139" s="27">
        <f t="shared" si="128"/>
        <v>-0.1301091876914473</v>
      </c>
      <c r="O139" s="27">
        <f t="shared" si="128"/>
        <v>-0.48993307199283365</v>
      </c>
      <c r="P139" s="27">
        <f t="shared" si="128"/>
        <v>1.9850730544979989E-2</v>
      </c>
      <c r="Q139" s="27">
        <f t="shared" si="129"/>
        <v>-0.47008234144785366</v>
      </c>
      <c r="W139" t="str">
        <f t="shared" si="130"/>
        <v>71 Sales occupations</v>
      </c>
      <c r="X139" s="27">
        <f t="shared" si="131"/>
        <v>-3.0401898145529991</v>
      </c>
      <c r="Y139" s="27">
        <f t="shared" si="131"/>
        <v>0.31295298142855899</v>
      </c>
      <c r="Z139" s="27">
        <f t="shared" si="131"/>
        <v>-0.90937833886961883</v>
      </c>
      <c r="AA139" s="27">
        <f t="shared" si="131"/>
        <v>-0.80500286305697166</v>
      </c>
      <c r="AB139" s="27">
        <f t="shared" si="132"/>
        <v>-1.7143812019265905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0.15435828433252041</v>
      </c>
      <c r="C140" s="27">
        <f t="shared" si="125"/>
        <v>0.28167620024247153</v>
      </c>
      <c r="D140" s="27">
        <f t="shared" si="125"/>
        <v>1.532680872876254</v>
      </c>
      <c r="E140" s="27">
        <f t="shared" si="125"/>
        <v>1.1004957509304516</v>
      </c>
      <c r="F140" s="27">
        <f t="shared" si="126"/>
        <v>2.6331766238067056</v>
      </c>
      <c r="L140" t="str">
        <f t="shared" si="127"/>
        <v>72 Customer service occupations</v>
      </c>
      <c r="M140" s="27">
        <f t="shared" si="128"/>
        <v>-0.15050972317337918</v>
      </c>
      <c r="N140" s="27">
        <f t="shared" si="128"/>
        <v>0.38234331218334328</v>
      </c>
      <c r="O140" s="27">
        <f t="shared" si="128"/>
        <v>0.81749916132743028</v>
      </c>
      <c r="P140" s="27">
        <f t="shared" si="128"/>
        <v>0.60464646152086754</v>
      </c>
      <c r="Q140" s="27">
        <f t="shared" si="129"/>
        <v>1.4221456228482978</v>
      </c>
      <c r="W140" t="str">
        <f t="shared" si="130"/>
        <v>72 Customer service occupations</v>
      </c>
      <c r="X140" s="27">
        <f t="shared" si="131"/>
        <v>0.30486800750588916</v>
      </c>
      <c r="Y140" s="27">
        <f t="shared" si="131"/>
        <v>-0.10066711194085931</v>
      </c>
      <c r="Z140" s="27">
        <f t="shared" si="131"/>
        <v>0.71518171154880772</v>
      </c>
      <c r="AA140" s="27">
        <f t="shared" si="131"/>
        <v>0.49584928940960182</v>
      </c>
      <c r="AB140" s="27">
        <f t="shared" si="132"/>
        <v>1.2110310009584095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-0.84644647796158878</v>
      </c>
      <c r="C141" s="27">
        <f t="shared" si="125"/>
        <v>-1.2591927710173252</v>
      </c>
      <c r="D141" s="27">
        <f t="shared" si="125"/>
        <v>1.3150152858909259</v>
      </c>
      <c r="E141" s="27">
        <f t="shared" si="125"/>
        <v>-0.6303066809018123</v>
      </c>
      <c r="F141" s="27">
        <f t="shared" si="126"/>
        <v>0.68470860498911357</v>
      </c>
      <c r="L141" t="str">
        <f t="shared" si="127"/>
        <v>81 Process, plant and machine operatives</v>
      </c>
      <c r="M141" s="27">
        <f t="shared" si="128"/>
        <v>-0.9227599162182667</v>
      </c>
      <c r="N141" s="27">
        <f t="shared" si="128"/>
        <v>-0.91830055414634959</v>
      </c>
      <c r="O141" s="27">
        <f t="shared" si="128"/>
        <v>1.0770772292520103</v>
      </c>
      <c r="P141" s="27">
        <f t="shared" si="128"/>
        <v>-0.44763860292253543</v>
      </c>
      <c r="Q141" s="27">
        <f t="shared" si="129"/>
        <v>0.62943862632947489</v>
      </c>
      <c r="W141" t="str">
        <f t="shared" si="130"/>
        <v>81 Process, plant and machine operatives</v>
      </c>
      <c r="X141" s="27">
        <f t="shared" si="131"/>
        <v>7.6313438256654598E-2</v>
      </c>
      <c r="Y141" s="27">
        <f t="shared" si="131"/>
        <v>-0.3408922168709787</v>
      </c>
      <c r="Z141" s="27">
        <f t="shared" si="131"/>
        <v>0.23793805663894396</v>
      </c>
      <c r="AA141" s="27">
        <f t="shared" si="131"/>
        <v>-0.18266807797929108</v>
      </c>
      <c r="AB141" s="27">
        <f t="shared" si="132"/>
        <v>5.5269978659652885E-2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1.8845645357818839</v>
      </c>
      <c r="C142" s="27">
        <f t="shared" si="125"/>
        <v>-1.2616719905568363</v>
      </c>
      <c r="D142" s="27">
        <f t="shared" si="125"/>
        <v>-6.66786497709424E-2</v>
      </c>
      <c r="E142" s="27">
        <f t="shared" si="125"/>
        <v>-0.71458551235784817</v>
      </c>
      <c r="F142" s="27">
        <f t="shared" si="126"/>
        <v>-0.78126416212879057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-1.2046125654252542</v>
      </c>
      <c r="O142" s="27">
        <f t="shared" si="128"/>
        <v>-0.17874910117823539</v>
      </c>
      <c r="P142" s="27">
        <f t="shared" si="128"/>
        <v>-0.75253929725223223</v>
      </c>
      <c r="Q142" s="27">
        <f t="shared" si="129"/>
        <v>-0.93128839843046762</v>
      </c>
      <c r="W142" t="str">
        <f t="shared" si="130"/>
        <v>82 Transport and mobile machine drivers and operatives</v>
      </c>
      <c r="X142" s="27">
        <f t="shared" si="131"/>
        <v>-1.7111772646006385E-2</v>
      </c>
      <c r="Y142" s="27">
        <f t="shared" si="131"/>
        <v>-5.7059425131582686E-2</v>
      </c>
      <c r="Z142" s="27">
        <f t="shared" si="131"/>
        <v>0.11207045140732586</v>
      </c>
      <c r="AA142" s="27">
        <f t="shared" si="131"/>
        <v>3.7953784894361298E-2</v>
      </c>
      <c r="AB142" s="27">
        <f t="shared" si="132"/>
        <v>0.15002423630168715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-0.62278199003278178</v>
      </c>
      <c r="C143" s="27">
        <f t="shared" si="125"/>
        <v>-0.52701413302409694</v>
      </c>
      <c r="D143" s="27">
        <f t="shared" si="125"/>
        <v>-0.77676433696736336</v>
      </c>
      <c r="E143" s="27">
        <f t="shared" si="125"/>
        <v>-0.2655586903148861</v>
      </c>
      <c r="F143" s="27">
        <f t="shared" si="126"/>
        <v>-1.0423230272822495</v>
      </c>
      <c r="L143" t="str">
        <f t="shared" si="127"/>
        <v>91 Elementary trades and related occupations</v>
      </c>
      <c r="M143" s="27">
        <f t="shared" si="128"/>
        <v>-0.43963288830509617</v>
      </c>
      <c r="N143" s="27">
        <f t="shared" si="128"/>
        <v>-0.33044577178873702</v>
      </c>
      <c r="O143" s="27">
        <f t="shared" si="128"/>
        <v>-0.66429251103198883</v>
      </c>
      <c r="P143" s="27">
        <f t="shared" si="128"/>
        <v>-0.22135422942688265</v>
      </c>
      <c r="Q143" s="27">
        <f t="shared" si="129"/>
        <v>-0.88564674045887148</v>
      </c>
      <c r="W143" t="str">
        <f t="shared" si="130"/>
        <v>91 Elementary trades and related occupations</v>
      </c>
      <c r="X143" s="27">
        <f t="shared" si="131"/>
        <v>-0.18314910172768162</v>
      </c>
      <c r="Y143" s="27">
        <f t="shared" si="131"/>
        <v>-0.19656836123535337</v>
      </c>
      <c r="Z143" s="27">
        <f t="shared" si="131"/>
        <v>-0.11247182593537375</v>
      </c>
      <c r="AA143" s="27">
        <f t="shared" si="131"/>
        <v>-4.4204460887996566E-2</v>
      </c>
      <c r="AB143" s="27">
        <f t="shared" si="132"/>
        <v>-0.15667628682337031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-1.7550873003067018</v>
      </c>
      <c r="C144" s="27">
        <f t="shared" si="125"/>
        <v>-1.4810898767523994</v>
      </c>
      <c r="D144" s="27">
        <f t="shared" si="125"/>
        <v>-5.1146875613586218E-2</v>
      </c>
      <c r="E144" s="27">
        <f t="shared" si="125"/>
        <v>-0.67382126177636792</v>
      </c>
      <c r="F144" s="27">
        <f t="shared" si="126"/>
        <v>-0.72496813738995414</v>
      </c>
      <c r="L144" t="str">
        <f t="shared" si="127"/>
        <v>92 Elementary administration and service occupations</v>
      </c>
      <c r="M144" s="27">
        <f t="shared" si="128"/>
        <v>0.55827946004522389</v>
      </c>
      <c r="N144" s="27">
        <f t="shared" si="128"/>
        <v>-0.76990423527709062</v>
      </c>
      <c r="O144" s="27">
        <f t="shared" si="128"/>
        <v>0.6224210161437842</v>
      </c>
      <c r="P144" s="27">
        <f t="shared" si="128"/>
        <v>-0.86932422247144459</v>
      </c>
      <c r="Q144" s="27">
        <f t="shared" si="129"/>
        <v>-0.24690320632766038</v>
      </c>
      <c r="W144" t="str">
        <f t="shared" si="130"/>
        <v>92 Elementary administration and service occupations</v>
      </c>
      <c r="X144" s="27">
        <f t="shared" si="131"/>
        <v>-2.3133667603519132</v>
      </c>
      <c r="Y144" s="27">
        <f t="shared" si="131"/>
        <v>-0.71118564147528396</v>
      </c>
      <c r="Z144" s="27">
        <f t="shared" si="131"/>
        <v>-0.67356789175739351</v>
      </c>
      <c r="AA144" s="27">
        <f t="shared" si="131"/>
        <v>0.19550296069509265</v>
      </c>
      <c r="AB144" s="27">
        <f t="shared" si="132"/>
        <v>-0.47806493106230086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-12.447000000000003</v>
      </c>
      <c r="C146" s="29">
        <f t="shared" ref="C146" si="133">D35-C35</f>
        <v>0.8080000000002201</v>
      </c>
      <c r="D146" s="29">
        <f>E35-D35</f>
        <v>4.3499999999996817</v>
      </c>
      <c r="E146" s="29">
        <f>F35-E35</f>
        <v>8.5530000000001678</v>
      </c>
      <c r="F146" s="29">
        <f t="shared" ref="F146" si="134">F35-D35</f>
        <v>12.902999999999849</v>
      </c>
      <c r="L146" s="24" t="str">
        <f>L35</f>
        <v>All occupations</v>
      </c>
      <c r="M146" s="29">
        <f>N35-M35</f>
        <v>-3.207506433095574</v>
      </c>
      <c r="N146" s="29">
        <f t="shared" ref="N146" si="135">O35-N35</f>
        <v>-4.0768654248953737</v>
      </c>
      <c r="O146" s="29">
        <f>P35-O35</f>
        <v>0.22275235704771035</v>
      </c>
      <c r="P146" s="29">
        <f>Q35-P35</f>
        <v>1.8806700634947902</v>
      </c>
      <c r="Q146" s="29">
        <f t="shared" ref="Q146" si="136">Q35-O35</f>
        <v>2.1034224205425005</v>
      </c>
      <c r="W146" s="24" t="str">
        <f>W35</f>
        <v>All occupations</v>
      </c>
      <c r="X146" s="29">
        <f>Y35-X35</f>
        <v>-9.2394935669044855</v>
      </c>
      <c r="Y146" s="29">
        <f t="shared" ref="Y146" si="137">Z35-Y35</f>
        <v>4.884865424895537</v>
      </c>
      <c r="Z146" s="29">
        <f>AA35-Z35</f>
        <v>4.1272476429521987</v>
      </c>
      <c r="AA146" s="29">
        <f>AB35-AA35</f>
        <v>6.6723299365053492</v>
      </c>
      <c r="AB146" s="29">
        <f t="shared" ref="AB146" si="138">AB35-Z35</f>
        <v>10.799577579457548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13.255822127493419</v>
      </c>
      <c r="C153" s="11">
        <f t="shared" ref="C153:F153" si="143">C8</f>
        <v>14.664791305062801</v>
      </c>
      <c r="D153" s="11">
        <f t="shared" si="143"/>
        <v>15.163444924991589</v>
      </c>
      <c r="E153" s="11">
        <f t="shared" si="143"/>
        <v>13.907566624364092</v>
      </c>
      <c r="F153" s="11">
        <f t="shared" si="143"/>
        <v>15.285359531668519</v>
      </c>
      <c r="H153" s="40">
        <f>IF(D$151-B$151 &lt;&gt; 0,(EXP(LN(D153/B153)/(D$151-B$151))-1)*100,0)</f>
        <v>2.7254948587183359</v>
      </c>
      <c r="I153" s="40">
        <f>IF(F$151-D$151 &lt;&gt; 0,(EXP(LN(F153/D153)/(F$151-D$151))-1)*100,0)</f>
        <v>5.3400151025329023E-2</v>
      </c>
      <c r="L153" s="10" t="str">
        <f>L8</f>
        <v>11 Corporate managers and directors</v>
      </c>
      <c r="M153" s="11">
        <f>M8</f>
        <v>8.8155569080701266</v>
      </c>
      <c r="N153" s="11">
        <f t="shared" ref="N153:Q153" si="144">N8</f>
        <v>9.5579439654617033</v>
      </c>
      <c r="O153" s="11">
        <f t="shared" si="144"/>
        <v>9.6462274291924768</v>
      </c>
      <c r="P153" s="11">
        <f t="shared" si="144"/>
        <v>8.4600014538708077</v>
      </c>
      <c r="Q153" s="11">
        <f t="shared" si="144"/>
        <v>8.8081558043237695</v>
      </c>
      <c r="S153" s="40">
        <f>IF(O$151-M$151 &lt;&gt; 0,(EXP(LN(O153/M153)/(O$151-M$151))-1)*100,0)</f>
        <v>1.817293565266076</v>
      </c>
      <c r="T153" s="40">
        <f>IF(Q$151-O$151 &lt;&gt; 0,(EXP(LN(Q153/O153)/(Q$151-O$151))-1)*100,0)</f>
        <v>-0.60409337888389647</v>
      </c>
      <c r="W153" s="10" t="str">
        <f>W8</f>
        <v>11 Corporate managers and directors</v>
      </c>
      <c r="X153" s="11">
        <f>X8</f>
        <v>4.4402652194232752</v>
      </c>
      <c r="Y153" s="11">
        <f t="shared" ref="Y153:AB153" si="145">Y8</f>
        <v>5.1068473396011003</v>
      </c>
      <c r="Z153" s="11">
        <f t="shared" si="145"/>
        <v>5.5172174957991036</v>
      </c>
      <c r="AA153" s="11">
        <f t="shared" si="145"/>
        <v>5.4475651704932702</v>
      </c>
      <c r="AB153" s="11">
        <f t="shared" si="145"/>
        <v>6.4772037273447545</v>
      </c>
      <c r="AD153" s="40">
        <f>IF(Z$151-X$151 &lt;&gt; 0,(EXP(LN(Z153/X153)/(Z$151-X$151))-1)*100,0)</f>
        <v>4.4388878948146582</v>
      </c>
      <c r="AE153" s="40">
        <f>IF(AB$151-Z$151 &lt;&gt; 0,(EXP(LN(AB153/Z153)/(AB$151-Z$151))-1)*100,0)</f>
        <v>1.0751738103398356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8.6540324341114747</v>
      </c>
      <c r="C154" s="11">
        <f t="shared" ref="C154:F178" si="146">C9</f>
        <v>9.0253529738815086</v>
      </c>
      <c r="D154" s="11">
        <f t="shared" si="146"/>
        <v>8.8147339499316857</v>
      </c>
      <c r="E154" s="11">
        <f t="shared" si="146"/>
        <v>10.546854285272252</v>
      </c>
      <c r="F154" s="11">
        <f t="shared" si="146"/>
        <v>12.147659344768043</v>
      </c>
      <c r="H154" s="40">
        <f t="shared" ref="H154:H177" si="147">IF(D$151-B$151 &lt;&gt; 0,(EXP(LN(D154/B154)/(D$151-B$151))-1)*100,0)</f>
        <v>0.36866277977773976</v>
      </c>
      <c r="I154" s="40">
        <f t="shared" ref="I154:I180" si="148">IF(F$151-D$151 &lt;&gt; 0,(EXP(LN(F154/D154)/(F$151-D$151))-1)*100,0)</f>
        <v>2.1610998249691704</v>
      </c>
      <c r="L154" s="10" t="str">
        <f t="shared" ref="L154:Q154" si="149">L9</f>
        <v>12 Other managers and proprietors</v>
      </c>
      <c r="M154" s="11">
        <f t="shared" si="149"/>
        <v>5.3264574770187441</v>
      </c>
      <c r="N154" s="11">
        <f t="shared" si="149"/>
        <v>5.5213899125533557</v>
      </c>
      <c r="O154" s="11">
        <f t="shared" si="149"/>
        <v>5.0208701062688661</v>
      </c>
      <c r="P154" s="11">
        <f t="shared" si="149"/>
        <v>6.1629906377815713</v>
      </c>
      <c r="Q154" s="11">
        <f t="shared" si="149"/>
        <v>7.198463347163381</v>
      </c>
      <c r="S154" s="40">
        <f t="shared" ref="S154:S177" si="150">IF(O$151-M$151 &lt;&gt; 0,(EXP(LN(O154/M154)/(O$151-M$151))-1)*100,0)</f>
        <v>-1.1747084282045961</v>
      </c>
      <c r="T154" s="40">
        <f t="shared" ref="T154:T177" si="151">IF(Q$151-O$151 &lt;&gt; 0,(EXP(LN(Q154/O154)/(Q$151-O$151))-1)*100,0)</f>
        <v>2.4308368272056624</v>
      </c>
      <c r="W154" s="10" t="str">
        <f t="shared" ref="W154:AB154" si="152">W9</f>
        <v>12 Other managers and proprietors</v>
      </c>
      <c r="X154" s="11">
        <f t="shared" si="152"/>
        <v>3.3275749570927213</v>
      </c>
      <c r="Y154" s="11">
        <f t="shared" si="152"/>
        <v>3.5039630613281529</v>
      </c>
      <c r="Z154" s="11">
        <f t="shared" si="152"/>
        <v>3.7938638436628307</v>
      </c>
      <c r="AA154" s="11">
        <f t="shared" si="152"/>
        <v>4.383863647490692</v>
      </c>
      <c r="AB154" s="11">
        <f t="shared" si="152"/>
        <v>4.9491959976046731</v>
      </c>
      <c r="AD154" s="40">
        <f t="shared" ref="AD154:AD177" si="153">IF(Z$151-X$151 &lt;&gt; 0,(EXP(LN(Z154/X154)/(Z$151-X$151))-1)*100,0)</f>
        <v>2.6575224393427188</v>
      </c>
      <c r="AE154" s="40">
        <f t="shared" ref="AE154:AE177" si="154">IF(AB$151-Z$151 &lt;&gt; 0,(EXP(LN(AB154/Z154)/(AB$151-Z$151))-1)*100,0)</f>
        <v>1.7880655532439338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13.422627717809057</v>
      </c>
      <c r="E155" s="11">
        <f t="shared" si="146"/>
        <v>13.791889431940849</v>
      </c>
      <c r="F155" s="11">
        <f t="shared" si="146"/>
        <v>15.092973808228242</v>
      </c>
      <c r="H155" s="40">
        <f t="shared" si="147"/>
        <v>0.40342133597051077</v>
      </c>
      <c r="I155" s="40">
        <f t="shared" si="148"/>
        <v>0.78498098901351732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</v>
      </c>
      <c r="N155" s="11">
        <f t="shared" si="155"/>
        <v>10.595142951487935</v>
      </c>
      <c r="O155" s="11">
        <f t="shared" si="155"/>
        <v>10.718753904195502</v>
      </c>
      <c r="P155" s="11">
        <f t="shared" si="155"/>
        <v>10.600910301293244</v>
      </c>
      <c r="Q155" s="11">
        <f t="shared" si="155"/>
        <v>11.16696072094879</v>
      </c>
      <c r="S155" s="40">
        <f t="shared" si="150"/>
        <v>-0.31402829846352009</v>
      </c>
      <c r="T155" s="40">
        <f t="shared" si="151"/>
        <v>0.27347041286640561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2.2664744511934463</v>
      </c>
      <c r="Y155" s="11">
        <f t="shared" si="156"/>
        <v>2.1373630922001339</v>
      </c>
      <c r="Z155" s="11">
        <f t="shared" si="156"/>
        <v>2.7038738136135447</v>
      </c>
      <c r="AA155" s="11">
        <f t="shared" si="156"/>
        <v>3.1909791306476225</v>
      </c>
      <c r="AB155" s="11">
        <f t="shared" si="156"/>
        <v>3.9260130872794465</v>
      </c>
      <c r="AD155" s="40">
        <f t="shared" si="153"/>
        <v>3.5922148016002797</v>
      </c>
      <c r="AE155" s="40">
        <f t="shared" si="154"/>
        <v>2.5174247722693943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21.579951236572558</v>
      </c>
      <c r="E156" s="11">
        <f t="shared" si="146"/>
        <v>24.040994909956808</v>
      </c>
      <c r="F156" s="11">
        <f t="shared" si="146"/>
        <v>26.99151286842374</v>
      </c>
      <c r="H156" s="40">
        <f t="shared" si="147"/>
        <v>1.3345336859248436</v>
      </c>
      <c r="I156" s="40">
        <f t="shared" si="148"/>
        <v>1.5029001725658908</v>
      </c>
      <c r="L156" s="10" t="str">
        <f t="shared" ref="L156:Q156" si="157">L11</f>
        <v>22 Health professionals</v>
      </c>
      <c r="M156" s="11">
        <f t="shared" si="157"/>
        <v>4.8966586737309221</v>
      </c>
      <c r="N156" s="11">
        <f t="shared" si="157"/>
        <v>4.7947352276034856</v>
      </c>
      <c r="O156" s="11">
        <f t="shared" si="157"/>
        <v>5.6127408106112453</v>
      </c>
      <c r="P156" s="11">
        <f t="shared" si="157"/>
        <v>6.1845988475884246</v>
      </c>
      <c r="Q156" s="11">
        <f t="shared" si="157"/>
        <v>6.9783113287878367</v>
      </c>
      <c r="S156" s="40">
        <f t="shared" si="150"/>
        <v>2.7673200159688438</v>
      </c>
      <c r="T156" s="40">
        <f t="shared" si="151"/>
        <v>1.462374915572795</v>
      </c>
      <c r="W156" s="10" t="str">
        <f t="shared" ref="W156:AB156" si="158">W11</f>
        <v>22 Health professionals</v>
      </c>
      <c r="X156" s="11">
        <f t="shared" si="158"/>
        <v>15.299235779202732</v>
      </c>
      <c r="Y156" s="11">
        <f t="shared" si="158"/>
        <v>15.234963995509597</v>
      </c>
      <c r="Z156" s="11">
        <f t="shared" si="158"/>
        <v>15.967210425961314</v>
      </c>
      <c r="AA156" s="11">
        <f t="shared" si="158"/>
        <v>17.85639606236839</v>
      </c>
      <c r="AB156" s="11">
        <f t="shared" si="158"/>
        <v>20.013201539635933</v>
      </c>
      <c r="AD156" s="40">
        <f t="shared" si="153"/>
        <v>0.85835074457107918</v>
      </c>
      <c r="AE156" s="40">
        <f t="shared" si="154"/>
        <v>1.5170918350028595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13.382968169165679</v>
      </c>
      <c r="C157" s="11">
        <f t="shared" si="146"/>
        <v>12.073188470768622</v>
      </c>
      <c r="D157" s="11">
        <f t="shared" si="146"/>
        <v>12.624378960495292</v>
      </c>
      <c r="E157" s="11">
        <f t="shared" si="146"/>
        <v>13.882089071896244</v>
      </c>
      <c r="F157" s="11">
        <f t="shared" si="146"/>
        <v>14.959362980410427</v>
      </c>
      <c r="H157" s="40">
        <f t="shared" si="147"/>
        <v>-1.1602779241791095</v>
      </c>
      <c r="I157" s="40">
        <f t="shared" si="148"/>
        <v>1.1378084039355807</v>
      </c>
      <c r="L157" s="10" t="str">
        <f t="shared" ref="L157:Q157" si="159">L12</f>
        <v>23 Teaching and other educational professionals</v>
      </c>
      <c r="M157" s="11">
        <f t="shared" si="159"/>
        <v>5.6973877311996501</v>
      </c>
      <c r="N157" s="11">
        <f t="shared" si="159"/>
        <v>4.2649936392678613</v>
      </c>
      <c r="O157" s="11">
        <f t="shared" si="159"/>
        <v>4.1631365253351991</v>
      </c>
      <c r="P157" s="11">
        <f t="shared" si="159"/>
        <v>4.6681631601181257</v>
      </c>
      <c r="Q157" s="11">
        <f t="shared" si="159"/>
        <v>4.8983819361690779</v>
      </c>
      <c r="S157" s="40">
        <f t="shared" si="150"/>
        <v>-6.0819697609431955</v>
      </c>
      <c r="T157" s="40">
        <f t="shared" si="151"/>
        <v>1.090140334524925</v>
      </c>
      <c r="W157" s="10" t="str">
        <f t="shared" ref="W157:AB157" si="160">W12</f>
        <v>23 Teaching and other educational professionals</v>
      </c>
      <c r="X157" s="11">
        <f t="shared" si="160"/>
        <v>7.6855804379660357</v>
      </c>
      <c r="Y157" s="11">
        <f t="shared" si="160"/>
        <v>7.8081948315007583</v>
      </c>
      <c r="Z157" s="11">
        <f t="shared" si="160"/>
        <v>8.4612424351600968</v>
      </c>
      <c r="AA157" s="11">
        <f t="shared" si="160"/>
        <v>9.2139259117781123</v>
      </c>
      <c r="AB157" s="11">
        <f t="shared" si="160"/>
        <v>10.060981044241343</v>
      </c>
      <c r="AD157" s="40">
        <f t="shared" si="153"/>
        <v>1.9416111813234549</v>
      </c>
      <c r="AE157" s="40">
        <f t="shared" si="154"/>
        <v>1.161147290638942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13.621362876615853</v>
      </c>
      <c r="D158" s="11">
        <f t="shared" si="146"/>
        <v>15.584449280470272</v>
      </c>
      <c r="E158" s="11">
        <f t="shared" si="146"/>
        <v>17.02739383040948</v>
      </c>
      <c r="F158" s="11">
        <f t="shared" si="146"/>
        <v>19.358845473325882</v>
      </c>
      <c r="H158" s="40">
        <f t="shared" si="147"/>
        <v>3.038006467340848</v>
      </c>
      <c r="I158" s="40">
        <f t="shared" si="148"/>
        <v>1.4563419397662702</v>
      </c>
      <c r="L158" s="10" t="str">
        <f t="shared" ref="L158:Q158" si="161">L13</f>
        <v>24 Business, media and public service professionals</v>
      </c>
      <c r="M158" s="11">
        <f t="shared" si="161"/>
        <v>7.3571427112761869</v>
      </c>
      <c r="N158" s="11">
        <f t="shared" si="161"/>
        <v>6.9007575635637775</v>
      </c>
      <c r="O158" s="11">
        <f t="shared" si="161"/>
        <v>7.6729102253100843</v>
      </c>
      <c r="P158" s="11">
        <f t="shared" si="161"/>
        <v>8.3252918671869356</v>
      </c>
      <c r="Q158" s="11">
        <f t="shared" si="161"/>
        <v>8.9763456059462872</v>
      </c>
      <c r="S158" s="40">
        <f t="shared" si="150"/>
        <v>0.84402869099555744</v>
      </c>
      <c r="T158" s="40">
        <f t="shared" si="151"/>
        <v>1.0514686740815904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6.7206053130520909</v>
      </c>
      <c r="Z158" s="11">
        <f t="shared" si="162"/>
        <v>7.9115390551601772</v>
      </c>
      <c r="AA158" s="11">
        <f t="shared" si="162"/>
        <v>8.702101963222562</v>
      </c>
      <c r="AB158" s="11">
        <f t="shared" si="162"/>
        <v>10.382499867379627</v>
      </c>
      <c r="AD158" s="40">
        <f t="shared" si="153"/>
        <v>5.4722248048544753</v>
      </c>
      <c r="AE158" s="40">
        <f t="shared" si="154"/>
        <v>1.8285119157734231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5.6018764618726857</v>
      </c>
      <c r="D159" s="11">
        <f t="shared" si="146"/>
        <v>6.1133768169745126</v>
      </c>
      <c r="E159" s="11">
        <f t="shared" si="146"/>
        <v>5.2158933542794417</v>
      </c>
      <c r="F159" s="11">
        <f t="shared" si="146"/>
        <v>5.4203526238864832</v>
      </c>
      <c r="H159" s="40">
        <f t="shared" si="147"/>
        <v>1.6944826839692118</v>
      </c>
      <c r="I159" s="40">
        <f t="shared" si="148"/>
        <v>-0.79891436580236119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4.8549239730326006</v>
      </c>
      <c r="P159" s="11">
        <f t="shared" si="163"/>
        <v>3.9049942484511284</v>
      </c>
      <c r="Q159" s="11">
        <f t="shared" si="163"/>
        <v>3.8584133330964332</v>
      </c>
      <c r="S159" s="40">
        <f t="shared" si="150"/>
        <v>1.4206544404269161</v>
      </c>
      <c r="T159" s="40">
        <f t="shared" si="151"/>
        <v>-1.5199135677009146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1.0964596793989561</v>
      </c>
      <c r="Y159" s="11">
        <f t="shared" si="164"/>
        <v>1.0108359203591113</v>
      </c>
      <c r="Z159" s="11">
        <f t="shared" si="164"/>
        <v>1.258452843941902</v>
      </c>
      <c r="AA159" s="11">
        <f t="shared" si="164"/>
        <v>1.3108991058283239</v>
      </c>
      <c r="AB159" s="11">
        <f t="shared" si="164"/>
        <v>1.5619392907900422</v>
      </c>
      <c r="AD159" s="40">
        <f t="shared" si="153"/>
        <v>2.79425803137614</v>
      </c>
      <c r="AE159" s="40">
        <f t="shared" si="154"/>
        <v>1.4507231059397219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7.0010384831361092</v>
      </c>
      <c r="C160" s="11">
        <f t="shared" si="146"/>
        <v>6.9087673266133862</v>
      </c>
      <c r="D160" s="11">
        <f t="shared" si="146"/>
        <v>7.6115753904746297</v>
      </c>
      <c r="E160" s="11">
        <f t="shared" si="146"/>
        <v>7.8249164867773864</v>
      </c>
      <c r="F160" s="11">
        <f t="shared" si="146"/>
        <v>8.6133455059135677</v>
      </c>
      <c r="H160" s="40">
        <f t="shared" si="147"/>
        <v>1.6862935569330384</v>
      </c>
      <c r="I160" s="40">
        <f t="shared" si="148"/>
        <v>0.82769082406877192</v>
      </c>
      <c r="L160" s="10" t="str">
        <f t="shared" ref="L160:Q160" si="165">L15</f>
        <v>32 Health and social care associate professionals</v>
      </c>
      <c r="M160" s="11">
        <f t="shared" si="165"/>
        <v>1.6133625300628243</v>
      </c>
      <c r="N160" s="11">
        <f t="shared" si="165"/>
        <v>1.5175665749136289</v>
      </c>
      <c r="O160" s="11">
        <f t="shared" si="165"/>
        <v>1.7388253962398901</v>
      </c>
      <c r="P160" s="11">
        <f t="shared" si="165"/>
        <v>1.607678440426018</v>
      </c>
      <c r="Q160" s="11">
        <f t="shared" si="165"/>
        <v>1.7363111742080091</v>
      </c>
      <c r="S160" s="40">
        <f t="shared" si="150"/>
        <v>1.5090589570142976</v>
      </c>
      <c r="T160" s="40">
        <f>IF(Q$151-O$151 &lt;&gt; 0,(EXP(LN(Q160/O160)/(Q$151-O$151))-1)*100,0)</f>
        <v>-9.6460523916541696E-3</v>
      </c>
      <c r="W160" s="10" t="str">
        <f t="shared" ref="W160:AB160" si="166">W15</f>
        <v>32 Health and social care associate professionals</v>
      </c>
      <c r="X160" s="11">
        <f t="shared" si="166"/>
        <v>5.3876759530732841</v>
      </c>
      <c r="Y160" s="11">
        <f t="shared" si="166"/>
        <v>5.391200751699742</v>
      </c>
      <c r="Z160" s="11">
        <f t="shared" si="166"/>
        <v>5.8727499942347468</v>
      </c>
      <c r="AA160" s="11">
        <f t="shared" si="166"/>
        <v>6.2172380463513681</v>
      </c>
      <c r="AB160" s="11">
        <f t="shared" si="166"/>
        <v>6.8770343317055538</v>
      </c>
      <c r="AD160" s="40">
        <f t="shared" si="153"/>
        <v>1.7391275941812223</v>
      </c>
      <c r="AE160" s="40">
        <f t="shared" si="154"/>
        <v>1.0579874941564205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3.2216047867065432</v>
      </c>
      <c r="C161" s="11">
        <f t="shared" si="146"/>
        <v>3.5576318025366938</v>
      </c>
      <c r="D161" s="11">
        <f t="shared" si="146"/>
        <v>3.7442263994781428</v>
      </c>
      <c r="E161" s="11">
        <f t="shared" si="146"/>
        <v>4.2775935156960188</v>
      </c>
      <c r="F161" s="11">
        <f t="shared" si="146"/>
        <v>4.8482040154442316</v>
      </c>
      <c r="H161" s="40">
        <f t="shared" si="147"/>
        <v>3.0523661297881421</v>
      </c>
      <c r="I161" s="40">
        <f t="shared" si="148"/>
        <v>1.737544720870976</v>
      </c>
      <c r="L161" s="10" t="str">
        <f t="shared" ref="L161:Q161" si="167">L16</f>
        <v>33 Protective service occupations</v>
      </c>
      <c r="M161" s="11">
        <f t="shared" si="167"/>
        <v>2.440218115623066</v>
      </c>
      <c r="N161" s="11">
        <f t="shared" si="167"/>
        <v>2.6344335987481657</v>
      </c>
      <c r="O161" s="11">
        <f t="shared" si="167"/>
        <v>2.721235684914181</v>
      </c>
      <c r="P161" s="11">
        <f t="shared" si="167"/>
        <v>2.9651196019822406</v>
      </c>
      <c r="Q161" s="11">
        <f t="shared" si="167"/>
        <v>3.1355613686880632</v>
      </c>
      <c r="S161" s="40">
        <f t="shared" si="150"/>
        <v>2.2039079411806828</v>
      </c>
      <c r="T161" s="40">
        <f t="shared" si="151"/>
        <v>0.94929179377931661</v>
      </c>
      <c r="W161" s="10" t="str">
        <f t="shared" ref="W161:AB161" si="168">W16</f>
        <v>33 Protective service occupations</v>
      </c>
      <c r="X161" s="11">
        <f t="shared" si="168"/>
        <v>0.78138667108347115</v>
      </c>
      <c r="Y161" s="11">
        <f t="shared" si="168"/>
        <v>0.92319820378852402</v>
      </c>
      <c r="Z161" s="11">
        <f t="shared" si="168"/>
        <v>1.022990714563961</v>
      </c>
      <c r="AA161" s="11">
        <f t="shared" si="168"/>
        <v>1.3124739137137766</v>
      </c>
      <c r="AB161" s="11">
        <f t="shared" si="168"/>
        <v>1.7126426467561684</v>
      </c>
      <c r="AD161" s="40">
        <f t="shared" si="153"/>
        <v>5.5361236830982152</v>
      </c>
      <c r="AE161" s="40">
        <f t="shared" si="154"/>
        <v>3.4950719582384382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3.7449149294376691</v>
      </c>
      <c r="C162" s="11">
        <f t="shared" si="146"/>
        <v>3.6878461319238673</v>
      </c>
      <c r="D162" s="11">
        <f t="shared" si="146"/>
        <v>3.4608626260022386</v>
      </c>
      <c r="E162" s="11">
        <f t="shared" si="146"/>
        <v>3.2586669404679149</v>
      </c>
      <c r="F162" s="11">
        <f t="shared" si="146"/>
        <v>3.6460265735595034</v>
      </c>
      <c r="H162" s="40">
        <f t="shared" si="147"/>
        <v>-1.5652413326049719</v>
      </c>
      <c r="I162" s="40">
        <f t="shared" si="148"/>
        <v>0.34807165252754846</v>
      </c>
      <c r="L162" s="10" t="str">
        <f t="shared" ref="L162:Q162" si="169">L17</f>
        <v>34 Culture, media and sports occupations</v>
      </c>
      <c r="M162" s="11">
        <f t="shared" si="169"/>
        <v>1.629148080625481</v>
      </c>
      <c r="N162" s="11">
        <f t="shared" si="169"/>
        <v>1.7663390915832755</v>
      </c>
      <c r="O162" s="11">
        <f t="shared" si="169"/>
        <v>1.5266297519059244</v>
      </c>
      <c r="P162" s="11">
        <f t="shared" si="169"/>
        <v>1.4423566170182183</v>
      </c>
      <c r="Q162" s="11">
        <f t="shared" si="169"/>
        <v>1.5624325528787681</v>
      </c>
      <c r="S162" s="40">
        <f t="shared" si="150"/>
        <v>-1.291481848740661</v>
      </c>
      <c r="T162" s="40">
        <f t="shared" si="151"/>
        <v>0.15466218777040464</v>
      </c>
      <c r="W162" s="10" t="str">
        <f t="shared" ref="W162:AB162" si="170">W17</f>
        <v>34 Culture, media and sports occupations</v>
      </c>
      <c r="X162" s="11">
        <f t="shared" si="170"/>
        <v>2.1157668488121888</v>
      </c>
      <c r="Y162" s="11">
        <f t="shared" si="170"/>
        <v>1.9215070403405889</v>
      </c>
      <c r="Z162" s="11">
        <f t="shared" si="170"/>
        <v>1.9342328740963119</v>
      </c>
      <c r="AA162" s="11">
        <f t="shared" si="170"/>
        <v>1.8163103234496991</v>
      </c>
      <c r="AB162" s="11">
        <f t="shared" si="170"/>
        <v>2.0835940206807382</v>
      </c>
      <c r="AD162" s="40">
        <f t="shared" si="153"/>
        <v>-1.7781317551056608</v>
      </c>
      <c r="AE162" s="40">
        <f t="shared" si="154"/>
        <v>0.49712154791359264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</v>
      </c>
      <c r="C163" s="11">
        <f t="shared" si="146"/>
        <v>12.680739087549316</v>
      </c>
      <c r="D163" s="11">
        <f t="shared" si="146"/>
        <v>13.410811062652295</v>
      </c>
      <c r="E163" s="11">
        <f t="shared" si="146"/>
        <v>12.66400368323588</v>
      </c>
      <c r="F163" s="11">
        <f t="shared" si="146"/>
        <v>13.278021987677652</v>
      </c>
      <c r="H163" s="40">
        <f t="shared" si="147"/>
        <v>1.2068303887983634</v>
      </c>
      <c r="I163" s="40">
        <f t="shared" si="148"/>
        <v>-6.6317940918769747E-2</v>
      </c>
      <c r="L163" s="10" t="str">
        <f t="shared" ref="L163:Q163" si="171">L18</f>
        <v>35 Business and public service associate professionals</v>
      </c>
      <c r="M163" s="11">
        <f t="shared" si="171"/>
        <v>6.2618354723778777</v>
      </c>
      <c r="N163" s="11">
        <f t="shared" si="171"/>
        <v>6.1874797329561915</v>
      </c>
      <c r="O163" s="11">
        <f t="shared" si="171"/>
        <v>6.5074645698397235</v>
      </c>
      <c r="P163" s="11">
        <f t="shared" si="171"/>
        <v>5.8816637245376935</v>
      </c>
      <c r="Q163" s="11">
        <f t="shared" si="171"/>
        <v>5.8358326348054304</v>
      </c>
      <c r="S163" s="40">
        <f t="shared" si="150"/>
        <v>0.77249979719402617</v>
      </c>
      <c r="T163" s="40">
        <f t="shared" si="151"/>
        <v>-0.72358913745689257</v>
      </c>
      <c r="W163" s="10" t="str">
        <f t="shared" ref="W163:AB163" si="172">W18</f>
        <v>35 Business and public service associate professionals</v>
      </c>
      <c r="X163" s="11">
        <f t="shared" si="172"/>
        <v>6.3682394021402073</v>
      </c>
      <c r="Y163" s="11">
        <f t="shared" si="172"/>
        <v>6.4932593545931372</v>
      </c>
      <c r="Z163" s="11">
        <f t="shared" si="172"/>
        <v>6.9033464928125614</v>
      </c>
      <c r="AA163" s="11">
        <f t="shared" si="172"/>
        <v>6.7823399586981896</v>
      </c>
      <c r="AB163" s="11">
        <f t="shared" si="172"/>
        <v>7.4421893528722043</v>
      </c>
      <c r="AD163" s="40">
        <f t="shared" si="153"/>
        <v>1.6267548999513437</v>
      </c>
      <c r="AE163" s="40">
        <f t="shared" si="154"/>
        <v>0.50231593369407523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28.606028455960544</v>
      </c>
      <c r="C164" s="11">
        <f t="shared" si="146"/>
        <v>26.017300054316227</v>
      </c>
      <c r="D164" s="11">
        <f t="shared" si="146"/>
        <v>27.57101511502059</v>
      </c>
      <c r="E164" s="11">
        <f t="shared" si="146"/>
        <v>25.204572507390164</v>
      </c>
      <c r="F164" s="11">
        <f t="shared" si="146"/>
        <v>23.923320726995069</v>
      </c>
      <c r="H164" s="40">
        <f t="shared" si="147"/>
        <v>-0.7343391943299804</v>
      </c>
      <c r="I164" s="40">
        <f t="shared" si="148"/>
        <v>-0.94161410788490274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7.7219274667143134</v>
      </c>
      <c r="O164" s="11">
        <f t="shared" si="173"/>
        <v>9.321136377152806</v>
      </c>
      <c r="P164" s="11">
        <f t="shared" si="173"/>
        <v>8.8247620627741004</v>
      </c>
      <c r="Q164" s="11">
        <f t="shared" si="173"/>
        <v>9.6294372138596174</v>
      </c>
      <c r="S164" s="40">
        <f t="shared" si="150"/>
        <v>1.0321433011304171</v>
      </c>
      <c r="T164" s="40">
        <f t="shared" si="151"/>
        <v>0.21717036083712671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18.249878737867796</v>
      </c>
      <c r="AA164" s="11">
        <f t="shared" si="174"/>
        <v>16.379810444616059</v>
      </c>
      <c r="AB164" s="11">
        <f t="shared" si="174"/>
        <v>14.293883513135448</v>
      </c>
      <c r="AD164" s="40">
        <f t="shared" si="153"/>
        <v>-1.568867599422441</v>
      </c>
      <c r="AE164" s="40">
        <f t="shared" si="154"/>
        <v>-1.6156508308958539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6.4716799065514099</v>
      </c>
      <c r="C165" s="11">
        <f t="shared" si="146"/>
        <v>5.3243821000802551</v>
      </c>
      <c r="D165" s="11">
        <f t="shared" si="146"/>
        <v>5.4615662520919139</v>
      </c>
      <c r="E165" s="11">
        <f t="shared" si="146"/>
        <v>5.9003686668142361</v>
      </c>
      <c r="F165" s="11">
        <f t="shared" si="146"/>
        <v>4.8981344994237839</v>
      </c>
      <c r="H165" s="40">
        <f t="shared" si="147"/>
        <v>-3.3370521054146951</v>
      </c>
      <c r="I165" s="40">
        <f t="shared" si="148"/>
        <v>-0.72324649146787712</v>
      </c>
      <c r="L165" s="10" t="str">
        <f t="shared" ref="L165:Q165" si="175">L20</f>
        <v>42 Secretarial and related occupations</v>
      </c>
      <c r="M165" s="11">
        <f t="shared" si="175"/>
        <v>0.42479583129706944</v>
      </c>
      <c r="N165" s="11">
        <f t="shared" si="175"/>
        <v>0.31076290644340188</v>
      </c>
      <c r="O165" s="11">
        <f t="shared" si="175"/>
        <v>0.28685341955630445</v>
      </c>
      <c r="P165" s="11">
        <f t="shared" si="175"/>
        <v>0.41438578966897771</v>
      </c>
      <c r="Q165" s="11">
        <f t="shared" si="175"/>
        <v>0.49368171403801397</v>
      </c>
      <c r="S165" s="40">
        <f>IF(O$151-M$151 &lt;&gt; 0,(EXP(LN(O165/M165)/(O$151-M$151))-1)*100,0)</f>
        <v>-7.5523327380533907</v>
      </c>
      <c r="T165" s="40">
        <f t="shared" si="151"/>
        <v>3.6857644550771562</v>
      </c>
      <c r="W165" s="10" t="str">
        <f t="shared" ref="W165:AB165" si="176">W20</f>
        <v>42 Secretarial and related occupations</v>
      </c>
      <c r="X165" s="11">
        <f t="shared" si="176"/>
        <v>6.0468840752543382</v>
      </c>
      <c r="Y165" s="11">
        <f t="shared" si="176"/>
        <v>5.0136191936368535</v>
      </c>
      <c r="Z165" s="11">
        <f t="shared" si="176"/>
        <v>5.174712832535608</v>
      </c>
      <c r="AA165" s="11">
        <f t="shared" si="176"/>
        <v>5.4859828771452577</v>
      </c>
      <c r="AB165" s="11">
        <f t="shared" si="176"/>
        <v>4.4044527853857671</v>
      </c>
      <c r="AD165" s="40">
        <f t="shared" si="153"/>
        <v>-3.067163336048162</v>
      </c>
      <c r="AE165" s="40">
        <f t="shared" si="154"/>
        <v>-1.0687005171630681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2.7138409072199106</v>
      </c>
      <c r="C166" s="11">
        <f t="shared" si="146"/>
        <v>2.1393415166326544</v>
      </c>
      <c r="D166" s="11">
        <f t="shared" si="146"/>
        <v>2.1090003081232154</v>
      </c>
      <c r="E166" s="11">
        <f t="shared" si="146"/>
        <v>2.1420096079847508</v>
      </c>
      <c r="F166" s="11">
        <f t="shared" si="146"/>
        <v>2.3944795266033134</v>
      </c>
      <c r="H166" s="40">
        <f t="shared" si="147"/>
        <v>-4.917968600151001</v>
      </c>
      <c r="I166" s="40">
        <f t="shared" si="148"/>
        <v>0.84993724987274533</v>
      </c>
      <c r="L166" s="10" t="str">
        <f t="shared" ref="L166:Q166" si="177">L21</f>
        <v>51 Skilled agricultural and related trades</v>
      </c>
      <c r="M166" s="11">
        <f t="shared" si="177"/>
        <v>2.4892569630359427</v>
      </c>
      <c r="N166" s="11">
        <f t="shared" si="177"/>
        <v>1.8939134592706202</v>
      </c>
      <c r="O166" s="11">
        <f t="shared" si="177"/>
        <v>1.7041205900377032</v>
      </c>
      <c r="P166" s="11">
        <f t="shared" si="177"/>
        <v>1.6895924482499405</v>
      </c>
      <c r="Q166" s="11">
        <f t="shared" si="177"/>
        <v>1.8540201202596027</v>
      </c>
      <c r="S166" s="40">
        <f t="shared" si="150"/>
        <v>-7.2986372209776889</v>
      </c>
      <c r="T166" s="40">
        <f t="shared" si="151"/>
        <v>0.56362994848040415</v>
      </c>
      <c r="W166" s="10" t="str">
        <f t="shared" ref="W166:AB166" si="178">W21</f>
        <v>51 Skilled agricultural and related trades</v>
      </c>
      <c r="X166" s="11">
        <f t="shared" si="178"/>
        <v>0.22458394418396702</v>
      </c>
      <c r="Y166" s="11">
        <f t="shared" si="178"/>
        <v>0.24542805736203327</v>
      </c>
      <c r="Z166" s="11">
        <f t="shared" si="178"/>
        <v>0.40487971808551176</v>
      </c>
      <c r="AA166" s="11">
        <f t="shared" si="178"/>
        <v>0.45241715973481011</v>
      </c>
      <c r="AB166" s="11">
        <f t="shared" si="178"/>
        <v>0.54045940634371004</v>
      </c>
      <c r="AD166" s="40">
        <f t="shared" si="153"/>
        <v>12.509569631163808</v>
      </c>
      <c r="AE166" s="40">
        <f t="shared" si="154"/>
        <v>1.9441878892141773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10.046288090693917</v>
      </c>
      <c r="E167" s="11">
        <f t="shared" si="146"/>
        <v>9.4008579875240699</v>
      </c>
      <c r="F167" s="11">
        <f t="shared" si="146"/>
        <v>8.4730448757084087</v>
      </c>
      <c r="H167" s="40">
        <f t="shared" si="147"/>
        <v>-4.189937892255136</v>
      </c>
      <c r="I167" s="40">
        <f t="shared" si="148"/>
        <v>-1.1290003359608058</v>
      </c>
      <c r="L167" s="10" t="str">
        <f t="shared" ref="L167:Q167" si="179">L22</f>
        <v>52 Skilled metal, electrical and electronic trades</v>
      </c>
      <c r="M167" s="11">
        <f t="shared" si="179"/>
        <v>12.334092157316768</v>
      </c>
      <c r="N167" s="11">
        <f t="shared" si="179"/>
        <v>11.62806594954286</v>
      </c>
      <c r="O167" s="11">
        <f t="shared" si="179"/>
        <v>9.9105270300324566</v>
      </c>
      <c r="P167" s="11">
        <f t="shared" si="179"/>
        <v>9.082384717329024</v>
      </c>
      <c r="Q167" s="11">
        <f t="shared" si="179"/>
        <v>8.0381164648012078</v>
      </c>
      <c r="S167" s="40">
        <f t="shared" si="150"/>
        <v>-4.2810530108275398</v>
      </c>
      <c r="T167" s="40">
        <f t="shared" si="151"/>
        <v>-1.3863191402217478</v>
      </c>
      <c r="W167" s="10" t="str">
        <f t="shared" ref="W167:AB167" si="180">W22</f>
        <v>52 Skilled metal, electrical and electronic trades</v>
      </c>
      <c r="X167" s="11">
        <f t="shared" si="180"/>
        <v>0.10962180159295291</v>
      </c>
      <c r="Y167" s="11">
        <f t="shared" si="180"/>
        <v>0.16588500873181178</v>
      </c>
      <c r="Z167" s="11">
        <f t="shared" si="180"/>
        <v>0.13576106066146515</v>
      </c>
      <c r="AA167" s="11">
        <f t="shared" si="180"/>
        <v>0.31847327019503802</v>
      </c>
      <c r="AB167" s="11">
        <f t="shared" si="180"/>
        <v>0.43492841090720324</v>
      </c>
      <c r="AD167" s="40">
        <f t="shared" si="153"/>
        <v>4.3699937392394306</v>
      </c>
      <c r="AE167" s="40">
        <f t="shared" si="154"/>
        <v>8.0710830206406357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10.66412372339674</v>
      </c>
      <c r="C168" s="11">
        <f t="shared" si="146"/>
        <v>11.061565563914003</v>
      </c>
      <c r="D168" s="11">
        <f t="shared" si="146"/>
        <v>8.8806436501693486</v>
      </c>
      <c r="E168" s="11">
        <f t="shared" si="146"/>
        <v>8.6895972224162801</v>
      </c>
      <c r="F168" s="11">
        <f t="shared" si="146"/>
        <v>7.8050129136883575</v>
      </c>
      <c r="H168" s="40">
        <f t="shared" si="147"/>
        <v>-3.5940466421901407</v>
      </c>
      <c r="I168" s="40">
        <f t="shared" si="148"/>
        <v>-0.85702527991690092</v>
      </c>
      <c r="L168" s="10" t="str">
        <f t="shared" ref="L168:Q168" si="181">L23</f>
        <v>53 Skilled construction and building trades</v>
      </c>
      <c r="M168" s="11">
        <f t="shared" si="181"/>
        <v>10.268236033904916</v>
      </c>
      <c r="N168" s="11">
        <f t="shared" si="181"/>
        <v>10.85373276820779</v>
      </c>
      <c r="O168" s="11">
        <f t="shared" si="181"/>
        <v>8.6290073479443699</v>
      </c>
      <c r="P168" s="11">
        <f t="shared" si="181"/>
        <v>8.4219166559551404</v>
      </c>
      <c r="Q168" s="11">
        <f t="shared" si="181"/>
        <v>7.5029235050197576</v>
      </c>
      <c r="S168" s="40">
        <f t="shared" si="150"/>
        <v>-3.4187105961390296</v>
      </c>
      <c r="T168" s="40">
        <f t="shared" si="151"/>
        <v>-0.92791293478926562</v>
      </c>
      <c r="W168" s="10" t="str">
        <f t="shared" ref="W168:AB168" si="182">W23</f>
        <v>53 Skilled construction and building trades</v>
      </c>
      <c r="X168" s="11">
        <f t="shared" si="182"/>
        <v>0.39588768949183173</v>
      </c>
      <c r="Y168" s="11">
        <f t="shared" si="182"/>
        <v>0.20783279570621024</v>
      </c>
      <c r="Z168" s="11">
        <f t="shared" si="182"/>
        <v>0.25163630222499267</v>
      </c>
      <c r="AA168" s="11">
        <f t="shared" si="182"/>
        <v>0.26768056646112398</v>
      </c>
      <c r="AB168" s="11">
        <f t="shared" si="182"/>
        <v>0.30208940866860295</v>
      </c>
      <c r="AD168" s="40">
        <f t="shared" si="153"/>
        <v>-8.6643635288523377</v>
      </c>
      <c r="AE168" s="40">
        <f t="shared" si="154"/>
        <v>1.2257058100376472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5.1572687342714607</v>
      </c>
      <c r="D169" s="11">
        <f t="shared" si="146"/>
        <v>4.8952519711555809</v>
      </c>
      <c r="E169" s="11">
        <f t="shared" si="146"/>
        <v>4.7838376552412063</v>
      </c>
      <c r="F169" s="11">
        <f t="shared" si="146"/>
        <v>4.5139942665882398</v>
      </c>
      <c r="H169" s="40">
        <f t="shared" si="147"/>
        <v>-4.3629892943995667</v>
      </c>
      <c r="I169" s="40">
        <f t="shared" si="148"/>
        <v>-0.53909723787134434</v>
      </c>
      <c r="L169" s="10" t="str">
        <f t="shared" ref="L169:Q169" si="183">L24</f>
        <v>54 Textiles, printing and other skilled trades</v>
      </c>
      <c r="M169" s="11">
        <f t="shared" si="183"/>
        <v>3.4800356448337388</v>
      </c>
      <c r="N169" s="11">
        <f t="shared" si="183"/>
        <v>3.0248982519555274</v>
      </c>
      <c r="O169" s="11">
        <f t="shared" si="183"/>
        <v>2.5462586689808919</v>
      </c>
      <c r="P169" s="11">
        <f t="shared" si="183"/>
        <v>2.4682231126836354</v>
      </c>
      <c r="Q169" s="11">
        <f t="shared" si="183"/>
        <v>2.3269112210792504</v>
      </c>
      <c r="S169" s="40">
        <f t="shared" si="150"/>
        <v>-6.0571426097887127</v>
      </c>
      <c r="T169" s="40">
        <f t="shared" si="151"/>
        <v>-0.5987560101472833</v>
      </c>
      <c r="W169" s="10" t="str">
        <f t="shared" ref="W169:AB169" si="184">W24</f>
        <v>54 Textiles, printing and other skilled trades</v>
      </c>
      <c r="X169" s="11">
        <f t="shared" si="184"/>
        <v>2.6384660641717148</v>
      </c>
      <c r="Y169" s="11">
        <f t="shared" si="184"/>
        <v>2.132370482315936</v>
      </c>
      <c r="Z169" s="11">
        <f t="shared" si="184"/>
        <v>2.348993302174692</v>
      </c>
      <c r="AA169" s="11">
        <f t="shared" si="184"/>
        <v>2.3156145425575665</v>
      </c>
      <c r="AB169" s="11">
        <f t="shared" si="184"/>
        <v>2.1870830455089898</v>
      </c>
      <c r="AD169" s="40">
        <f t="shared" si="153"/>
        <v>-2.2974152727399777</v>
      </c>
      <c r="AE169" s="40">
        <f t="shared" si="154"/>
        <v>-0.4749892810304579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23.85431237131375</v>
      </c>
      <c r="C170" s="11">
        <f t="shared" si="146"/>
        <v>21.399113579775047</v>
      </c>
      <c r="D170" s="11">
        <f t="shared" si="146"/>
        <v>22.200252846876417</v>
      </c>
      <c r="E170" s="11">
        <f t="shared" si="146"/>
        <v>24.014512429289017</v>
      </c>
      <c r="F170" s="11">
        <f t="shared" si="146"/>
        <v>25.262341153906288</v>
      </c>
      <c r="H170" s="40">
        <f t="shared" si="147"/>
        <v>-1.4269478970773797</v>
      </c>
      <c r="I170" s="40">
        <f t="shared" si="148"/>
        <v>0.86512823380875403</v>
      </c>
      <c r="L170" s="10" t="str">
        <f t="shared" ref="L170:Q170" si="185">L25</f>
        <v>61 Caring personal service occupations</v>
      </c>
      <c r="M170" s="11">
        <f t="shared" si="185"/>
        <v>2.930855809593659</v>
      </c>
      <c r="N170" s="11">
        <f t="shared" si="185"/>
        <v>2.8505663475295329</v>
      </c>
      <c r="O170" s="11">
        <f t="shared" si="185"/>
        <v>2.8297586926201914</v>
      </c>
      <c r="P170" s="11">
        <f t="shared" si="185"/>
        <v>3.4619525710407615</v>
      </c>
      <c r="Q170" s="11">
        <f t="shared" si="185"/>
        <v>3.9503546475350193</v>
      </c>
      <c r="S170" s="40">
        <f t="shared" si="150"/>
        <v>-0.69960181587045422</v>
      </c>
      <c r="T170" s="40">
        <f t="shared" si="151"/>
        <v>2.2490101201705137</v>
      </c>
      <c r="W170" s="10" t="str">
        <f t="shared" ref="W170:AB170" si="186">W25</f>
        <v>61 Caring personal service occupations</v>
      </c>
      <c r="X170" s="11">
        <f t="shared" si="186"/>
        <v>20.923456561720094</v>
      </c>
      <c r="Y170" s="11">
        <f t="shared" si="186"/>
        <v>18.548547232245518</v>
      </c>
      <c r="Z170" s="11">
        <f t="shared" si="186"/>
        <v>19.370494154256228</v>
      </c>
      <c r="AA170" s="11">
        <f t="shared" si="186"/>
        <v>20.552559858248259</v>
      </c>
      <c r="AB170" s="11">
        <f t="shared" si="186"/>
        <v>21.311986506371273</v>
      </c>
      <c r="AD170" s="40">
        <f t="shared" si="153"/>
        <v>-1.5305632686307136</v>
      </c>
      <c r="AE170" s="40">
        <f t="shared" si="154"/>
        <v>0.63882297738084848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6.6433062738768616</v>
      </c>
      <c r="C171" s="11">
        <f t="shared" si="146"/>
        <v>6.6963813015793123</v>
      </c>
      <c r="D171" s="11">
        <f t="shared" si="146"/>
        <v>6.2791200192321126</v>
      </c>
      <c r="E171" s="11">
        <f t="shared" si="146"/>
        <v>6.263129013299797</v>
      </c>
      <c r="F171" s="11">
        <f t="shared" si="146"/>
        <v>6.4290487235024374</v>
      </c>
      <c r="H171" s="40">
        <f t="shared" si="147"/>
        <v>-1.1212649567180266</v>
      </c>
      <c r="I171" s="40">
        <f t="shared" si="148"/>
        <v>0.15743538292241066</v>
      </c>
      <c r="L171" s="10" t="str">
        <f t="shared" ref="L171:Q171" si="187">L26</f>
        <v>62 Leisure, travel and related personal service occupations</v>
      </c>
      <c r="M171" s="11">
        <f t="shared" si="187"/>
        <v>1.9391004771107974</v>
      </c>
      <c r="N171" s="11">
        <f t="shared" si="187"/>
        <v>2.0203221223935981</v>
      </c>
      <c r="O171" s="11">
        <f t="shared" si="187"/>
        <v>2.0305379160283947</v>
      </c>
      <c r="P171" s="11">
        <f t="shared" si="187"/>
        <v>2.0088144031631674</v>
      </c>
      <c r="Q171" s="11">
        <f t="shared" si="187"/>
        <v>2.1507132104205109</v>
      </c>
      <c r="S171" s="40">
        <f t="shared" si="150"/>
        <v>0.92579011481253026</v>
      </c>
      <c r="T171" s="40">
        <f t="shared" si="151"/>
        <v>0.38406077508879033</v>
      </c>
      <c r="W171" s="10" t="str">
        <f t="shared" ref="W171:AB171" si="188">W26</f>
        <v>62 Leisure, travel and related personal service occupations</v>
      </c>
      <c r="X171" s="11">
        <f t="shared" si="188"/>
        <v>4.7042057967660673</v>
      </c>
      <c r="Y171" s="11">
        <f t="shared" si="188"/>
        <v>4.6760591791857102</v>
      </c>
      <c r="Z171" s="11">
        <f t="shared" si="188"/>
        <v>4.2485821032037228</v>
      </c>
      <c r="AA171" s="11">
        <f t="shared" si="188"/>
        <v>4.2543146101366327</v>
      </c>
      <c r="AB171" s="11">
        <f t="shared" si="188"/>
        <v>4.2783355130819274</v>
      </c>
      <c r="AD171" s="40">
        <f t="shared" si="153"/>
        <v>-2.0168176670174232</v>
      </c>
      <c r="AE171" s="40">
        <f t="shared" si="154"/>
        <v>4.6535695457028403E-2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0.31564022880929349</v>
      </c>
      <c r="C172" s="11">
        <f t="shared" si="146"/>
        <v>0.29120180303106086</v>
      </c>
      <c r="D172" s="11">
        <f t="shared" si="146"/>
        <v>0.36313947365643257</v>
      </c>
      <c r="E172" s="11">
        <f t="shared" si="146"/>
        <v>0.29617398306292592</v>
      </c>
      <c r="F172" s="11">
        <f t="shared" si="146"/>
        <v>0.31380833452914947</v>
      </c>
      <c r="H172" s="40">
        <f t="shared" si="147"/>
        <v>2.8433517091855709</v>
      </c>
      <c r="I172" s="40">
        <f t="shared" si="148"/>
        <v>-0.96864204937465725</v>
      </c>
      <c r="L172" s="10" t="str">
        <f t="shared" ref="L172:Q172" si="189">L27</f>
        <v>63 Community and civil enforcement occupations</v>
      </c>
      <c r="M172" s="11">
        <f t="shared" si="189"/>
        <v>0.23602469644114615</v>
      </c>
      <c r="N172" s="11">
        <f t="shared" si="189"/>
        <v>0.19098091426912919</v>
      </c>
      <c r="O172" s="11">
        <f t="shared" si="189"/>
        <v>0.27923814403107255</v>
      </c>
      <c r="P172" s="11">
        <f t="shared" si="189"/>
        <v>0.18408553663827046</v>
      </c>
      <c r="Q172" s="11">
        <f t="shared" si="189"/>
        <v>0.20558751723060509</v>
      </c>
      <c r="S172" s="40">
        <f t="shared" si="150"/>
        <v>3.4197441431988995</v>
      </c>
      <c r="T172" s="40">
        <f t="shared" si="151"/>
        <v>-2.0205945149388449</v>
      </c>
      <c r="W172" s="10" t="str">
        <f t="shared" ref="W172:AB172" si="190">W27</f>
        <v>63 Community and civil enforcement occupations</v>
      </c>
      <c r="X172" s="11">
        <f t="shared" si="190"/>
        <v>7.961553236814764E-2</v>
      </c>
      <c r="Y172" s="11">
        <f t="shared" si="190"/>
        <v>0.10022088876193186</v>
      </c>
      <c r="Z172" s="11">
        <f t="shared" si="190"/>
        <v>8.3901329625360163E-2</v>
      </c>
      <c r="AA172" s="11">
        <f t="shared" si="190"/>
        <v>0.11208844642465551</v>
      </c>
      <c r="AB172" s="11">
        <f t="shared" si="190"/>
        <v>0.10822081729854426</v>
      </c>
      <c r="AD172" s="40">
        <f t="shared" si="153"/>
        <v>1.0541626931882542</v>
      </c>
      <c r="AE172" s="40">
        <f t="shared" si="154"/>
        <v>1.7113607095709416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29.034728829932309</v>
      </c>
      <c r="C173" s="11">
        <f t="shared" si="146"/>
        <v>25.420734417926102</v>
      </c>
      <c r="D173" s="11">
        <f t="shared" si="146"/>
        <v>25.603578211663216</v>
      </c>
      <c r="E173" s="11">
        <f t="shared" si="146"/>
        <v>24.20426680080076</v>
      </c>
      <c r="F173" s="11">
        <f t="shared" si="146"/>
        <v>23.41911466828876</v>
      </c>
      <c r="H173" s="40">
        <f t="shared" si="147"/>
        <v>-2.4838429860712941</v>
      </c>
      <c r="I173" s="40">
        <f t="shared" si="148"/>
        <v>-0.59276656880460354</v>
      </c>
      <c r="L173" s="10" t="str">
        <f t="shared" ref="L173:Q173" si="191">L28</f>
        <v>71 Sales occupations</v>
      </c>
      <c r="M173" s="11">
        <f t="shared" si="191"/>
        <v>8.8689730487396332</v>
      </c>
      <c r="N173" s="11">
        <f t="shared" si="191"/>
        <v>8.2951684512864148</v>
      </c>
      <c r="O173" s="11">
        <f t="shared" si="191"/>
        <v>8.1650592635949675</v>
      </c>
      <c r="P173" s="11">
        <f t="shared" si="191"/>
        <v>7.6751261916021338</v>
      </c>
      <c r="Q173" s="11">
        <f t="shared" si="191"/>
        <v>7.6949769221471138</v>
      </c>
      <c r="S173" s="40">
        <f t="shared" si="150"/>
        <v>-1.6402986938626629</v>
      </c>
      <c r="T173" s="40">
        <f t="shared" si="151"/>
        <v>-0.39452779557244133</v>
      </c>
      <c r="W173" s="10" t="str">
        <f t="shared" ref="W173:AB173" si="192">W28</f>
        <v>71 Sales occupations</v>
      </c>
      <c r="X173" s="11">
        <f t="shared" si="192"/>
        <v>20.16575578119269</v>
      </c>
      <c r="Y173" s="11">
        <f t="shared" si="192"/>
        <v>17.125565966639691</v>
      </c>
      <c r="Z173" s="11">
        <f t="shared" si="192"/>
        <v>17.43851894806825</v>
      </c>
      <c r="AA173" s="11">
        <f t="shared" si="192"/>
        <v>16.529140609198631</v>
      </c>
      <c r="AB173" s="11">
        <f t="shared" si="192"/>
        <v>15.724137746141659</v>
      </c>
      <c r="AD173" s="40">
        <f t="shared" si="153"/>
        <v>-2.8642676540246992</v>
      </c>
      <c r="AE173" s="40">
        <f t="shared" si="154"/>
        <v>-0.6875225044447375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5.0464422980024874</v>
      </c>
      <c r="C174" s="11">
        <f t="shared" si="146"/>
        <v>5.2008005823350079</v>
      </c>
      <c r="D174" s="11">
        <f t="shared" si="146"/>
        <v>5.4824767825774794</v>
      </c>
      <c r="E174" s="11">
        <f t="shared" si="146"/>
        <v>7.0151576554537334</v>
      </c>
      <c r="F174" s="11">
        <f t="shared" si="146"/>
        <v>8.115653406384185</v>
      </c>
      <c r="H174" s="40">
        <f t="shared" si="147"/>
        <v>1.6712815668325831</v>
      </c>
      <c r="I174" s="40">
        <f t="shared" si="148"/>
        <v>2.649407283107319</v>
      </c>
      <c r="L174" s="10" t="str">
        <f t="shared" ref="L174:Q174" si="193">L29</f>
        <v>72 Customer service occupations</v>
      </c>
      <c r="M174" s="11">
        <f t="shared" si="193"/>
        <v>1.994717945388633</v>
      </c>
      <c r="N174" s="11">
        <f t="shared" si="193"/>
        <v>1.8442082222152538</v>
      </c>
      <c r="O174" s="11">
        <f t="shared" si="193"/>
        <v>2.2265515343985971</v>
      </c>
      <c r="P174" s="11">
        <f t="shared" si="193"/>
        <v>3.0440506957260274</v>
      </c>
      <c r="Q174" s="11">
        <f t="shared" si="193"/>
        <v>3.6486971572468949</v>
      </c>
      <c r="S174" s="40">
        <f t="shared" si="150"/>
        <v>2.2233834375313899</v>
      </c>
      <c r="T174" s="40">
        <f t="shared" si="151"/>
        <v>3.3475862346750596</v>
      </c>
      <c r="W174" s="10" t="str">
        <f t="shared" ref="W174:AB174" si="194">W29</f>
        <v>72 Customer service occupations</v>
      </c>
      <c r="X174" s="11">
        <f t="shared" si="194"/>
        <v>3.0517243526138569</v>
      </c>
      <c r="Y174" s="11">
        <f t="shared" si="194"/>
        <v>3.356592360119746</v>
      </c>
      <c r="Z174" s="11">
        <f t="shared" si="194"/>
        <v>3.2559252481788867</v>
      </c>
      <c r="AA174" s="11">
        <f t="shared" si="194"/>
        <v>3.9711069597276945</v>
      </c>
      <c r="AB174" s="11">
        <f t="shared" si="194"/>
        <v>4.4669562491372963</v>
      </c>
      <c r="AD174" s="40">
        <f t="shared" si="153"/>
        <v>1.303820520352561</v>
      </c>
      <c r="AE174" s="40">
        <f>IF(AB$151-Z$151 &lt;&gt; 0,(EXP(LN(AB174/Z174)/(AB$151-Z$151))-1)*100,0)</f>
        <v>2.1305846915265825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10.563642665869798</v>
      </c>
      <c r="C175" s="11">
        <f t="shared" si="146"/>
        <v>9.7171961879082094</v>
      </c>
      <c r="D175" s="11">
        <f t="shared" si="146"/>
        <v>8.4580034168908842</v>
      </c>
      <c r="E175" s="11">
        <f t="shared" si="146"/>
        <v>9.7730187027818101</v>
      </c>
      <c r="F175" s="11">
        <f t="shared" si="146"/>
        <v>9.1427120218799978</v>
      </c>
      <c r="H175" s="40">
        <f t="shared" si="147"/>
        <v>-4.3487101448081988</v>
      </c>
      <c r="I175" s="40">
        <f t="shared" si="148"/>
        <v>0.52030838396150969</v>
      </c>
      <c r="L175" s="10" t="str">
        <f t="shared" ref="L175:Q175" si="195">L30</f>
        <v>81 Process, plant and machine operatives</v>
      </c>
      <c r="M175" s="11">
        <f t="shared" si="195"/>
        <v>8.7518840406889975</v>
      </c>
      <c r="N175" s="11">
        <f t="shared" si="195"/>
        <v>7.8291241244707308</v>
      </c>
      <c r="O175" s="11">
        <f t="shared" si="195"/>
        <v>6.9108235703243812</v>
      </c>
      <c r="P175" s="11">
        <f t="shared" si="195"/>
        <v>7.9879007995763915</v>
      </c>
      <c r="Q175" s="11">
        <f t="shared" si="195"/>
        <v>7.5402621966538561</v>
      </c>
      <c r="S175" s="40">
        <f t="shared" si="150"/>
        <v>-4.6137774838510666</v>
      </c>
      <c r="T175" s="40">
        <f t="shared" si="151"/>
        <v>0.58281271348579189</v>
      </c>
      <c r="W175" s="10" t="str">
        <f t="shared" ref="W175:AB175" si="196">W30</f>
        <v>81 Process, plant and machine operatives</v>
      </c>
      <c r="X175" s="11">
        <f t="shared" si="196"/>
        <v>1.8117586251808133</v>
      </c>
      <c r="Y175" s="11">
        <f t="shared" si="196"/>
        <v>1.8880720634374679</v>
      </c>
      <c r="Z175" s="11">
        <f t="shared" si="196"/>
        <v>1.5471798465664892</v>
      </c>
      <c r="AA175" s="11">
        <f t="shared" si="196"/>
        <v>1.7851179032054332</v>
      </c>
      <c r="AB175" s="11">
        <f t="shared" si="196"/>
        <v>1.6024498252261421</v>
      </c>
      <c r="AD175" s="40">
        <f t="shared" si="153"/>
        <v>-3.107961642470225</v>
      </c>
      <c r="AE175" s="40">
        <f t="shared" si="154"/>
        <v>0.23427251772170088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10.855206227493708</v>
      </c>
      <c r="C176" s="11">
        <f t="shared" si="146"/>
        <v>12.739770763275592</v>
      </c>
      <c r="D176" s="11">
        <f t="shared" si="146"/>
        <v>11.478098772718756</v>
      </c>
      <c r="E176" s="11">
        <f t="shared" si="146"/>
        <v>11.411420122947813</v>
      </c>
      <c r="F176" s="11">
        <f t="shared" si="146"/>
        <v>10.696834610589965</v>
      </c>
      <c r="H176" s="40">
        <f t="shared" si="147"/>
        <v>1.1221688744325498</v>
      </c>
      <c r="I176" s="40">
        <f t="shared" si="148"/>
        <v>-0.46885010453332487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11.182645458983865</v>
      </c>
      <c r="P176" s="11">
        <f t="shared" si="197"/>
        <v>11.00389635780563</v>
      </c>
      <c r="Q176" s="11">
        <f t="shared" si="197"/>
        <v>10.251357060553397</v>
      </c>
      <c r="S176" s="40">
        <f t="shared" si="150"/>
        <v>1.2955589847270632</v>
      </c>
      <c r="T176" s="40">
        <f t="shared" si="151"/>
        <v>-0.57800953320454873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0.35251273886646128</v>
      </c>
      <c r="Z176" s="11">
        <f t="shared" si="198"/>
        <v>0.2954533137348786</v>
      </c>
      <c r="AA176" s="11">
        <f t="shared" si="198"/>
        <v>0.40752376514220445</v>
      </c>
      <c r="AB176" s="11">
        <f t="shared" si="198"/>
        <v>0.44547755003656575</v>
      </c>
      <c r="AD176" s="40">
        <f t="shared" si="153"/>
        <v>-4.3806867217415331</v>
      </c>
      <c r="AE176" s="40">
        <f t="shared" si="154"/>
        <v>2.7753892942733671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5.0400443844010052</v>
      </c>
      <c r="C177" s="11">
        <f t="shared" si="146"/>
        <v>4.4172623943682234</v>
      </c>
      <c r="D177" s="11">
        <f t="shared" si="146"/>
        <v>3.8902482613441265</v>
      </c>
      <c r="E177" s="11">
        <f t="shared" si="146"/>
        <v>3.1134839243767631</v>
      </c>
      <c r="F177" s="11">
        <f t="shared" si="146"/>
        <v>2.847925234061877</v>
      </c>
      <c r="H177" s="40">
        <f t="shared" si="147"/>
        <v>-5.0470217294383612</v>
      </c>
      <c r="I177" s="40">
        <f t="shared" si="148"/>
        <v>-2.0577482627502919</v>
      </c>
      <c r="L177" s="10" t="str">
        <f t="shared" ref="L177:Q178" si="199">L32</f>
        <v>91 Elementary trades and related occupations</v>
      </c>
      <c r="M177" s="11">
        <f t="shared" si="199"/>
        <v>3.9772535048383402</v>
      </c>
      <c r="N177" s="11">
        <f t="shared" si="199"/>
        <v>3.537620616533244</v>
      </c>
      <c r="O177" s="11">
        <f t="shared" si="199"/>
        <v>3.207174844744507</v>
      </c>
      <c r="P177" s="11">
        <f t="shared" si="199"/>
        <v>2.5428823337125182</v>
      </c>
      <c r="Q177" s="11">
        <f t="shared" si="199"/>
        <v>2.3215281042856355</v>
      </c>
      <c r="S177" s="40">
        <f t="shared" si="150"/>
        <v>-4.2127130219842268</v>
      </c>
      <c r="T177" s="40">
        <f t="shared" si="151"/>
        <v>-2.1313899150545934</v>
      </c>
      <c r="W177" s="10" t="str">
        <f t="shared" ref="W177:AB178" si="200">W32</f>
        <v>91 Elementary trades and related occupations</v>
      </c>
      <c r="X177" s="11">
        <f t="shared" si="200"/>
        <v>1.0627908795626537</v>
      </c>
      <c r="Y177" s="11">
        <f t="shared" si="200"/>
        <v>0.87964177783497211</v>
      </c>
      <c r="Z177" s="11">
        <f t="shared" si="200"/>
        <v>0.68307341659961873</v>
      </c>
      <c r="AA177" s="11">
        <f t="shared" si="200"/>
        <v>0.57060159066424498</v>
      </c>
      <c r="AB177" s="11">
        <f t="shared" si="200"/>
        <v>0.52639712977624842</v>
      </c>
      <c r="AD177" s="40">
        <f t="shared" si="153"/>
        <v>-8.4614743929315228</v>
      </c>
      <c r="AE177" s="40">
        <f t="shared" si="154"/>
        <v>-1.7219776533732079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31.104055638992882</v>
      </c>
      <c r="C178" s="11">
        <f t="shared" si="146"/>
        <v>29.348968338686181</v>
      </c>
      <c r="D178" s="11">
        <f t="shared" si="146"/>
        <v>27.867878461933781</v>
      </c>
      <c r="E178" s="11">
        <f t="shared" si="146"/>
        <v>27.816731586320195</v>
      </c>
      <c r="F178" s="11">
        <f t="shared" si="146"/>
        <v>27.142910324543827</v>
      </c>
      <c r="H178" s="40">
        <f>IF(D$151-B$151 &lt;&gt; 0,(EXP(LN(D178/B178)/(D$151-B$151))-1)*100,0)</f>
        <v>-2.1733058846594044</v>
      </c>
      <c r="I178" s="40">
        <f t="shared" ref="I178" si="201">IF(F$151-D$151 &lt;&gt; 0,(EXP(LN(F178/D178)/(F$151-D$151))-1)*100,0)</f>
        <v>-0.17557124987300776</v>
      </c>
      <c r="L178" s="10" t="str">
        <f t="shared" si="199"/>
        <v>92 Elementary administration and service occupations</v>
      </c>
      <c r="M178" s="11">
        <f t="shared" si="199"/>
        <v>14.797367670577335</v>
      </c>
      <c r="N178" s="11">
        <f t="shared" si="199"/>
        <v>15.355647130622559</v>
      </c>
      <c r="O178" s="11">
        <f t="shared" si="199"/>
        <v>14.585742895345469</v>
      </c>
      <c r="P178" s="11">
        <f t="shared" si="199"/>
        <v>15.208163911489253</v>
      </c>
      <c r="Q178" s="11">
        <f t="shared" si="199"/>
        <v>14.338839689017808</v>
      </c>
      <c r="S178" s="40">
        <f t="shared" ref="S178" si="202">IF(O$151-M$151 &lt;&gt; 0,(EXP(LN(O178/M178)/(O$151-M$151))-1)*100,0)</f>
        <v>-0.28768074877111305</v>
      </c>
      <c r="T178" s="40">
        <f t="shared" ref="T178" si="203">IF(Q$151-O$151 &lt;&gt; 0,(EXP(LN(Q178/O178)/(Q$151-O$151))-1)*100,0)</f>
        <v>-0.11375271910925022</v>
      </c>
      <c r="W178" s="10" t="str">
        <f t="shared" si="200"/>
        <v>92 Elementary administration and service occupations</v>
      </c>
      <c r="X178" s="11">
        <f t="shared" si="200"/>
        <v>16.306687968415517</v>
      </c>
      <c r="Y178" s="11">
        <f t="shared" si="200"/>
        <v>13.993321208063604</v>
      </c>
      <c r="Z178" s="11">
        <f t="shared" si="200"/>
        <v>13.28213556658832</v>
      </c>
      <c r="AA178" s="11">
        <f t="shared" si="200"/>
        <v>12.608567674830926</v>
      </c>
      <c r="AB178" s="11">
        <f t="shared" si="200"/>
        <v>12.804070635526019</v>
      </c>
      <c r="AD178" s="40">
        <f t="shared" ref="AD178" si="204">IF(Z$151-X$151 &lt;&gt; 0,(EXP(LN(Z178/X178)/(Z$151-X$151))-1)*100,0)</f>
        <v>-4.0200698508559114</v>
      </c>
      <c r="AE178" s="40">
        <f t="shared" ref="AE178" si="205">IF(AB$151-Z$151 &lt;&gt; 0,(EXP(LN(AB178/Z178)/(AB$151-Z$151))-1)*100,0)</f>
        <v>-0.24408032563157933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303.75599999999991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296.46699999999981</v>
      </c>
      <c r="F180" s="34">
        <f t="shared" si="206"/>
        <v>305.02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148.07601955551706</v>
      </c>
      <c r="O180" s="34">
        <f t="shared" si="207"/>
        <v>143.99915413062169</v>
      </c>
      <c r="P180" s="34">
        <f t="shared" si="207"/>
        <v>144.2219064876694</v>
      </c>
      <c r="Q180" s="34">
        <f t="shared" si="207"/>
        <v>146.10257655116419</v>
      </c>
      <c r="S180" s="43">
        <f t="shared" ref="S180" si="208">IF(O$151-M$151 &lt;&gt; 0,(EXP(LN(O180/M180)/(O$151-M$151))-1)*100,0)</f>
        <v>-0.98211159952267257</v>
      </c>
      <c r="T180" s="43">
        <f t="shared" ref="T180" si="209">IF(Q$151-O$151 &lt;&gt; 0,(EXP(LN(Q180/O180)/(Q$151-O$151))-1)*100,0)</f>
        <v>9.6723604916748585E-2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143.23298044448282</v>
      </c>
      <c r="Z180" s="34">
        <f t="shared" si="210"/>
        <v>148.11784586937836</v>
      </c>
      <c r="AA180" s="34">
        <f t="shared" si="210"/>
        <v>152.24509351233056</v>
      </c>
      <c r="AB180" s="34">
        <f t="shared" si="210"/>
        <v>158.9174234488359</v>
      </c>
      <c r="AD180" s="43">
        <f t="shared" ref="AD180" si="211">IF(Z$151-X$151 &lt;&gt; 0,(EXP(LN(Z180/X180)/(Z$151-X$151))-1)*100,0)</f>
        <v>-0.57784141062940941</v>
      </c>
      <c r="AE180" s="43">
        <f t="shared" ref="AE180" si="212">IF(AB$151-Z$151 &lt;&gt; 0,(EXP(LN(AB180/Z180)/(AB$151-Z$151))-1)*100,0)</f>
        <v>0.47027905813341597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21.909854561604895</v>
      </c>
      <c r="C7" s="31">
        <f>'Occ T1'!C8</f>
        <v>23.69014427894431</v>
      </c>
      <c r="D7" s="31">
        <f>'Occ T1'!D8</f>
        <v>23.978178874923273</v>
      </c>
      <c r="E7" s="31">
        <f>'Occ T1'!E8</f>
        <v>24.454420909636344</v>
      </c>
      <c r="F7" s="31">
        <f>'Occ T1'!F8</f>
        <v>27.433018876436563</v>
      </c>
      <c r="H7" s="31">
        <f>C7-B7</f>
        <v>1.7802897173394143</v>
      </c>
      <c r="I7" s="31">
        <f>D7-C7</f>
        <v>0.28803459597896364</v>
      </c>
      <c r="J7" s="31">
        <f>E7-D7</f>
        <v>0.47624203471307069</v>
      </c>
      <c r="K7" s="31">
        <f>F7-E7</f>
        <v>2.9785979668002192</v>
      </c>
      <c r="L7" s="31">
        <f>F7-D7</f>
        <v>3.4548400015132898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13.255822127493419</v>
      </c>
      <c r="C8" s="32">
        <f>'Occ T2'!C8</f>
        <v>14.664791305062801</v>
      </c>
      <c r="D8" s="32">
        <f>'Occ T2'!D8</f>
        <v>15.163444924991589</v>
      </c>
      <c r="E8" s="32">
        <f>'Occ T2'!E8</f>
        <v>13.907566624364092</v>
      </c>
      <c r="F8" s="32">
        <f>'Occ T2'!F8</f>
        <v>15.285359531668519</v>
      </c>
      <c r="H8" s="31">
        <f t="shared" ref="H8:H9" si="0">C8-B8</f>
        <v>1.4089691775693822</v>
      </c>
      <c r="I8" s="31">
        <f t="shared" ref="I8:I9" si="1">D8-C8</f>
        <v>0.49865361992878832</v>
      </c>
      <c r="J8" s="31">
        <f t="shared" ref="J8:J9" si="2">E8-D8</f>
        <v>-1.2558783006274972</v>
      </c>
      <c r="K8" s="31">
        <f t="shared" ref="K8:K9" si="3">F8-E8</f>
        <v>1.3777929073044266</v>
      </c>
      <c r="L8" s="31">
        <f t="shared" ref="L8:L49" si="4">F8-D8</f>
        <v>0.12191460667692944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8.6540324341114747</v>
      </c>
      <c r="C9" s="32">
        <f>'Occ T2'!C9</f>
        <v>9.0253529738815086</v>
      </c>
      <c r="D9" s="32">
        <f>'Occ T2'!D9</f>
        <v>8.8147339499316857</v>
      </c>
      <c r="E9" s="32">
        <f>'Occ T2'!E9</f>
        <v>10.546854285272252</v>
      </c>
      <c r="F9" s="32">
        <f>'Occ T2'!F9</f>
        <v>12.147659344768043</v>
      </c>
      <c r="H9" s="31">
        <f t="shared" si="0"/>
        <v>0.37132053977003388</v>
      </c>
      <c r="I9" s="31">
        <f t="shared" si="1"/>
        <v>-0.2106190239498229</v>
      </c>
      <c r="J9" s="31">
        <f t="shared" si="2"/>
        <v>1.7321203353405661</v>
      </c>
      <c r="K9" s="31">
        <f t="shared" si="3"/>
        <v>1.6008050594957908</v>
      </c>
      <c r="L9" s="31">
        <f t="shared" si="4"/>
        <v>3.3329253948363569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</v>
      </c>
      <c r="C11" s="31">
        <f>'Occ T1'!C9</f>
        <v>58.456756614185664</v>
      </c>
      <c r="D11" s="31">
        <f>'Occ T1'!D9</f>
        <v>63.211407195347185</v>
      </c>
      <c r="E11" s="31">
        <f>'Occ T1'!E9</f>
        <v>68.742367244203379</v>
      </c>
      <c r="F11" s="31">
        <f>'Occ T1'!F9</f>
        <v>76.402695130388295</v>
      </c>
      <c r="H11" s="31">
        <f>C11-B11</f>
        <v>-1.6957389542309755</v>
      </c>
      <c r="I11" s="31">
        <f t="shared" ref="I11:I49" si="5">D11-C11</f>
        <v>4.7546505811615205</v>
      </c>
      <c r="J11" s="31">
        <f>E11-D11</f>
        <v>5.5309600488561941</v>
      </c>
      <c r="K11" s="31">
        <f>F11-E11</f>
        <v>7.6603278861849162</v>
      </c>
      <c r="L11" s="31">
        <f t="shared" si="4"/>
        <v>13.19128793504111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13.422627717809057</v>
      </c>
      <c r="E12" s="10">
        <f>'Occ T2'!E10</f>
        <v>13.791889431940849</v>
      </c>
      <c r="F12" s="10">
        <f>'Occ T2'!F10</f>
        <v>15.092973808228242</v>
      </c>
      <c r="H12" s="11">
        <f t="shared" ref="H12:K14" si="6">C12-B12</f>
        <v>-0.42261913038543319</v>
      </c>
      <c r="I12" s="31">
        <f t="shared" si="5"/>
        <v>0.69012167412097547</v>
      </c>
      <c r="J12" s="11">
        <f t="shared" si="6"/>
        <v>0.36926171413179176</v>
      </c>
      <c r="K12" s="11">
        <f t="shared" si="6"/>
        <v>1.3010843762873936</v>
      </c>
      <c r="L12" s="31">
        <f t="shared" si="4"/>
        <v>1.6703460904191854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21.579951236572558</v>
      </c>
      <c r="E13" s="10">
        <f>'Occ T2'!E11</f>
        <v>24.040994909956808</v>
      </c>
      <c r="F13" s="10">
        <f>'Occ T2'!F11</f>
        <v>26.99151286842374</v>
      </c>
      <c r="H13" s="11">
        <f t="shared" si="6"/>
        <v>-0.16619522982055202</v>
      </c>
      <c r="I13" s="31">
        <f t="shared" si="5"/>
        <v>1.5502520134594526</v>
      </c>
      <c r="J13" s="11">
        <f t="shared" si="6"/>
        <v>2.4610436733842498</v>
      </c>
      <c r="K13" s="11">
        <f t="shared" si="6"/>
        <v>2.9505179584669321</v>
      </c>
      <c r="L13" s="31">
        <f t="shared" si="4"/>
        <v>5.4115616318511819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13.382968169165679</v>
      </c>
      <c r="C14" s="10">
        <f>'Occ T2'!C12</f>
        <v>12.073188470768622</v>
      </c>
      <c r="D14" s="10">
        <f>'Occ T2'!D12</f>
        <v>12.624378960495292</v>
      </c>
      <c r="E14" s="10">
        <f>'Occ T2'!E12</f>
        <v>13.882089071896244</v>
      </c>
      <c r="F14" s="10">
        <f>'Occ T2'!F12</f>
        <v>14.959362980410427</v>
      </c>
      <c r="H14" s="11">
        <f t="shared" si="6"/>
        <v>-1.3097796983970564</v>
      </c>
      <c r="I14" s="31">
        <f t="shared" si="5"/>
        <v>0.55119048972666995</v>
      </c>
      <c r="J14" s="11">
        <f t="shared" si="6"/>
        <v>1.2577101114009519</v>
      </c>
      <c r="K14" s="11">
        <f t="shared" si="6"/>
        <v>1.0772739085141829</v>
      </c>
      <c r="L14" s="31">
        <f t="shared" si="4"/>
        <v>2.3349840199151348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13.621362876615853</v>
      </c>
      <c r="D15" s="10">
        <f>'Occ T2'!D13</f>
        <v>15.584449280470272</v>
      </c>
      <c r="E15" s="10">
        <f>'Occ T2'!E13</f>
        <v>17.02739383040948</v>
      </c>
      <c r="F15" s="10">
        <f>'Occ T2'!F13</f>
        <v>19.358845473325882</v>
      </c>
      <c r="H15" s="11">
        <f t="shared" ref="H15" si="7">C15-B15</f>
        <v>0.20285510437206966</v>
      </c>
      <c r="I15" s="31">
        <f t="shared" si="5"/>
        <v>1.9630864038544189</v>
      </c>
      <c r="J15" s="11">
        <f t="shared" ref="J15" si="8">E15-D15</f>
        <v>1.4429445499392077</v>
      </c>
      <c r="K15" s="11">
        <f t="shared" ref="K15" si="9">F15-E15</f>
        <v>2.3314516429164023</v>
      </c>
      <c r="L15" s="31">
        <f t="shared" si="4"/>
        <v>3.77439619285561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32.436860810495943</v>
      </c>
      <c r="D17" s="31">
        <f>'Occ T1'!D10</f>
        <v>34.340852295581819</v>
      </c>
      <c r="E17" s="31">
        <f>'Occ T1'!E10</f>
        <v>33.24107398045664</v>
      </c>
      <c r="F17" s="31">
        <f>'Occ T1'!F10</f>
        <v>35.80595070648144</v>
      </c>
      <c r="H17" s="31">
        <f t="shared" ref="H17:K21" si="10">C17-B17</f>
        <v>0.21847852025337033</v>
      </c>
      <c r="I17" s="31">
        <f t="shared" si="5"/>
        <v>1.903991485085875</v>
      </c>
      <c r="J17" s="31">
        <f t="shared" si="10"/>
        <v>-1.0997783151251781</v>
      </c>
      <c r="K17" s="31">
        <f t="shared" si="10"/>
        <v>2.5648767260247993</v>
      </c>
      <c r="L17" s="31">
        <f t="shared" si="4"/>
        <v>1.4650984108996212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5.6018764618726857</v>
      </c>
      <c r="D18" s="10">
        <f>'Occ T2'!D14</f>
        <v>6.1133768169745126</v>
      </c>
      <c r="E18" s="10">
        <f>'Occ T2'!E14</f>
        <v>5.2158933542794417</v>
      </c>
      <c r="F18" s="10">
        <f>'Occ T2'!F14</f>
        <v>5.4203526238864832</v>
      </c>
      <c r="H18" s="11">
        <f t="shared" si="10"/>
        <v>-1.887275457148796E-2</v>
      </c>
      <c r="I18" s="31">
        <f t="shared" si="5"/>
        <v>0.5115003551018269</v>
      </c>
      <c r="J18" s="11">
        <f t="shared" si="10"/>
        <v>-0.89748346269507095</v>
      </c>
      <c r="K18" s="11">
        <f t="shared" si="10"/>
        <v>0.20445926960704153</v>
      </c>
      <c r="L18" s="31">
        <f t="shared" si="4"/>
        <v>-0.69302419308802943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7.0010384831361092</v>
      </c>
      <c r="C19" s="10">
        <f>'Occ T2'!C15</f>
        <v>6.9087673266133862</v>
      </c>
      <c r="D19" s="10">
        <f>'Occ T2'!D15</f>
        <v>7.6115753904746297</v>
      </c>
      <c r="E19" s="10">
        <f>'Occ T2'!E15</f>
        <v>7.8249164867773864</v>
      </c>
      <c r="F19" s="10">
        <f>'Occ T2'!F15</f>
        <v>8.6133455059135677</v>
      </c>
      <c r="H19" s="11">
        <f t="shared" si="10"/>
        <v>-9.2271156522722997E-2</v>
      </c>
      <c r="I19" s="31">
        <f t="shared" si="5"/>
        <v>0.7028080638612435</v>
      </c>
      <c r="J19" s="11">
        <f t="shared" si="10"/>
        <v>0.21334109630275666</v>
      </c>
      <c r="K19" s="11">
        <f t="shared" si="10"/>
        <v>0.78842901913618135</v>
      </c>
      <c r="L19" s="31">
        <f t="shared" si="4"/>
        <v>1.001770115438938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3.2216047867065432</v>
      </c>
      <c r="C20" s="10">
        <f>'Occ T2'!C16</f>
        <v>3.5576318025366938</v>
      </c>
      <c r="D20" s="10">
        <f>'Occ T2'!D16</f>
        <v>3.7442263994781428</v>
      </c>
      <c r="E20" s="10">
        <f>'Occ T2'!E16</f>
        <v>4.2775935156960188</v>
      </c>
      <c r="F20" s="10">
        <f>'Occ T2'!F16</f>
        <v>4.8482040154442316</v>
      </c>
      <c r="H20" s="11">
        <f t="shared" si="10"/>
        <v>0.3360270158301506</v>
      </c>
      <c r="I20" s="31">
        <f t="shared" si="5"/>
        <v>0.18659459694144909</v>
      </c>
      <c r="J20" s="11">
        <f t="shared" si="10"/>
        <v>0.53336711621787591</v>
      </c>
      <c r="K20" s="11">
        <f t="shared" si="10"/>
        <v>0.57061049974821287</v>
      </c>
      <c r="L20" s="31">
        <f t="shared" si="4"/>
        <v>1.1039776159660888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3.7449149294376691</v>
      </c>
      <c r="C21" s="10">
        <f>'Occ T2'!C17</f>
        <v>3.6878461319238673</v>
      </c>
      <c r="D21" s="10">
        <f>'Occ T2'!D17</f>
        <v>3.4608626260022386</v>
      </c>
      <c r="E21" s="10">
        <f>'Occ T2'!E17</f>
        <v>3.2586669404679149</v>
      </c>
      <c r="F21" s="10">
        <f>'Occ T2'!F17</f>
        <v>3.6460265735595034</v>
      </c>
      <c r="H21" s="11">
        <f t="shared" si="10"/>
        <v>-5.7068797513801783E-2</v>
      </c>
      <c r="I21" s="31">
        <f t="shared" si="5"/>
        <v>-0.22698350592162875</v>
      </c>
      <c r="J21" s="11">
        <f t="shared" si="10"/>
        <v>-0.20219568553432365</v>
      </c>
      <c r="K21" s="11">
        <f t="shared" si="10"/>
        <v>0.3873596330915885</v>
      </c>
      <c r="L21" s="31">
        <f t="shared" si="4"/>
        <v>0.18516394755726484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</v>
      </c>
      <c r="C22" s="10">
        <f>'Occ T2'!C18</f>
        <v>12.680739087549316</v>
      </c>
      <c r="D22" s="10">
        <f>'Occ T2'!D18</f>
        <v>13.410811062652295</v>
      </c>
      <c r="E22" s="10">
        <f>'Occ T2'!E18</f>
        <v>12.66400368323588</v>
      </c>
      <c r="F22" s="10">
        <f>'Occ T2'!F18</f>
        <v>13.278021987677652</v>
      </c>
      <c r="H22" s="11">
        <f t="shared" ref="H22" si="11">C22-B22</f>
        <v>5.0664213031236471E-2</v>
      </c>
      <c r="I22" s="31">
        <f t="shared" si="5"/>
        <v>0.7300719751029785</v>
      </c>
      <c r="J22" s="11">
        <f t="shared" ref="J22" si="12">E22-D22</f>
        <v>-0.74680737941641517</v>
      </c>
      <c r="K22" s="11">
        <f t="shared" ref="K22" si="13">F22-E22</f>
        <v>0.61401830444177286</v>
      </c>
      <c r="L22" s="31">
        <f t="shared" si="4"/>
        <v>-0.13278907497464232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31.34168215439648</v>
      </c>
      <c r="D24" s="31">
        <f>'Occ T1'!D11</f>
        <v>33.032581367112506</v>
      </c>
      <c r="E24" s="31">
        <f>'Occ T1'!E11</f>
        <v>31.104941174204399</v>
      </c>
      <c r="F24" s="31">
        <f>'Occ T1'!F11</f>
        <v>28.821455226418852</v>
      </c>
      <c r="H24" s="31">
        <f t="shared" ref="H24:K26" si="14">C24-B24</f>
        <v>-3.7360262081154758</v>
      </c>
      <c r="I24" s="31">
        <f t="shared" si="5"/>
        <v>1.6908992127160261</v>
      </c>
      <c r="J24" s="31">
        <f t="shared" si="14"/>
        <v>-1.9276401929081075</v>
      </c>
      <c r="K24" s="31">
        <f t="shared" si="14"/>
        <v>-2.2834859477855467</v>
      </c>
      <c r="L24" s="31">
        <f t="shared" si="4"/>
        <v>-4.2111261406936542</v>
      </c>
    </row>
    <row r="25" spans="1:12" x14ac:dyDescent="0.2">
      <c r="A25" t="str">
        <f>'Occ T2'!A19</f>
        <v>41 Administrative occupations</v>
      </c>
      <c r="B25" s="32">
        <f>'Occ T2'!B19</f>
        <v>28.606028455960544</v>
      </c>
      <c r="C25" s="32">
        <f>'Occ T2'!C19</f>
        <v>26.017300054316227</v>
      </c>
      <c r="D25" s="32">
        <f>'Occ T2'!D19</f>
        <v>27.57101511502059</v>
      </c>
      <c r="E25" s="32">
        <f>'Occ T2'!E19</f>
        <v>25.204572507390164</v>
      </c>
      <c r="F25" s="32">
        <f>'Occ T2'!F19</f>
        <v>23.923320726995069</v>
      </c>
      <c r="H25" s="11">
        <f t="shared" si="14"/>
        <v>-2.5887284016443175</v>
      </c>
      <c r="I25" s="31">
        <f t="shared" si="5"/>
        <v>1.5537150607043628</v>
      </c>
      <c r="J25" s="11">
        <f t="shared" si="14"/>
        <v>-2.3664426076304252</v>
      </c>
      <c r="K25" s="11">
        <f t="shared" si="14"/>
        <v>-1.2812517803950954</v>
      </c>
      <c r="L25" s="31">
        <f t="shared" si="4"/>
        <v>-3.6476943880255206</v>
      </c>
    </row>
    <row r="26" spans="1:12" x14ac:dyDescent="0.2">
      <c r="A26" t="str">
        <f>'Occ T2'!A20</f>
        <v>42 Secretarial and related occupations</v>
      </c>
      <c r="B26" s="32">
        <f>'Occ T2'!B20</f>
        <v>6.4716799065514099</v>
      </c>
      <c r="C26" s="32">
        <f>'Occ T2'!C20</f>
        <v>5.3243821000802551</v>
      </c>
      <c r="D26" s="32">
        <f>'Occ T2'!D20</f>
        <v>5.4615662520919139</v>
      </c>
      <c r="E26" s="32">
        <f>'Occ T2'!E20</f>
        <v>5.9003686668142361</v>
      </c>
      <c r="F26" s="32">
        <f>'Occ T2'!F20</f>
        <v>4.8981344994237839</v>
      </c>
      <c r="H26" s="11">
        <f t="shared" si="14"/>
        <v>-1.1472978064711548</v>
      </c>
      <c r="I26" s="31">
        <f t="shared" si="5"/>
        <v>0.13718415201165879</v>
      </c>
      <c r="J26" s="11">
        <f t="shared" si="14"/>
        <v>0.43880241472232218</v>
      </c>
      <c r="K26" s="11">
        <f t="shared" si="14"/>
        <v>-1.0022341673904522</v>
      </c>
      <c r="L26" s="31">
        <f t="shared" si="4"/>
        <v>-0.56343175266813006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25.931184020142062</v>
      </c>
      <c r="E28" s="31">
        <f>'Occ T1'!E12</f>
        <v>25.016302473166306</v>
      </c>
      <c r="F28" s="31">
        <f>'Occ T1'!F12</f>
        <v>23.186531582588323</v>
      </c>
      <c r="H28" s="31">
        <f t="shared" ref="H28:K30" si="15">C28-B28</f>
        <v>-1.7880535254390182</v>
      </c>
      <c r="I28" s="31">
        <f t="shared" si="5"/>
        <v>-4.2209427529507408</v>
      </c>
      <c r="J28" s="31">
        <f t="shared" si="15"/>
        <v>-0.91488154697575652</v>
      </c>
      <c r="K28" s="31">
        <f t="shared" si="15"/>
        <v>-1.8297708905779828</v>
      </c>
      <c r="L28" s="31">
        <f t="shared" si="4"/>
        <v>-2.7446524375537393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2.7138409072199106</v>
      </c>
      <c r="C29" s="10">
        <f>'Occ T2'!C21</f>
        <v>2.1393415166326544</v>
      </c>
      <c r="D29" s="10">
        <f>'Occ T2'!D21</f>
        <v>2.1090003081232154</v>
      </c>
      <c r="E29" s="10">
        <f>'Occ T2'!E21</f>
        <v>2.1420096079847508</v>
      </c>
      <c r="F29" s="10">
        <f>'Occ T2'!F21</f>
        <v>2.3944795266033134</v>
      </c>
      <c r="H29" s="11">
        <f t="shared" si="15"/>
        <v>-0.57449939058725619</v>
      </c>
      <c r="I29" s="31">
        <f t="shared" si="5"/>
        <v>-3.0341208509438999E-2</v>
      </c>
      <c r="J29" s="11">
        <f t="shared" si="15"/>
        <v>3.3009299861535446E-2</v>
      </c>
      <c r="K29" s="11">
        <f t="shared" si="15"/>
        <v>0.25246991861856261</v>
      </c>
      <c r="L29" s="31">
        <f t="shared" si="4"/>
        <v>0.28547921848009805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10.046288090693917</v>
      </c>
      <c r="E30" s="10">
        <f>'Occ T2'!E22</f>
        <v>9.4008579875240699</v>
      </c>
      <c r="F30" s="10">
        <f>'Occ T2'!F22</f>
        <v>8.4730448757084087</v>
      </c>
      <c r="H30" s="11">
        <f t="shared" si="15"/>
        <v>-0.64976300063503523</v>
      </c>
      <c r="I30" s="31">
        <f t="shared" si="5"/>
        <v>-1.7476628675807682</v>
      </c>
      <c r="J30" s="11">
        <f t="shared" si="15"/>
        <v>-0.64543010316984706</v>
      </c>
      <c r="K30" s="11">
        <f t="shared" si="15"/>
        <v>-0.92781311181566117</v>
      </c>
      <c r="L30" s="31">
        <f t="shared" si="4"/>
        <v>-1.5732432149855082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10.66412372339674</v>
      </c>
      <c r="C31" s="10">
        <f>'Occ T2'!C23</f>
        <v>11.061565563914003</v>
      </c>
      <c r="D31" s="10">
        <f>'Occ T2'!D23</f>
        <v>8.8806436501693486</v>
      </c>
      <c r="E31" s="10">
        <f>'Occ T2'!E23</f>
        <v>8.6895972224162801</v>
      </c>
      <c r="F31" s="10">
        <f>'Occ T2'!F23</f>
        <v>7.8050129136883575</v>
      </c>
      <c r="H31" s="11">
        <f t="shared" ref="H31:H32" si="16">C31-B31</f>
        <v>0.3974418405172635</v>
      </c>
      <c r="I31" s="31">
        <f t="shared" si="5"/>
        <v>-2.1809219137446547</v>
      </c>
      <c r="J31" s="11">
        <f t="shared" ref="J31:J32" si="17">E31-D31</f>
        <v>-0.19104642775306857</v>
      </c>
      <c r="K31" s="11">
        <f t="shared" ref="K31:K32" si="18">F31-E31</f>
        <v>-0.8845843087279226</v>
      </c>
      <c r="L31" s="31">
        <f t="shared" si="4"/>
        <v>-1.0756307364809912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5.1572687342714607</v>
      </c>
      <c r="D32" s="10">
        <f>'Occ T2'!D24</f>
        <v>4.8952519711555809</v>
      </c>
      <c r="E32" s="10">
        <f>'Occ T2'!E24</f>
        <v>4.7838376552412063</v>
      </c>
      <c r="F32" s="10">
        <f>'Occ T2'!F24</f>
        <v>4.5139942665882398</v>
      </c>
      <c r="H32" s="11">
        <f t="shared" si="16"/>
        <v>-0.96123297473399028</v>
      </c>
      <c r="I32" s="31">
        <f t="shared" si="5"/>
        <v>-0.26201676311587985</v>
      </c>
      <c r="J32" s="11">
        <f t="shared" si="17"/>
        <v>-0.11141431591437456</v>
      </c>
      <c r="K32" s="11">
        <f t="shared" si="18"/>
        <v>-0.26984338865296653</v>
      </c>
      <c r="L32" s="31">
        <f t="shared" si="4"/>
        <v>-0.38125770456734109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30.813258873999906</v>
      </c>
      <c r="C34" s="31">
        <f>'Occ T1'!C13</f>
        <v>28.38669668438542</v>
      </c>
      <c r="D34" s="31">
        <f>'Occ T1'!D13</f>
        <v>28.842512339764962</v>
      </c>
      <c r="E34" s="31">
        <f>'Occ T1'!E13</f>
        <v>30.573815425651738</v>
      </c>
      <c r="F34" s="31">
        <f>'Occ T1'!F13</f>
        <v>32.005198211937874</v>
      </c>
      <c r="H34" s="31">
        <f t="shared" ref="H34:K36" si="19">C34-B34</f>
        <v>-2.4265621896144864</v>
      </c>
      <c r="I34" s="31">
        <f t="shared" si="5"/>
        <v>0.45581565537954205</v>
      </c>
      <c r="J34" s="31">
        <f t="shared" si="19"/>
        <v>1.7313030858867755</v>
      </c>
      <c r="K34" s="31">
        <f t="shared" si="19"/>
        <v>1.4313827862861359</v>
      </c>
      <c r="L34" s="31">
        <f t="shared" si="4"/>
        <v>3.1626858721729114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23.85431237131375</v>
      </c>
      <c r="C35" s="10">
        <f>'Occ T2'!C25</f>
        <v>21.399113579775047</v>
      </c>
      <c r="D35" s="10">
        <f>'Occ T2'!D25</f>
        <v>22.200252846876417</v>
      </c>
      <c r="E35" s="10">
        <f>'Occ T2'!E25</f>
        <v>24.014512429289017</v>
      </c>
      <c r="F35" s="10">
        <f>'Occ T2'!F25</f>
        <v>25.262341153906288</v>
      </c>
      <c r="G35" s="10"/>
      <c r="H35" s="11">
        <f t="shared" si="19"/>
        <v>-2.4551987915387024</v>
      </c>
      <c r="I35" s="31">
        <f t="shared" si="5"/>
        <v>0.80113926710136951</v>
      </c>
      <c r="J35" s="11">
        <f t="shared" si="19"/>
        <v>1.8142595824125998</v>
      </c>
      <c r="K35" s="11">
        <f t="shared" si="19"/>
        <v>1.2478287246172712</v>
      </c>
      <c r="L35" s="31">
        <f t="shared" si="4"/>
        <v>3.062088307029871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6.6433062738768616</v>
      </c>
      <c r="C36" s="10">
        <f>'Occ T2'!C26</f>
        <v>6.6963813015793123</v>
      </c>
      <c r="D36" s="10">
        <f>'Occ T2'!D26</f>
        <v>6.2791200192321126</v>
      </c>
      <c r="E36" s="10">
        <f>'Occ T2'!E26</f>
        <v>6.263129013299797</v>
      </c>
      <c r="F36" s="10">
        <f>'Occ T2'!F26</f>
        <v>6.4290487235024374</v>
      </c>
      <c r="G36" s="10"/>
      <c r="H36" s="11">
        <f t="shared" si="19"/>
        <v>5.3075027702450761E-2</v>
      </c>
      <c r="I36" s="31">
        <f t="shared" si="5"/>
        <v>-0.41726128234719972</v>
      </c>
      <c r="J36" s="11">
        <f t="shared" si="19"/>
        <v>-1.5991005932315616E-2</v>
      </c>
      <c r="K36" s="11">
        <f t="shared" si="19"/>
        <v>0.1659197102026404</v>
      </c>
      <c r="L36" s="31">
        <f t="shared" si="4"/>
        <v>0.14992870427032479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0.31564022880929349</v>
      </c>
      <c r="C37" s="10">
        <f>'Occ T2'!C27</f>
        <v>0.29120180303106086</v>
      </c>
      <c r="D37" s="10">
        <f>'Occ T2'!D27</f>
        <v>0.36313947365643257</v>
      </c>
      <c r="E37" s="10">
        <f>'Occ T2'!E27</f>
        <v>0.29617398306292592</v>
      </c>
      <c r="F37" s="10">
        <f>'Occ T2'!F27</f>
        <v>0.31380833452914947</v>
      </c>
      <c r="G37" s="10"/>
      <c r="H37" s="11">
        <f t="shared" ref="H37" si="20">C37-B37</f>
        <v>-2.4438425778232631E-2</v>
      </c>
      <c r="I37" s="31">
        <f t="shared" ref="I37" si="21">D37-C37</f>
        <v>7.1937670625371708E-2</v>
      </c>
      <c r="J37" s="11">
        <f t="shared" ref="J37" si="22">E37-D37</f>
        <v>-6.6965490593506649E-2</v>
      </c>
      <c r="K37" s="11">
        <f t="shared" ref="K37" si="23">F37-E37</f>
        <v>1.7634351466223552E-2</v>
      </c>
      <c r="L37" s="31">
        <f t="shared" ref="L37" si="24">F37-D37</f>
        <v>-4.9331139127283097E-2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34.081171127934795</v>
      </c>
      <c r="C39" s="31">
        <f>'Occ T1'!C14</f>
        <v>30.621535000261112</v>
      </c>
      <c r="D39" s="31">
        <f>'Occ T1'!D14</f>
        <v>31.086054994240694</v>
      </c>
      <c r="E39" s="31">
        <f>'Occ T1'!E14</f>
        <v>31.219424456254494</v>
      </c>
      <c r="F39" s="31">
        <f>'Occ T1'!F14</f>
        <v>31.534768074672947</v>
      </c>
      <c r="H39" s="31">
        <f>C39-B39</f>
        <v>-3.4596361276736829</v>
      </c>
      <c r="I39" s="31">
        <f t="shared" si="5"/>
        <v>0.46451999397958232</v>
      </c>
      <c r="J39" s="31">
        <f>E39-D39</f>
        <v>0.13336946201379973</v>
      </c>
      <c r="K39" s="31">
        <f>F39-E39</f>
        <v>0.31534361841845282</v>
      </c>
      <c r="L39" s="31">
        <f t="shared" si="4"/>
        <v>0.44871308043225255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29.034728829932309</v>
      </c>
      <c r="C40" s="126">
        <f>'Occ T2'!C28</f>
        <v>25.420734417926102</v>
      </c>
      <c r="D40" s="126">
        <f>'Occ T2'!D28</f>
        <v>25.603578211663216</v>
      </c>
      <c r="E40" s="126">
        <f>'Occ T2'!E28</f>
        <v>24.20426680080076</v>
      </c>
      <c r="F40" s="126">
        <f>'Occ T2'!F28</f>
        <v>23.41911466828876</v>
      </c>
      <c r="G40"/>
      <c r="H40" s="11">
        <f>C40-B40</f>
        <v>-3.6139944120062069</v>
      </c>
      <c r="I40" s="31">
        <f t="shared" si="5"/>
        <v>0.18284379373711346</v>
      </c>
      <c r="J40" s="11">
        <f t="shared" ref="J40" si="25">E40-D40</f>
        <v>-1.399311410862456</v>
      </c>
      <c r="K40" s="11">
        <f t="shared" ref="K40" si="26">F40-E40</f>
        <v>-0.78515213251199967</v>
      </c>
      <c r="L40" s="31">
        <f t="shared" si="4"/>
        <v>-2.1844635433744557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5.0464422980024874</v>
      </c>
      <c r="C41" s="126">
        <f>'Occ T2'!C29</f>
        <v>5.2008005823350079</v>
      </c>
      <c r="D41" s="126">
        <f>'Occ T2'!D29</f>
        <v>5.4824767825774794</v>
      </c>
      <c r="E41" s="126">
        <f>'Occ T2'!E29</f>
        <v>7.0151576554537334</v>
      </c>
      <c r="F41" s="126">
        <f>'Occ T2'!F29</f>
        <v>8.115653406384185</v>
      </c>
      <c r="G41"/>
      <c r="H41" s="11">
        <f t="shared" ref="H41" si="27">C41-B41</f>
        <v>0.15435828433252041</v>
      </c>
      <c r="I41" s="31">
        <f t="shared" si="5"/>
        <v>0.28167620024247153</v>
      </c>
      <c r="J41" s="11">
        <f t="shared" ref="J41" si="28">E41-D41</f>
        <v>1.532680872876254</v>
      </c>
      <c r="K41" s="11">
        <f t="shared" ref="K41" si="29">F41-E41</f>
        <v>1.1004957509304516</v>
      </c>
      <c r="L41" s="31">
        <f t="shared" si="4"/>
        <v>2.6331766238067056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21.418848893363506</v>
      </c>
      <c r="C43" s="31">
        <f>'Occ T1'!C15</f>
        <v>22.456966951183801</v>
      </c>
      <c r="D43" s="31">
        <f>'Occ T1'!D15</f>
        <v>19.936102189609642</v>
      </c>
      <c r="E43" s="31">
        <f>'Occ T1'!E15</f>
        <v>21.184438825729622</v>
      </c>
      <c r="F43" s="31">
        <f>'Occ T1'!F15</f>
        <v>19.839546632469961</v>
      </c>
      <c r="H43" s="31">
        <f t="shared" ref="H43:K45" si="30">C43-B43</f>
        <v>1.0381180578202951</v>
      </c>
      <c r="I43" s="31">
        <f t="shared" si="5"/>
        <v>-2.5208647615741597</v>
      </c>
      <c r="J43" s="31">
        <f t="shared" si="30"/>
        <v>1.2483366361199799</v>
      </c>
      <c r="K43" s="31">
        <f t="shared" si="30"/>
        <v>-1.3448921932596605</v>
      </c>
      <c r="L43" s="31">
        <f t="shared" si="4"/>
        <v>-9.6555557139680559E-2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10.563642665869798</v>
      </c>
      <c r="C44" s="10">
        <f>'Occ T2'!C30</f>
        <v>9.7171961879082094</v>
      </c>
      <c r="D44" s="10">
        <f>'Occ T2'!D30</f>
        <v>8.4580034168908842</v>
      </c>
      <c r="E44" s="10">
        <f>'Occ T2'!E30</f>
        <v>9.7730187027818101</v>
      </c>
      <c r="F44" s="10">
        <f>'Occ T2'!F30</f>
        <v>9.1427120218799978</v>
      </c>
      <c r="H44" s="11">
        <f t="shared" si="30"/>
        <v>-0.84644647796158878</v>
      </c>
      <c r="I44" s="31">
        <f t="shared" si="5"/>
        <v>-1.2591927710173252</v>
      </c>
      <c r="J44" s="11">
        <f t="shared" si="30"/>
        <v>1.3150152858909259</v>
      </c>
      <c r="K44" s="11">
        <f t="shared" si="30"/>
        <v>-0.6303066809018123</v>
      </c>
      <c r="L44" s="31">
        <f t="shared" si="4"/>
        <v>0.68470860498911357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10.855206227493708</v>
      </c>
      <c r="C45" s="10">
        <f>'Occ T2'!C31</f>
        <v>12.739770763275592</v>
      </c>
      <c r="D45" s="10">
        <f>'Occ T2'!D31</f>
        <v>11.478098772718756</v>
      </c>
      <c r="E45" s="10">
        <f>'Occ T2'!E31</f>
        <v>11.411420122947813</v>
      </c>
      <c r="F45" s="10">
        <f>'Occ T2'!F31</f>
        <v>10.696834610589965</v>
      </c>
      <c r="H45" s="11">
        <f t="shared" si="30"/>
        <v>1.8845645357818839</v>
      </c>
      <c r="I45" s="31">
        <f t="shared" si="5"/>
        <v>-1.2616719905568363</v>
      </c>
      <c r="J45" s="11">
        <f t="shared" si="30"/>
        <v>-6.66786497709424E-2</v>
      </c>
      <c r="K45" s="11">
        <f t="shared" si="30"/>
        <v>-0.71458551235784817</v>
      </c>
      <c r="L45" s="31">
        <f t="shared" si="4"/>
        <v>-0.78126416212879057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33.766230733054407</v>
      </c>
      <c r="D47" s="31">
        <f>'Occ T1'!D16</f>
        <v>31.758126723277908</v>
      </c>
      <c r="E47" s="31">
        <f>'Occ T1'!E16</f>
        <v>30.930215510696957</v>
      </c>
      <c r="F47" s="31">
        <f>'Occ T1'!F16</f>
        <v>29.990835558605703</v>
      </c>
      <c r="H47" s="31">
        <f t="shared" ref="H47:K49" si="31">C47-B47</f>
        <v>-2.3778692903394827</v>
      </c>
      <c r="I47" s="31">
        <f t="shared" si="5"/>
        <v>-2.0081040097764991</v>
      </c>
      <c r="J47" s="31">
        <f t="shared" si="31"/>
        <v>-0.82791121258095046</v>
      </c>
      <c r="K47" s="31">
        <f t="shared" si="31"/>
        <v>-0.93937995209125447</v>
      </c>
      <c r="L47" s="31">
        <f t="shared" si="4"/>
        <v>-1.7672911646722049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5.0400443844010052</v>
      </c>
      <c r="C48" s="10">
        <f>'Occ T2'!C32</f>
        <v>4.4172623943682234</v>
      </c>
      <c r="D48" s="10">
        <f>'Occ T2'!D32</f>
        <v>3.8902482613441265</v>
      </c>
      <c r="E48" s="10">
        <f>'Occ T2'!E32</f>
        <v>3.1134839243767631</v>
      </c>
      <c r="F48" s="10">
        <f>'Occ T2'!F32</f>
        <v>2.847925234061877</v>
      </c>
      <c r="H48" s="11">
        <f t="shared" si="31"/>
        <v>-0.62278199003278178</v>
      </c>
      <c r="I48" s="31">
        <f t="shared" si="5"/>
        <v>-0.52701413302409694</v>
      </c>
      <c r="J48" s="11">
        <f t="shared" si="31"/>
        <v>-0.77676433696736336</v>
      </c>
      <c r="K48" s="11">
        <f t="shared" si="31"/>
        <v>-0.2655586903148861</v>
      </c>
      <c r="L48" s="31">
        <f t="shared" si="4"/>
        <v>-1.0423230272822495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31.104055638992882</v>
      </c>
      <c r="C49" s="10">
        <f>'Occ T2'!C33</f>
        <v>29.348968338686181</v>
      </c>
      <c r="D49" s="10">
        <f>'Occ T2'!D33</f>
        <v>27.867878461933781</v>
      </c>
      <c r="E49" s="10">
        <f>'Occ T2'!E33</f>
        <v>27.816731586320195</v>
      </c>
      <c r="F49" s="10">
        <f>'Occ T2'!F33</f>
        <v>27.142910324543827</v>
      </c>
      <c r="H49" s="11">
        <f t="shared" si="31"/>
        <v>-1.7550873003067018</v>
      </c>
      <c r="I49" s="31">
        <f t="shared" si="5"/>
        <v>-1.4810898767523994</v>
      </c>
      <c r="J49" s="11">
        <f t="shared" si="31"/>
        <v>-5.1146875613586218E-2</v>
      </c>
      <c r="K49" s="11">
        <f t="shared" si="31"/>
        <v>-0.67382126177636792</v>
      </c>
      <c r="L49" s="31">
        <f t="shared" si="4"/>
        <v>-0.72496813738995414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303.75600000000003</v>
      </c>
      <c r="C51" s="34">
        <f>'Occ T1'!C18</f>
        <v>291.30899999999986</v>
      </c>
      <c r="D51" s="34">
        <f>'Occ T1'!D18</f>
        <v>292.11700000000002</v>
      </c>
      <c r="E51" s="34">
        <f>'Occ T1'!E18</f>
        <v>296.46699999999987</v>
      </c>
      <c r="F51" s="34">
        <f>'Occ T1'!F18</f>
        <v>305.01999999999992</v>
      </c>
      <c r="G51" s="24"/>
      <c r="H51" s="34">
        <f>C51-B51</f>
        <v>-12.447000000000173</v>
      </c>
      <c r="I51" s="205">
        <f>D51-C51</f>
        <v>0.80800000000016325</v>
      </c>
      <c r="J51" s="34">
        <f>E51-D51</f>
        <v>4.3499999999998522</v>
      </c>
      <c r="K51" s="34">
        <f>F51-E51</f>
        <v>8.5530000000000541</v>
      </c>
      <c r="L51" s="205">
        <f>F51-D51</f>
        <v>12.902999999999906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1.9722619056569801</v>
      </c>
      <c r="C59" s="44">
        <f>IF(AND(D$5-C$5 &lt;&gt; 0,D7 &lt;&gt; 0,C7 &lt;&gt; 0),(EXP(LN(D7/C7)/(D$5-C$5))-1)*100,0)</f>
        <v>1.2158414595852207</v>
      </c>
      <c r="D59" s="44">
        <f>IF(AND(E$5-D$5 &lt;&gt; 0,E7 &lt;&gt; 0,D7 &lt;&gt; 0),(EXP(LN(E7/D7)/(E$5-D$5))-1)*100,0)</f>
        <v>0.39411079528590687</v>
      </c>
      <c r="E59" s="44">
        <f>IF(AND(F$5-E$5 &lt;&gt; 0,F7 &lt;&gt; 0,E7 &lt;&gt; 0),(EXP(LN(F7/E7)/(F$5-E$5))-1)*100,0)</f>
        <v>1.1559939850291912</v>
      </c>
      <c r="F59" s="44">
        <f>IF(AND(F$5-D$5 &lt;&gt; 0,F7 &lt;&gt; 0,D7 &lt;&gt; 0),(EXP(LN(F7/D7)/(F$5-D$5))-1)*100,0)</f>
        <v>0.9013926487324353</v>
      </c>
      <c r="H59" s="44">
        <f>(B7/B$51)*100</f>
        <v>7.2129783647417316</v>
      </c>
      <c r="I59" s="44">
        <f>(C7/C$51)*100</f>
        <v>8.1323077141263482</v>
      </c>
      <c r="J59" s="44">
        <f>(D7/D$51)*100</f>
        <v>8.2084161055067906</v>
      </c>
      <c r="K59" s="44">
        <f>(E7/E$51)*100</f>
        <v>8.2486148237869159</v>
      </c>
      <c r="L59" s="44">
        <f>(F7/F$51)*100</f>
        <v>8.993842658329477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2.55747144009697</v>
      </c>
      <c r="C60" s="44">
        <f t="shared" si="32"/>
        <v>3.4003458321062885</v>
      </c>
      <c r="D60" s="44">
        <f t="shared" si="32"/>
        <v>-1.7142277877128964</v>
      </c>
      <c r="E60" s="44">
        <f t="shared" si="32"/>
        <v>0.94909989071116918</v>
      </c>
      <c r="F60" s="44">
        <f>IF(AND(F$5-D$5 &lt;&gt; 0,F8 &lt;&gt; 0,D8 &lt;&gt; 0),(EXP(LN(F8/D8)/(F$5-D$5))-1)*100,0)</f>
        <v>5.3400151025329023E-2</v>
      </c>
      <c r="H60" s="44">
        <f t="shared" ref="H60:L60" si="33">(B8/B$51)*100</f>
        <v>4.3639704656018043</v>
      </c>
      <c r="I60" s="44">
        <f t="shared" si="33"/>
        <v>5.0341016944422616</v>
      </c>
      <c r="J60" s="44">
        <f t="shared" si="33"/>
        <v>5.1908806830795839</v>
      </c>
      <c r="K60" s="44">
        <f t="shared" si="33"/>
        <v>4.6911010751159816</v>
      </c>
      <c r="L60" s="44">
        <f t="shared" si="33"/>
        <v>5.0112646815515447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-2.3336375270788134</v>
      </c>
      <c r="D61" s="44">
        <f t="shared" si="34"/>
        <v>3.6532079155957353</v>
      </c>
      <c r="E61" s="44">
        <f t="shared" si="34"/>
        <v>1.4231199043776233</v>
      </c>
      <c r="F61" s="44">
        <f>IF(AND(F$5-D$5 &lt;&gt; 0,F9 &lt;&gt; 0,D9 &lt;&gt; 0),(EXP(LN(F9/D9)/(F$5-D$5))-1)*100,0)</f>
        <v>2.1610998249691704</v>
      </c>
      <c r="H61" s="44">
        <f t="shared" ref="H61:L61" si="35">(B9/B$51)*100</f>
        <v>2.8490078991399259</v>
      </c>
      <c r="I61" s="44">
        <f t="shared" si="35"/>
        <v>3.0982060196840857</v>
      </c>
      <c r="J61" s="44">
        <f t="shared" si="35"/>
        <v>3.0175354224272075</v>
      </c>
      <c r="K61" s="44">
        <f t="shared" si="35"/>
        <v>3.5575137486709334</v>
      </c>
      <c r="L61" s="44">
        <f t="shared" si="35"/>
        <v>3.982577976777931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8.1336202289534967</v>
      </c>
      <c r="D63" s="44">
        <f t="shared" si="36"/>
        <v>1.6917696439556318</v>
      </c>
      <c r="E63" s="44">
        <f t="shared" si="36"/>
        <v>1.0621235444338462</v>
      </c>
      <c r="F63" s="44">
        <f>IF(AND(F$5-D$5 &lt;&gt; 0,F11 &lt;&gt; 0,D11 &lt;&gt; 0),(EXP(LN(F11/D11)/(F$5-D$5))-1)*100,0)</f>
        <v>1.2715712049059302</v>
      </c>
      <c r="H63" s="44">
        <f>(B11/B$51)*100</f>
        <v>19.802899553726224</v>
      </c>
      <c r="I63" s="44">
        <f>(C11/C$51)*100</f>
        <v>20.066924336078078</v>
      </c>
      <c r="J63" s="44">
        <f>(D11/D$51)*100</f>
        <v>21.639071740209292</v>
      </c>
      <c r="K63" s="44">
        <f>(E11/E$51)*100</f>
        <v>23.187190224950303</v>
      </c>
      <c r="L63" s="44">
        <f>(F11/F$51)*100</f>
        <v>25.048421457736648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5.4201558731094446</v>
      </c>
      <c r="D64" s="49">
        <f t="shared" si="36"/>
        <v>0.54425126713313343</v>
      </c>
      <c r="E64" s="49">
        <f t="shared" si="36"/>
        <v>0.90556190293809014</v>
      </c>
      <c r="F64" s="44">
        <f>IF(AND(F$5-D$5 &lt;&gt; 0,F12 &lt;&gt; 0,D12 &lt;&gt; 0),(EXP(LN(F12/D12)/(F$5-D$5))-1)*100,0)</f>
        <v>0.78498098901351732</v>
      </c>
      <c r="H64" s="40">
        <f t="shared" ref="H64:L67" si="37">(B12/B$11)*100</f>
        <v>21.869624942012674</v>
      </c>
      <c r="I64" s="40">
        <f t="shared" si="37"/>
        <v>21.78106823086776</v>
      </c>
      <c r="J64" s="40">
        <f t="shared" si="37"/>
        <v>21.234502304826176</v>
      </c>
      <c r="K64" s="40">
        <f t="shared" si="37"/>
        <v>20.063157532742419</v>
      </c>
      <c r="L64" s="40">
        <f t="shared" si="37"/>
        <v>19.75450444839764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7.7397668142243026</v>
      </c>
      <c r="D65" s="49">
        <f t="shared" si="36"/>
        <v>2.1834109208534125</v>
      </c>
      <c r="E65" s="49">
        <f t="shared" si="36"/>
        <v>1.1643461882602901</v>
      </c>
      <c r="F65" s="44">
        <f>IF(AND(F$5-D$5 &lt;&gt; 0,F13 &lt;&gt; 0,D13 &lt;&gt; 0),(EXP(LN(F13/D13)/(F$5-D$5))-1)*100,0)</f>
        <v>1.5029001725658908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34.139330532355238</v>
      </c>
      <c r="K65" s="40">
        <f t="shared" si="37"/>
        <v>34.972602593903304</v>
      </c>
      <c r="L65" s="40">
        <f t="shared" si="37"/>
        <v>35.327959075737077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-2.5420248787868638</v>
      </c>
      <c r="C66" s="44">
        <f t="shared" si="36"/>
        <v>4.5654094695962266</v>
      </c>
      <c r="D66" s="49">
        <f t="shared" si="36"/>
        <v>1.9175466392847396</v>
      </c>
      <c r="E66" s="49">
        <f t="shared" si="36"/>
        <v>0.75017921902975626</v>
      </c>
      <c r="F66" s="44">
        <f>IF(AND(F$5-D$5 &lt;&gt; 0,F14 &lt;&gt; 0,D14 &lt;&gt; 0),(EXP(LN(F14/D14)/(F$5-D$5))-1)*100,0)</f>
        <v>1.1378084039355807</v>
      </c>
      <c r="H66" s="40">
        <f t="shared" si="37"/>
        <v>22.248400573745226</v>
      </c>
      <c r="I66" s="40">
        <f t="shared" si="37"/>
        <v>20.653195917884418</v>
      </c>
      <c r="J66" s="40">
        <f t="shared" si="37"/>
        <v>19.971678405261855</v>
      </c>
      <c r="K66" s="40">
        <f t="shared" si="37"/>
        <v>20.194371576673969</v>
      </c>
      <c r="L66" s="40">
        <f t="shared" si="37"/>
        <v>19.579627334979328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14.411820767395467</v>
      </c>
      <c r="D67" s="49">
        <f t="shared" si="36"/>
        <v>1.7867726051189692</v>
      </c>
      <c r="E67" s="49">
        <f t="shared" si="36"/>
        <v>1.2915290792191225</v>
      </c>
      <c r="F67" s="44">
        <f>IF(AND(F$5-D$5 &lt;&gt; 0,F15 &lt;&gt; 0,D15 &lt;&gt; 0),(EXP(LN(F15/D15)/(F$5-D$5))-1)*100,0)</f>
        <v>1.4563419397662702</v>
      </c>
      <c r="H67" s="40">
        <f t="shared" si="37"/>
        <v>22.307483081864415</v>
      </c>
      <c r="I67" s="40">
        <f t="shared" si="37"/>
        <v>23.301605606545685</v>
      </c>
      <c r="J67" s="40">
        <f t="shared" si="37"/>
        <v>24.654488757556724</v>
      </c>
      <c r="K67" s="40">
        <f t="shared" si="37"/>
        <v>24.769868296680304</v>
      </c>
      <c r="L67" s="40">
        <f t="shared" si="37"/>
        <v>25.337909140885952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5.8698389348138758</v>
      </c>
      <c r="D69" s="44">
        <f t="shared" si="39"/>
        <v>-0.64887356703433596</v>
      </c>
      <c r="E69" s="44">
        <f t="shared" si="39"/>
        <v>0.74604738010253246</v>
      </c>
      <c r="F69" s="44">
        <f t="shared" ref="F69:F74" si="40">IF(AND(F$5-D$5 &lt;&gt; 0,F17 &lt;&gt; 0,D17 &lt;&gt; 0),(EXP(LN(F17/D17)/(F$5-D$5))-1)*100,0)</f>
        <v>0.27891107495034984</v>
      </c>
      <c r="H69" s="44">
        <f>(B17/B$51)*100</f>
        <v>10.606665313686831</v>
      </c>
      <c r="I69" s="44">
        <f>(C17/C$51)*100</f>
        <v>11.134863945328142</v>
      </c>
      <c r="J69" s="44">
        <f>(D17/D$51)*100</f>
        <v>11.755855460511308</v>
      </c>
      <c r="K69" s="44">
        <f>(E17/E$51)*100</f>
        <v>11.212402722885399</v>
      </c>
      <c r="L69" s="44">
        <f>(F17/F$51)*100</f>
        <v>11.738886206308258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9.1308753162120624</v>
      </c>
      <c r="D70" s="49">
        <f t="shared" si="39"/>
        <v>-3.1254925295978508</v>
      </c>
      <c r="E70" s="49">
        <f t="shared" si="39"/>
        <v>0.38524511421946794</v>
      </c>
      <c r="F70" s="44">
        <f t="shared" si="40"/>
        <v>-0.79891436580236119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17.802053264010105</v>
      </c>
      <c r="K70" s="40">
        <f t="shared" si="41"/>
        <v>15.691109611398272</v>
      </c>
      <c r="L70" s="40">
        <f t="shared" si="41"/>
        <v>15.138133513950558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-0.33113206201148548</v>
      </c>
      <c r="C71" s="44">
        <f t="shared" si="39"/>
        <v>10.172698408208714</v>
      </c>
      <c r="D71" s="49">
        <f t="shared" si="39"/>
        <v>0.55438902928826028</v>
      </c>
      <c r="E71" s="49">
        <f t="shared" si="39"/>
        <v>0.9646201531260612</v>
      </c>
      <c r="F71" s="44">
        <f t="shared" si="40"/>
        <v>0.82769082406877192</v>
      </c>
      <c r="H71" s="40">
        <f t="shared" si="41"/>
        <v>21.729950374499076</v>
      </c>
      <c r="I71" s="40">
        <f t="shared" si="41"/>
        <v>21.299124372657673</v>
      </c>
      <c r="J71" s="40">
        <f t="shared" si="41"/>
        <v>22.164782996530082</v>
      </c>
      <c r="K71" s="40">
        <f t="shared" si="41"/>
        <v>23.539902746156379</v>
      </c>
      <c r="L71" s="40">
        <f t="shared" si="41"/>
        <v>24.055625771596723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2.5114045990369815</v>
      </c>
      <c r="C72" s="44">
        <f t="shared" si="39"/>
        <v>5.2449103026457555</v>
      </c>
      <c r="D72" s="49">
        <f t="shared" si="39"/>
        <v>2.6992997385679507</v>
      </c>
      <c r="E72" s="49">
        <f t="shared" si="39"/>
        <v>1.2600499815589972</v>
      </c>
      <c r="F72" s="44">
        <f t="shared" si="40"/>
        <v>1.737544720870976</v>
      </c>
      <c r="H72" s="40">
        <f t="shared" si="41"/>
        <v>9.9992754374952426</v>
      </c>
      <c r="I72" s="40">
        <f t="shared" si="41"/>
        <v>10.967867153733671</v>
      </c>
      <c r="J72" s="40">
        <f t="shared" si="41"/>
        <v>10.903126012279731</v>
      </c>
      <c r="K72" s="40">
        <f t="shared" si="41"/>
        <v>12.868397447720662</v>
      </c>
      <c r="L72" s="40">
        <f t="shared" si="41"/>
        <v>13.540218650210651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-0.38317195049758501</v>
      </c>
      <c r="C73" s="44">
        <f t="shared" si="39"/>
        <v>-6.1549071680823246</v>
      </c>
      <c r="D73" s="49">
        <f t="shared" si="39"/>
        <v>-1.1967744813424219</v>
      </c>
      <c r="E73" s="49">
        <f t="shared" si="39"/>
        <v>1.1295292166846549</v>
      </c>
      <c r="F73" s="44">
        <f t="shared" si="40"/>
        <v>0.34807165252754846</v>
      </c>
      <c r="H73" s="40">
        <f t="shared" si="41"/>
        <v>11.623534961194581</v>
      </c>
      <c r="I73" s="40">
        <f t="shared" si="41"/>
        <v>11.369306522814167</v>
      </c>
      <c r="J73" s="40">
        <f t="shared" si="41"/>
        <v>10.077975340313559</v>
      </c>
      <c r="K73" s="40">
        <f t="shared" si="41"/>
        <v>9.8031337446671447</v>
      </c>
      <c r="L73" s="40">
        <f t="shared" si="41"/>
        <v>10.182739186141804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0.10013435901046197</v>
      </c>
      <c r="C74" s="44">
        <f t="shared" si="39"/>
        <v>5.7573298374998139</v>
      </c>
      <c r="D74" s="49">
        <f t="shared" si="39"/>
        <v>-1.1394102671882012</v>
      </c>
      <c r="E74" s="49">
        <f t="shared" si="39"/>
        <v>0.47458834823932428</v>
      </c>
      <c r="F74" s="44">
        <f t="shared" si="40"/>
        <v>-6.6317940918769747E-2</v>
      </c>
      <c r="H74" s="40">
        <f t="shared" si="41"/>
        <v>39.201455742683684</v>
      </c>
      <c r="I74" s="40">
        <f t="shared" si="41"/>
        <v>39.093607613983636</v>
      </c>
      <c r="J74" s="40">
        <f t="shared" si="41"/>
        <v>39.052062386866524</v>
      </c>
      <c r="K74" s="40">
        <f t="shared" si="41"/>
        <v>38.09745645005755</v>
      </c>
      <c r="L74" s="40">
        <f t="shared" si="41"/>
        <v>37.083282878100263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-2.7761595397290839</v>
      </c>
      <c r="C76" s="44">
        <f t="shared" si="42"/>
        <v>5.395049328833923</v>
      </c>
      <c r="D76" s="44">
        <f t="shared" si="42"/>
        <v>-1.1953522519659199</v>
      </c>
      <c r="E76" s="44">
        <f t="shared" si="42"/>
        <v>-0.75956663973674177</v>
      </c>
      <c r="F76" s="44">
        <f>IF(AND(F$5-D$5 &lt;&gt; 0,F24 &lt;&gt; 0,D24 &lt;&gt; 0),(EXP(LN(F24/D24)/(F$5-D$5))-1)*100,0)</f>
        <v>-0.90504165585583163</v>
      </c>
      <c r="H76" s="44">
        <f>(B24/B$51)*100</f>
        <v>11.547988636442392</v>
      </c>
      <c r="I76" s="44">
        <f>(C24/C$51)*100</f>
        <v>10.758913097225452</v>
      </c>
      <c r="J76" s="44">
        <f>(D24/D$51)*100</f>
        <v>11.307996921477525</v>
      </c>
      <c r="K76" s="44">
        <f>(E24/E$51)*100</f>
        <v>10.491873015952672</v>
      </c>
      <c r="L76" s="44">
        <f>(F24/F$51)*100</f>
        <v>9.4490378422460353</v>
      </c>
    </row>
    <row r="77" spans="1:12" x14ac:dyDescent="0.2">
      <c r="A77" t="str">
        <f>A25</f>
        <v>41 Administrative occupations</v>
      </c>
      <c r="B77" s="49">
        <f t="shared" si="42"/>
        <v>-2.3434978234914805</v>
      </c>
      <c r="C77" s="44">
        <f t="shared" si="42"/>
        <v>5.971853564592311</v>
      </c>
      <c r="D77" s="49">
        <f t="shared" si="42"/>
        <v>-1.7787818731215377</v>
      </c>
      <c r="E77" s="49">
        <f t="shared" si="42"/>
        <v>-0.52035823089680022</v>
      </c>
      <c r="F77" s="44">
        <f>IF(AND(F$5-D$5 &lt;&gt; 0,F25 &lt;&gt; 0,D25 &lt;&gt; 0),(EXP(LN(F25/D25)/(F$5-D$5))-1)*100,0)</f>
        <v>-0.94161410788490274</v>
      </c>
      <c r="H77" s="40">
        <f t="shared" ref="H77:L78" si="43">(B25/B$24)*100</f>
        <v>81.550448393978357</v>
      </c>
      <c r="I77" s="40">
        <f t="shared" si="43"/>
        <v>83.011817700622771</v>
      </c>
      <c r="J77" s="40">
        <f t="shared" si="43"/>
        <v>83.466123366521103</v>
      </c>
      <c r="K77" s="40">
        <f t="shared" si="43"/>
        <v>81.030767318385216</v>
      </c>
      <c r="L77" s="40">
        <f t="shared" si="43"/>
        <v>83.005249176544126</v>
      </c>
    </row>
    <row r="78" spans="1:12" x14ac:dyDescent="0.2">
      <c r="A78" t="str">
        <f>A26</f>
        <v>42 Secretarial and related occupations</v>
      </c>
      <c r="B78" s="49">
        <f t="shared" si="42"/>
        <v>-4.7613903876523196</v>
      </c>
      <c r="C78" s="44">
        <f t="shared" si="42"/>
        <v>2.5765271806768242</v>
      </c>
      <c r="D78" s="49">
        <f t="shared" si="42"/>
        <v>1.5575904696528919</v>
      </c>
      <c r="E78" s="49">
        <f t="shared" si="42"/>
        <v>-1.8443833427711165</v>
      </c>
      <c r="F78" s="44">
        <f>IF(AND(F$5-D$5 &lt;&gt; 0,F26 &lt;&gt; 0,D26 &lt;&gt; 0),(EXP(LN(F26/D26)/(F$5-D$5))-1)*100,0)</f>
        <v>-0.72324649146787712</v>
      </c>
      <c r="H78" s="40">
        <f t="shared" si="43"/>
        <v>18.449551606021636</v>
      </c>
      <c r="I78" s="40">
        <f t="shared" si="43"/>
        <v>16.988182299377229</v>
      </c>
      <c r="J78" s="40">
        <f t="shared" si="43"/>
        <v>16.533876633478883</v>
      </c>
      <c r="K78" s="40">
        <f t="shared" si="43"/>
        <v>18.969232681614791</v>
      </c>
      <c r="L78" s="40">
        <f t="shared" si="43"/>
        <v>16.994750823455874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-13.998822652594544</v>
      </c>
      <c r="D80" s="44">
        <f t="shared" si="44"/>
        <v>-0.71579687141161141</v>
      </c>
      <c r="E80" s="44">
        <f t="shared" si="44"/>
        <v>-0.75668398650494684</v>
      </c>
      <c r="F80" s="44">
        <f>IF(AND(F$5-D$5 &lt;&gt; 0,F28 &lt;&gt; 0,D28 &lt;&gt; 0),(EXP(LN(F28/D28)/(F$5-D$5))-1)*100,0)</f>
        <v>-0.74305681938171553</v>
      </c>
      <c r="H80" s="44">
        <f>(B28/B$51)*100</f>
        <v>10.515077989745656</v>
      </c>
      <c r="I80" s="44">
        <f>(C28/C$51)*100</f>
        <v>10.350564786221097</v>
      </c>
      <c r="J80" s="44">
        <f>(D28/D$51)*100</f>
        <v>8.8769855982849553</v>
      </c>
      <c r="K80" s="44">
        <f>(E28/E$51)*100</f>
        <v>8.4381406609053666</v>
      </c>
      <c r="L80" s="44">
        <f>(F28/F$51)*100</f>
        <v>7.601643034092298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-1.4182498807949306</v>
      </c>
      <c r="D81" s="49">
        <f t="shared" si="44"/>
        <v>0.31109108590057222</v>
      </c>
      <c r="E81" s="49">
        <f t="shared" si="44"/>
        <v>1.1204448172143167</v>
      </c>
      <c r="F81" s="44">
        <f>IF(AND(F$5-D$5 &lt;&gt; 0,F29 &lt;&gt; 0,D29 &lt;&gt; 0),(EXP(LN(F29/D29)/(F$5-D$5))-1)*100,0)</f>
        <v>0.84993724987274533</v>
      </c>
      <c r="H81" s="40">
        <f t="shared" ref="H81:L84" si="45">(B29/B$28)*100</f>
        <v>8.4966361550083569</v>
      </c>
      <c r="I81" s="40">
        <f t="shared" si="45"/>
        <v>7.0951595976366191</v>
      </c>
      <c r="J81" s="40">
        <f t="shared" si="45"/>
        <v>8.1330659891389772</v>
      </c>
      <c r="K81" s="40">
        <f t="shared" si="45"/>
        <v>8.5624548643124765</v>
      </c>
      <c r="L81" s="40">
        <f t="shared" si="45"/>
        <v>10.327027645658836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-14.818298581736943</v>
      </c>
      <c r="D82" s="49">
        <f t="shared" si="44"/>
        <v>-1.3192656218389054</v>
      </c>
      <c r="E82" s="49">
        <f t="shared" si="44"/>
        <v>-1.033730169011049</v>
      </c>
      <c r="F82" s="44">
        <f>IF(AND(F$5-D$5 &lt;&gt; 0,F30 &lt;&gt; 0,D30 &lt;&gt; 0),(EXP(LN(F30/D30)/(F$5-D$5))-1)*100,0)</f>
        <v>-1.1290003359608058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38.742110976847243</v>
      </c>
      <c r="K82" s="40">
        <f t="shared" si="45"/>
        <v>37.578926772283332</v>
      </c>
      <c r="L82" s="40">
        <f t="shared" si="45"/>
        <v>36.542959629508154</v>
      </c>
    </row>
    <row r="83" spans="1:12" x14ac:dyDescent="0.2">
      <c r="A83" t="str">
        <f>A31</f>
        <v>53 Skilled construction and building trades</v>
      </c>
      <c r="B83" s="49">
        <f t="shared" si="44"/>
        <v>0.91898076488148295</v>
      </c>
      <c r="C83" s="44">
        <f t="shared" si="44"/>
        <v>-19.716213777726431</v>
      </c>
      <c r="D83" s="49">
        <f t="shared" si="44"/>
        <v>-0.43400444385942594</v>
      </c>
      <c r="E83" s="49">
        <f t="shared" si="44"/>
        <v>-1.0678612450014557</v>
      </c>
      <c r="F83" s="44">
        <f>IF(AND(F$5-D$5 &lt;&gt; 0,F31 &lt;&gt; 0,D31 &lt;&gt; 0),(EXP(LN(F31/D31)/(F$5-D$5))-1)*100,0)</f>
        <v>-0.85702527991690092</v>
      </c>
      <c r="H83" s="40">
        <f t="shared" si="45"/>
        <v>33.387800643964844</v>
      </c>
      <c r="I83" s="40">
        <f t="shared" si="45"/>
        <v>36.685855187452773</v>
      </c>
      <c r="J83" s="40">
        <f t="shared" si="45"/>
        <v>34.24696551947379</v>
      </c>
      <c r="K83" s="40">
        <f t="shared" si="45"/>
        <v>34.735737752360336</v>
      </c>
      <c r="L83" s="40">
        <f t="shared" si="45"/>
        <v>33.661838925272669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-4.1827573086432368</v>
      </c>
      <c r="C84" s="44">
        <f t="shared" si="44"/>
        <v>-5.080533449317981</v>
      </c>
      <c r="D84" s="49">
        <f t="shared" si="44"/>
        <v>-0.45939491338331528</v>
      </c>
      <c r="E84" s="49">
        <f t="shared" si="44"/>
        <v>-0.57892446525286134</v>
      </c>
      <c r="F84" s="44">
        <f>IF(AND(F$5-D$5 &lt;&gt; 0,F32 &lt;&gt; 0,D32 &lt;&gt; 0),(EXP(LN(F32/D32)/(F$5-D$5))-1)*100,0)</f>
        <v>-0.53909723787134434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18.87785751453999</v>
      </c>
      <c r="K84" s="40">
        <f t="shared" si="45"/>
        <v>19.122880611043865</v>
      </c>
      <c r="L84" s="40">
        <f t="shared" si="45"/>
        <v>19.468173799560322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1.6057368719139209</v>
      </c>
      <c r="D86" s="44">
        <f t="shared" si="46"/>
        <v>1.1726930758090726</v>
      </c>
      <c r="E86" s="44">
        <f t="shared" si="46"/>
        <v>0.45859229203557561</v>
      </c>
      <c r="F86" s="44">
        <f>IF(AND(F$5-D$5 &lt;&gt; 0,F34 &lt;&gt; 0,D34 &lt;&gt; 0),(EXP(LN(F34/D34)/(F$5-D$5))-1)*100,0)</f>
        <v>0.69606409008107217</v>
      </c>
      <c r="H86" s="44">
        <f>(B34/B$51)*100</f>
        <v>10.144082379936496</v>
      </c>
      <c r="I86" s="44">
        <f>(C34/C$51)*100</f>
        <v>9.7445312998861802</v>
      </c>
      <c r="J86" s="44">
        <f>(D34/D$51)*100</f>
        <v>9.8736165097426589</v>
      </c>
      <c r="K86" s="44">
        <f>(E34/E$51)*100</f>
        <v>10.312721289604493</v>
      </c>
      <c r="L86" s="44">
        <f>(F34/F$51)*100</f>
        <v>10.49281955673001</v>
      </c>
    </row>
    <row r="87" spans="1:12" x14ac:dyDescent="0.2">
      <c r="A87" t="str">
        <f>A35</f>
        <v>61 Caring personal service occupations</v>
      </c>
      <c r="B87" s="49">
        <f t="shared" si="46"/>
        <v>-2.6788526208258778</v>
      </c>
      <c r="C87" s="44">
        <f t="shared" si="46"/>
        <v>3.743796508742081</v>
      </c>
      <c r="D87" s="49">
        <f t="shared" si="46"/>
        <v>1.5834996317940941</v>
      </c>
      <c r="E87" s="49">
        <f t="shared" si="46"/>
        <v>0.50784983517540017</v>
      </c>
      <c r="F87" s="44">
        <f>IF(AND(F$5-D$5 &lt;&gt; 0,F35 &lt;&gt; 0,D35 &lt;&gt; 0),(EXP(LN(F35/D35)/(F$5-D$5))-1)*100,0)</f>
        <v>0.86512823380875403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76.970593217946174</v>
      </c>
      <c r="K87" s="40">
        <f t="shared" si="47"/>
        <v>78.546011006335178</v>
      </c>
      <c r="L87" s="40">
        <f t="shared" si="47"/>
        <v>78.931994067399614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-6.2311458018197152</v>
      </c>
      <c r="D88" s="49">
        <f t="shared" si="46"/>
        <v>-5.0985872246522845E-2</v>
      </c>
      <c r="E88" s="49">
        <f t="shared" si="46"/>
        <v>0.26180893482854461</v>
      </c>
      <c r="F88" s="44">
        <f>IF(AND(F$5-D$5 &lt;&gt; 0,F36 &lt;&gt; 0,D36 &lt;&gt; 0),(EXP(LN(F36/D36)/(F$5-D$5))-1)*100,0)</f>
        <v>0.15743538292241066</v>
      </c>
      <c r="H88" s="40">
        <f t="shared" si="47"/>
        <v>21.559895047266338</v>
      </c>
      <c r="I88" s="40">
        <f t="shared" si="47"/>
        <v>23.589857516823258</v>
      </c>
      <c r="J88" s="40">
        <f t="shared" si="47"/>
        <v>21.77036433325933</v>
      </c>
      <c r="K88" s="40">
        <f t="shared" si="47"/>
        <v>20.485271223443604</v>
      </c>
      <c r="L88" s="40">
        <f t="shared" si="47"/>
        <v>20.087514162322591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-1.9945047717447761</v>
      </c>
      <c r="C89" s="44">
        <f t="shared" si="46"/>
        <v>24.703717448376693</v>
      </c>
      <c r="D89" s="49">
        <f t="shared" si="46"/>
        <v>-3.9948149105427322</v>
      </c>
      <c r="E89" s="49">
        <f t="shared" si="46"/>
        <v>0.58002906889076389</v>
      </c>
      <c r="F89" s="44">
        <f>IF(AND(F$5-D$5 &lt;&gt; 0,F37 &lt;&gt; 0,D37 &lt;&gt; 0),(EXP(LN(F37/D37)/(F$5-D$5))-1)*100,0)</f>
        <v>-0.96864204937465725</v>
      </c>
      <c r="H89" s="40">
        <f t="shared" si="47"/>
        <v>1.0243649660686469</v>
      </c>
      <c r="I89" s="40">
        <f t="shared" si="47"/>
        <v>1.0258389916542889</v>
      </c>
      <c r="J89" s="40">
        <f t="shared" si="47"/>
        <v>1.2590424487944998</v>
      </c>
      <c r="K89" s="40">
        <f t="shared" si="47"/>
        <v>0.9687177702212233</v>
      </c>
      <c r="L89" s="40">
        <f t="shared" si="47"/>
        <v>0.98049177027780321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1.516971614831264</v>
      </c>
      <c r="D91" s="44">
        <f t="shared" si="48"/>
        <v>8.5659740232291171E-2</v>
      </c>
      <c r="E91" s="44">
        <f t="shared" si="48"/>
        <v>0.10055257755758884</v>
      </c>
      <c r="F91" s="44">
        <f t="shared" ref="F91:F93" si="49">IF(AND(F$5-D$5 &lt;&gt; 0,F39 &lt;&gt; 0,D39 &lt;&gt; 0),(EXP(LN(F39/D39)/(F$5-D$5))-1)*100,0)</f>
        <v>9.5588052235684451E-2</v>
      </c>
      <c r="H91" s="44">
        <f>(B39/B$51)*100</f>
        <v>11.219917014951077</v>
      </c>
      <c r="I91" s="44">
        <f>(C39/C$51)*100</f>
        <v>10.511702350514788</v>
      </c>
      <c r="J91" s="44">
        <f>(D39/D$51)*100</f>
        <v>10.641645297685754</v>
      </c>
      <c r="K91" s="44">
        <f>(E39/E$51)*100</f>
        <v>10.530488876082163</v>
      </c>
      <c r="L91" s="44">
        <f>(F39/F$51)*100</f>
        <v>10.338590280857963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0.71927030404037584</v>
      </c>
      <c r="D92" s="49">
        <f t="shared" si="48"/>
        <v>-1.1177696872797349</v>
      </c>
      <c r="E92" s="49">
        <f t="shared" si="48"/>
        <v>-0.32922064274010232</v>
      </c>
      <c r="F92" s="44">
        <f t="shared" si="49"/>
        <v>-0.59276656880460354</v>
      </c>
      <c r="G92"/>
      <c r="H92" s="40">
        <f>(B40/B$34)*100</f>
        <v>94.22803653667313</v>
      </c>
      <c r="I92" s="40">
        <f t="shared" ref="H92:L93" si="50">(C40/C$34)*100</f>
        <v>89.551576573223485</v>
      </c>
      <c r="J92" s="40">
        <f t="shared" si="50"/>
        <v>88.770277394884729</v>
      </c>
      <c r="K92" s="40">
        <f t="shared" si="50"/>
        <v>79.16665441923594</v>
      </c>
      <c r="L92" s="40">
        <f t="shared" si="50"/>
        <v>73.172846839465848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5.4160161648806548</v>
      </c>
      <c r="D93" s="49">
        <f t="shared" si="48"/>
        <v>5.0538872236086441</v>
      </c>
      <c r="E93" s="49">
        <f t="shared" si="48"/>
        <v>1.4678844303112726</v>
      </c>
      <c r="F93" s="44">
        <f t="shared" si="49"/>
        <v>2.649407283107319</v>
      </c>
      <c r="G93"/>
      <c r="H93" s="40">
        <f t="shared" si="50"/>
        <v>16.377502680382353</v>
      </c>
      <c r="I93" s="40">
        <f t="shared" si="50"/>
        <v>18.321260272583235</v>
      </c>
      <c r="J93" s="40">
        <f t="shared" si="50"/>
        <v>19.008319102004261</v>
      </c>
      <c r="K93" s="40">
        <f t="shared" si="50"/>
        <v>22.94498595542624</v>
      </c>
      <c r="L93" s="40">
        <f t="shared" si="50"/>
        <v>25.357297750954288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1.1902673231416472</v>
      </c>
      <c r="C95" s="44">
        <f t="shared" si="51"/>
        <v>-11.225312692733313</v>
      </c>
      <c r="D95" s="44">
        <f t="shared" si="51"/>
        <v>1.2220998719067788</v>
      </c>
      <c r="E95" s="44">
        <f t="shared" si="51"/>
        <v>-0.65375013528381487</v>
      </c>
      <c r="F95" s="44">
        <f>IF(AND(F$5-D$5 &lt;&gt; 0,F43 &lt;&gt; 0,D43 &lt;&gt; 0),(EXP(LN(F43/D43)/(F$5-D$5))-1)*100,0)</f>
        <v>-3.2361549624337904E-2</v>
      </c>
      <c r="H95" s="44">
        <f>(B43/B$51)*100</f>
        <v>7.0513336011020371</v>
      </c>
      <c r="I95" s="44">
        <f>(C43/C$51)*100</f>
        <v>7.7089849442289164</v>
      </c>
      <c r="J95" s="44">
        <f>(D43/D$51)*100</f>
        <v>6.8246977031838751</v>
      </c>
      <c r="K95" s="44">
        <f>(E43/E$51)*100</f>
        <v>7.1456313268355771</v>
      </c>
      <c r="L95" s="44">
        <f>(F43/F$51)*100</f>
        <v>6.5043428734082909</v>
      </c>
    </row>
    <row r="96" spans="1:12" x14ac:dyDescent="0.2">
      <c r="A96" t="str">
        <f>A44</f>
        <v>81 Process, plant and machine operatives</v>
      </c>
      <c r="B96" s="49">
        <f t="shared" si="51"/>
        <v>-2.0663779030586138</v>
      </c>
      <c r="C96" s="44">
        <f t="shared" si="51"/>
        <v>-12.958396091500424</v>
      </c>
      <c r="D96" s="49">
        <f t="shared" si="51"/>
        <v>2.9324179423944496</v>
      </c>
      <c r="E96" s="49">
        <f t="shared" si="51"/>
        <v>-0.66446593210539584</v>
      </c>
      <c r="F96" s="44">
        <f>IF(AND(F$5-D$5 &lt;&gt; 0,F44 &lt;&gt; 0,D44 &lt;&gt; 0),(EXP(LN(F44/D44)/(F$5-D$5))-1)*100,0)</f>
        <v>0.52030838396150969</v>
      </c>
      <c r="H96" s="40">
        <f>(B44/B$43)*100</f>
        <v>49.319376211402641</v>
      </c>
      <c r="I96" s="40">
        <f t="shared" ref="H96:L97" si="52">(C44/C$43)*100</f>
        <v>43.270296514356204</v>
      </c>
      <c r="J96" s="40">
        <f t="shared" si="52"/>
        <v>42.425562110626878</v>
      </c>
      <c r="K96" s="40">
        <f t="shared" si="52"/>
        <v>46.133007266220154</v>
      </c>
      <c r="L96" s="40">
        <f t="shared" si="52"/>
        <v>46.08327090961231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-9.9034120315084966</v>
      </c>
      <c r="D97" s="49">
        <f t="shared" si="51"/>
        <v>-0.11645505649391374</v>
      </c>
      <c r="E97" s="49">
        <f t="shared" si="51"/>
        <v>-0.64458112758760677</v>
      </c>
      <c r="F97" s="44">
        <f>IF(AND(F$5-D$5 &lt;&gt; 0,F45 &lt;&gt; 0,D45 &lt;&gt; 0),(EXP(LN(F45/D45)/(F$5-D$5))-1)*100,0)</f>
        <v>-0.46885010453332487</v>
      </c>
      <c r="H97" s="40">
        <f t="shared" si="52"/>
        <v>50.680623788597366</v>
      </c>
      <c r="I97" s="40">
        <f t="shared" si="52"/>
        <v>56.729703485643789</v>
      </c>
      <c r="J97" s="40">
        <f t="shared" si="52"/>
        <v>57.574437889373108</v>
      </c>
      <c r="K97" s="40">
        <f t="shared" si="52"/>
        <v>53.866992733779853</v>
      </c>
      <c r="L97" s="40">
        <f t="shared" si="52"/>
        <v>53.916729090387705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-5.9470777939414132</v>
      </c>
      <c r="D99" s="44">
        <f t="shared" si="53"/>
        <v>-0.52690889967643706</v>
      </c>
      <c r="E99" s="44">
        <f t="shared" si="53"/>
        <v>-0.3079418908274234</v>
      </c>
      <c r="F99" s="44">
        <f>IF(AND(F$5-D$5 &lt;&gt; 0,F47 &lt;&gt; 0,D47 &lt;&gt; 0),(EXP(LN(F47/D47)/(F$5-D$5))-1)*100,0)</f>
        <v>-0.38098439758564862</v>
      </c>
      <c r="H99" s="44">
        <f>(B47/B$51)*100</f>
        <v>11.899057145667538</v>
      </c>
      <c r="I99" s="44">
        <f>(C47/C$51)*100</f>
        <v>11.591207526391024</v>
      </c>
      <c r="J99" s="44">
        <f>(D47/D$51)*100</f>
        <v>10.871714663397853</v>
      </c>
      <c r="K99" s="44">
        <f>(E47/E$51)*100</f>
        <v>10.432937058997114</v>
      </c>
      <c r="L99" s="44">
        <f>(F47/F$51)*100</f>
        <v>9.8324160902910336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-3.2435982216247217</v>
      </c>
      <c r="C100" s="44">
        <f t="shared" si="53"/>
        <v>-11.930786219446965</v>
      </c>
      <c r="D100" s="49">
        <f t="shared" si="53"/>
        <v>-4.3568519936297623</v>
      </c>
      <c r="E100" s="49">
        <f t="shared" si="53"/>
        <v>-0.88755369022938124</v>
      </c>
      <c r="F100" s="44">
        <f>IF(AND(F$5-D$5 &lt;&gt; 0,F48 &lt;&gt; 0,D48 &lt;&gt; 0),(EXP(LN(F48/D48)/(F$5-D$5))-1)*100,0)</f>
        <v>-2.0577482627502919</v>
      </c>
      <c r="H100" s="40">
        <f t="shared" ref="H100:L101" si="54">(B48/B$47)*100</f>
        <v>13.944307317484428</v>
      </c>
      <c r="I100" s="40">
        <f t="shared" si="54"/>
        <v>13.081893650759429</v>
      </c>
      <c r="J100" s="40">
        <f t="shared" si="54"/>
        <v>12.249615020563139</v>
      </c>
      <c r="K100" s="40">
        <f t="shared" si="54"/>
        <v>10.066156581741211</v>
      </c>
      <c r="L100" s="40">
        <f t="shared" si="54"/>
        <v>9.4959849601278634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-5.0464802021681576</v>
      </c>
      <c r="D101" s="49">
        <f t="shared" si="53"/>
        <v>-3.6733665056787324E-2</v>
      </c>
      <c r="E101" s="49">
        <f t="shared" si="53"/>
        <v>-0.24491771444014043</v>
      </c>
      <c r="F101" s="44">
        <f>IF(AND(F$5-D$5 &lt;&gt; 0,F49 &lt;&gt; 0,D49 &lt;&gt; 0),(EXP(LN(F49/D49)/(F$5-D$5))-1)*100,0)</f>
        <v>-0.17557124987300776</v>
      </c>
      <c r="H101" s="40">
        <f t="shared" si="54"/>
        <v>86.055692682515556</v>
      </c>
      <c r="I101" s="40">
        <f t="shared" si="54"/>
        <v>86.91810634924056</v>
      </c>
      <c r="J101" s="40">
        <f t="shared" si="54"/>
        <v>87.750384979436859</v>
      </c>
      <c r="K101" s="40">
        <f t="shared" si="54"/>
        <v>89.933843418258789</v>
      </c>
      <c r="L101" s="40">
        <f t="shared" si="54"/>
        <v>90.504015039872144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-1.0405530972503296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4.4402652194232752</v>
      </c>
      <c r="C9" s="330">
        <v>8.8155569080701266</v>
      </c>
      <c r="D9" s="330">
        <f>SUM(B9:C9)</f>
        <v>13.255822127493403</v>
      </c>
      <c r="E9" s="331"/>
      <c r="F9" s="330">
        <v>5.5172174957991036</v>
      </c>
      <c r="G9" s="330">
        <v>9.6462274291924768</v>
      </c>
      <c r="H9" s="330">
        <f>SUM(F9:G9)</f>
        <v>15.16344492499158</v>
      </c>
      <c r="I9" s="331"/>
      <c r="J9" s="330">
        <v>6.4772037273447545</v>
      </c>
      <c r="K9" s="330">
        <v>8.8081558043237695</v>
      </c>
      <c r="L9" s="330">
        <f>SUM(J9:K9)</f>
        <v>15.285359531668524</v>
      </c>
      <c r="M9" s="236"/>
      <c r="N9" s="328">
        <f>IF(B9&gt;0,(EXP(LN(F9/B9)/($F$6-$B$6))-1)*100,0)</f>
        <v>4.4388878948146582</v>
      </c>
      <c r="O9" s="328">
        <f>IF(F9&gt;0,(EXP(LN(J9/F9)/($J$6-$F$6))-1)*100,0)</f>
        <v>1.0751738103398356</v>
      </c>
      <c r="P9" s="328"/>
      <c r="Q9" s="328">
        <f>IF(C9&gt;0,(EXP(LN(G9/C9)/($F$6-$B$6))-1)*100,0)</f>
        <v>1.817293565266076</v>
      </c>
      <c r="R9" s="328">
        <f>IF(G9&gt;0,(EXP(LN(K9/G9)/($J$6-$F$6))-1)*100,0)</f>
        <v>-0.60409337888389647</v>
      </c>
      <c r="S9" s="327"/>
      <c r="T9" s="328">
        <f>IF(D9&gt;0,(EXP(LN(H9/D9)/($F$6-$B$6))-1)*100,0)</f>
        <v>2.7254948587183359</v>
      </c>
      <c r="U9" s="328">
        <f>IF(H9&gt;0,(EXP(LN(L9/H9)/($J$6-$F$6))-1)*100,0)</f>
        <v>5.3400151025329023E-2</v>
      </c>
    </row>
    <row r="10" spans="1:21" x14ac:dyDescent="0.2">
      <c r="A10" s="329" t="str">
        <f>name!D5</f>
        <v>12 Other managers and proprietors</v>
      </c>
      <c r="B10" s="330">
        <v>3.3275749570927213</v>
      </c>
      <c r="C10" s="330">
        <v>5.3264574770187441</v>
      </c>
      <c r="D10" s="330">
        <f t="shared" ref="D10:D33" si="0">SUM(B10:C10)</f>
        <v>8.6540324341114658</v>
      </c>
      <c r="E10" s="331"/>
      <c r="F10" s="330">
        <v>3.7938638436628307</v>
      </c>
      <c r="G10" s="330">
        <v>5.0208701062688661</v>
      </c>
      <c r="H10" s="330">
        <f t="shared" ref="H10:H33" si="1">SUM(F10:G10)</f>
        <v>8.8147339499316963</v>
      </c>
      <c r="I10" s="331"/>
      <c r="J10" s="330">
        <v>4.9491959976046731</v>
      </c>
      <c r="K10" s="330">
        <v>7.198463347163381</v>
      </c>
      <c r="L10" s="330">
        <f t="shared" ref="L10:L33" si="2">SUM(J10:K10)</f>
        <v>12.147659344768055</v>
      </c>
      <c r="M10" s="236"/>
      <c r="N10" s="328">
        <f t="shared" ref="N10:N36" si="3">IF(B10&gt;0,(EXP(LN(F10/B10)/($F$6-$B$6))-1)*100,0)</f>
        <v>2.6575224393427188</v>
      </c>
      <c r="O10" s="328">
        <f t="shared" ref="O10:O34" si="4">IF(F10&gt;0,(EXP(LN(J10/F10)/($J$6-$F$6))-1)*100,0)</f>
        <v>1.7880655532439338</v>
      </c>
      <c r="P10" s="328"/>
      <c r="Q10" s="328">
        <f t="shared" ref="Q10:Q34" si="5">IF(C10&gt;0,(EXP(LN(G10/C10)/($F$6-$B$6))-1)*100,0)</f>
        <v>-1.1747084282045961</v>
      </c>
      <c r="R10" s="328">
        <f t="shared" ref="R10:R34" si="6">IF(G10&gt;0,(EXP(LN(K10/G10)/($J$6-$F$6))-1)*100,0)</f>
        <v>2.4308368272056624</v>
      </c>
      <c r="S10" s="327"/>
      <c r="T10" s="328">
        <f t="shared" ref="T10:T34" si="7">IF(D10&gt;0,(EXP(LN(H10/D10)/($F$6-$B$6))-1)*100,0)</f>
        <v>0.36866277977778417</v>
      </c>
      <c r="U10" s="328">
        <f t="shared" ref="U10:U34" si="8">IF(H10&gt;0,(EXP(LN(L10/H10)/($J$6-$F$6))-1)*100,0)</f>
        <v>2.1610998249691704</v>
      </c>
    </row>
    <row r="11" spans="1:21" x14ac:dyDescent="0.2">
      <c r="A11" s="329" t="str">
        <f>name!D6</f>
        <v>21 Science, research, engineering and technology professionals</v>
      </c>
      <c r="B11" s="330">
        <v>2.2664744511934463</v>
      </c>
      <c r="C11" s="330">
        <v>10.88865072288009</v>
      </c>
      <c r="D11" s="330">
        <f t="shared" si="0"/>
        <v>13.155125174073536</v>
      </c>
      <c r="E11" s="331"/>
      <c r="F11" s="330">
        <v>2.7038738136135447</v>
      </c>
      <c r="G11" s="330">
        <v>10.718753904195502</v>
      </c>
      <c r="H11" s="330">
        <f t="shared" si="1"/>
        <v>13.422627717809046</v>
      </c>
      <c r="I11" s="331"/>
      <c r="J11" s="330">
        <v>3.9260130872794465</v>
      </c>
      <c r="K11" s="330">
        <v>11.16696072094879</v>
      </c>
      <c r="L11" s="330">
        <f t="shared" si="2"/>
        <v>15.092973808228237</v>
      </c>
      <c r="M11" s="236"/>
      <c r="N11" s="328">
        <f t="shared" si="3"/>
        <v>3.5922148016002797</v>
      </c>
      <c r="O11" s="328">
        <f t="shared" si="4"/>
        <v>2.5174247722693943</v>
      </c>
      <c r="P11" s="328"/>
      <c r="Q11" s="328">
        <f t="shared" si="5"/>
        <v>-0.31402829846352009</v>
      </c>
      <c r="R11" s="328">
        <f t="shared" si="6"/>
        <v>0.27347041286640561</v>
      </c>
      <c r="S11" s="327"/>
      <c r="T11" s="328">
        <f t="shared" si="7"/>
        <v>0.40342133597046637</v>
      </c>
      <c r="U11" s="328">
        <f t="shared" si="8"/>
        <v>0.78498098901351732</v>
      </c>
    </row>
    <row r="12" spans="1:21" x14ac:dyDescent="0.2">
      <c r="A12" s="329" t="str">
        <f>name!D7</f>
        <v>22 Health professionals</v>
      </c>
      <c r="B12" s="330">
        <v>15.299235779202732</v>
      </c>
      <c r="C12" s="330">
        <v>4.8966586737309221</v>
      </c>
      <c r="D12" s="330">
        <f t="shared" si="0"/>
        <v>20.195894452933654</v>
      </c>
      <c r="E12" s="331"/>
      <c r="F12" s="330">
        <v>15.967210425961314</v>
      </c>
      <c r="G12" s="330">
        <v>5.6127408106112453</v>
      </c>
      <c r="H12" s="330">
        <f t="shared" si="1"/>
        <v>21.579951236572558</v>
      </c>
      <c r="I12" s="331"/>
      <c r="J12" s="330">
        <v>20.013201539635933</v>
      </c>
      <c r="K12" s="330">
        <v>6.9783113287878367</v>
      </c>
      <c r="L12" s="330">
        <f t="shared" si="2"/>
        <v>26.991512868423769</v>
      </c>
      <c r="M12" s="236"/>
      <c r="N12" s="328">
        <f t="shared" si="3"/>
        <v>0.85835074457107918</v>
      </c>
      <c r="O12" s="328">
        <f t="shared" si="4"/>
        <v>1.5170918350028595</v>
      </c>
      <c r="P12" s="328"/>
      <c r="Q12" s="328">
        <f t="shared" si="5"/>
        <v>2.7673200159688438</v>
      </c>
      <c r="R12" s="328">
        <f t="shared" si="6"/>
        <v>1.462374915572795</v>
      </c>
      <c r="S12" s="327"/>
      <c r="T12" s="328">
        <f t="shared" si="7"/>
        <v>1.3345336859248436</v>
      </c>
      <c r="U12" s="328">
        <f t="shared" si="8"/>
        <v>1.5029001725658908</v>
      </c>
    </row>
    <row r="13" spans="1:21" x14ac:dyDescent="0.2">
      <c r="A13" s="329" t="str">
        <f>name!D8</f>
        <v>23 Teaching and other educational professionals</v>
      </c>
      <c r="B13" s="330">
        <v>7.6855804379660357</v>
      </c>
      <c r="C13" s="330">
        <v>5.6973877311996501</v>
      </c>
      <c r="D13" s="330">
        <f t="shared" si="0"/>
        <v>13.382968169165686</v>
      </c>
      <c r="E13" s="331"/>
      <c r="F13" s="330">
        <v>8.4612424351600968</v>
      </c>
      <c r="G13" s="330">
        <v>4.1631365253351991</v>
      </c>
      <c r="H13" s="330">
        <f t="shared" si="1"/>
        <v>12.624378960495296</v>
      </c>
      <c r="I13" s="331"/>
      <c r="J13" s="330">
        <v>10.060981044241343</v>
      </c>
      <c r="K13" s="330">
        <v>4.8983819361690779</v>
      </c>
      <c r="L13" s="330">
        <f t="shared" si="2"/>
        <v>14.959362980410422</v>
      </c>
      <c r="M13" s="236"/>
      <c r="N13" s="328">
        <f t="shared" si="3"/>
        <v>1.9416111813234549</v>
      </c>
      <c r="O13" s="328">
        <f t="shared" si="4"/>
        <v>1.161147290638942</v>
      </c>
      <c r="P13" s="328"/>
      <c r="Q13" s="328">
        <f t="shared" si="5"/>
        <v>-6.0819697609431955</v>
      </c>
      <c r="R13" s="328">
        <f t="shared" si="6"/>
        <v>1.090140334524925</v>
      </c>
      <c r="S13" s="327"/>
      <c r="T13" s="328">
        <f t="shared" si="7"/>
        <v>-1.1602779241791095</v>
      </c>
      <c r="U13" s="328">
        <f t="shared" si="8"/>
        <v>1.1378084039355807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7.3571427112761869</v>
      </c>
      <c r="D14" s="330">
        <f t="shared" si="0"/>
        <v>13.418507772243782</v>
      </c>
      <c r="E14" s="331"/>
      <c r="F14" s="330">
        <v>7.9115390551601772</v>
      </c>
      <c r="G14" s="330">
        <v>7.6729102253100843</v>
      </c>
      <c r="H14" s="330">
        <f t="shared" si="1"/>
        <v>15.584449280470261</v>
      </c>
      <c r="I14" s="331"/>
      <c r="J14" s="330">
        <v>10.382499867379627</v>
      </c>
      <c r="K14" s="330">
        <v>8.9763456059462872</v>
      </c>
      <c r="L14" s="330">
        <f t="shared" si="2"/>
        <v>19.358845473325914</v>
      </c>
      <c r="M14" s="236"/>
      <c r="N14" s="328">
        <f t="shared" si="3"/>
        <v>5.4722248048544753</v>
      </c>
      <c r="O14" s="328">
        <f t="shared" si="4"/>
        <v>1.8285119157734231</v>
      </c>
      <c r="P14" s="328"/>
      <c r="Q14" s="328">
        <f t="shared" si="5"/>
        <v>0.84402869099555744</v>
      </c>
      <c r="R14" s="328">
        <f t="shared" si="6"/>
        <v>1.0514686740815904</v>
      </c>
      <c r="S14" s="327"/>
      <c r="T14" s="328">
        <f t="shared" si="7"/>
        <v>3.038006467340848</v>
      </c>
      <c r="U14" s="328">
        <f t="shared" si="8"/>
        <v>1.4563419397662924</v>
      </c>
    </row>
    <row r="15" spans="1:21" x14ac:dyDescent="0.2">
      <c r="A15" s="329" t="str">
        <f>name!D10</f>
        <v>31 Science, engineering and technology associate professionals</v>
      </c>
      <c r="B15" s="330">
        <v>1.0964596793989561</v>
      </c>
      <c r="C15" s="330">
        <v>4.5242895370452274</v>
      </c>
      <c r="D15" s="330">
        <f t="shared" si="0"/>
        <v>5.6207492164441835</v>
      </c>
      <c r="E15" s="331"/>
      <c r="F15" s="330">
        <v>1.258452843941902</v>
      </c>
      <c r="G15" s="330">
        <v>4.8549239730326006</v>
      </c>
      <c r="H15" s="330">
        <f t="shared" si="1"/>
        <v>6.1133768169745029</v>
      </c>
      <c r="I15" s="331"/>
      <c r="J15" s="330">
        <v>1.5619392907900422</v>
      </c>
      <c r="K15" s="330">
        <v>3.8584133330964332</v>
      </c>
      <c r="L15" s="330">
        <f t="shared" si="2"/>
        <v>5.4203526238864752</v>
      </c>
      <c r="M15" s="236"/>
      <c r="N15" s="328">
        <f t="shared" si="3"/>
        <v>2.79425803137614</v>
      </c>
      <c r="O15" s="328">
        <f t="shared" si="4"/>
        <v>1.4507231059397219</v>
      </c>
      <c r="P15" s="328"/>
      <c r="Q15" s="328">
        <f t="shared" si="5"/>
        <v>1.4206544404269161</v>
      </c>
      <c r="R15" s="328">
        <f t="shared" si="6"/>
        <v>-1.5199135677009146</v>
      </c>
      <c r="S15" s="327"/>
      <c r="T15" s="328">
        <f t="shared" si="7"/>
        <v>1.6944826839691451</v>
      </c>
      <c r="U15" s="328">
        <f t="shared" si="8"/>
        <v>-0.79891436580236119</v>
      </c>
    </row>
    <row r="16" spans="1:21" x14ac:dyDescent="0.2">
      <c r="A16" s="329" t="str">
        <f>name!D11</f>
        <v>32 Health and social care associate professionals</v>
      </c>
      <c r="B16" s="330">
        <v>5.3876759530732841</v>
      </c>
      <c r="C16" s="330">
        <v>1.6133625300628243</v>
      </c>
      <c r="D16" s="330">
        <f t="shared" si="0"/>
        <v>7.0010384831361083</v>
      </c>
      <c r="E16" s="331"/>
      <c r="F16" s="330">
        <v>5.8727499942347468</v>
      </c>
      <c r="G16" s="330">
        <v>1.7388253962398901</v>
      </c>
      <c r="H16" s="330">
        <f t="shared" si="1"/>
        <v>7.6115753904746368</v>
      </c>
      <c r="I16" s="331"/>
      <c r="J16" s="330">
        <v>6.8770343317055538</v>
      </c>
      <c r="K16" s="330">
        <v>1.7363111742080091</v>
      </c>
      <c r="L16" s="330">
        <f t="shared" si="2"/>
        <v>8.6133455059135624</v>
      </c>
      <c r="M16" s="236"/>
      <c r="N16" s="328">
        <f t="shared" si="3"/>
        <v>1.7391275941812223</v>
      </c>
      <c r="O16" s="328">
        <f t="shared" si="4"/>
        <v>1.0579874941564205</v>
      </c>
      <c r="P16" s="328"/>
      <c r="Q16" s="328">
        <f t="shared" si="5"/>
        <v>1.5090589570142976</v>
      </c>
      <c r="R16" s="328">
        <f t="shared" si="6"/>
        <v>-9.6460523916541696E-3</v>
      </c>
      <c r="S16" s="327"/>
      <c r="T16" s="328">
        <f t="shared" si="7"/>
        <v>1.6862935569330606</v>
      </c>
      <c r="U16" s="328">
        <f t="shared" si="8"/>
        <v>0.82769082406877192</v>
      </c>
    </row>
    <row r="17" spans="1:21" x14ac:dyDescent="0.2">
      <c r="A17" s="329" t="str">
        <f>name!D12</f>
        <v>33 Protective service occupations</v>
      </c>
      <c r="B17" s="330">
        <v>0.78138667108347115</v>
      </c>
      <c r="C17" s="330">
        <v>2.440218115623066</v>
      </c>
      <c r="D17" s="330">
        <f t="shared" si="0"/>
        <v>3.2216047867065374</v>
      </c>
      <c r="E17" s="331"/>
      <c r="F17" s="330">
        <v>1.022990714563961</v>
      </c>
      <c r="G17" s="330">
        <v>2.721235684914181</v>
      </c>
      <c r="H17" s="330">
        <f t="shared" si="1"/>
        <v>3.744226399478142</v>
      </c>
      <c r="I17" s="331"/>
      <c r="J17" s="330">
        <v>1.7126426467561684</v>
      </c>
      <c r="K17" s="330">
        <v>3.1355613686880632</v>
      </c>
      <c r="L17" s="330">
        <f t="shared" si="2"/>
        <v>4.8482040154442316</v>
      </c>
      <c r="M17" s="236"/>
      <c r="N17" s="328">
        <f t="shared" si="3"/>
        <v>5.5361236830982152</v>
      </c>
      <c r="O17" s="328">
        <f t="shared" si="4"/>
        <v>3.4950719582384382</v>
      </c>
      <c r="P17" s="328"/>
      <c r="Q17" s="328">
        <f t="shared" si="5"/>
        <v>2.2039079411806828</v>
      </c>
      <c r="R17" s="328">
        <f t="shared" si="6"/>
        <v>0.94929179377931661</v>
      </c>
      <c r="S17" s="327"/>
      <c r="T17" s="328">
        <f t="shared" si="7"/>
        <v>3.0523661297881644</v>
      </c>
      <c r="U17" s="328">
        <f t="shared" si="8"/>
        <v>1.737544720870976</v>
      </c>
    </row>
    <row r="18" spans="1:21" x14ac:dyDescent="0.2">
      <c r="A18" s="329" t="str">
        <f>name!D13</f>
        <v>34 Culture, media and sports occupations</v>
      </c>
      <c r="B18" s="330">
        <v>2.1157668488121888</v>
      </c>
      <c r="C18" s="330">
        <v>1.629148080625481</v>
      </c>
      <c r="D18" s="330">
        <f t="shared" si="0"/>
        <v>3.7449149294376696</v>
      </c>
      <c r="E18" s="331"/>
      <c r="F18" s="330">
        <v>1.9342328740963119</v>
      </c>
      <c r="G18" s="330">
        <v>1.5266297519059244</v>
      </c>
      <c r="H18" s="330">
        <f t="shared" si="1"/>
        <v>3.4608626260022364</v>
      </c>
      <c r="I18" s="331"/>
      <c r="J18" s="330">
        <v>2.0835940206807382</v>
      </c>
      <c r="K18" s="330">
        <v>1.5624325528787681</v>
      </c>
      <c r="L18" s="330">
        <f t="shared" si="2"/>
        <v>3.6460265735595065</v>
      </c>
      <c r="M18" s="236"/>
      <c r="N18" s="328">
        <f t="shared" si="3"/>
        <v>-1.7781317551056608</v>
      </c>
      <c r="O18" s="328">
        <f t="shared" si="4"/>
        <v>0.49712154791359264</v>
      </c>
      <c r="P18" s="327"/>
      <c r="Q18" s="328">
        <f t="shared" si="5"/>
        <v>-1.291481848740661</v>
      </c>
      <c r="R18" s="328">
        <f t="shared" si="6"/>
        <v>0.15466218777040464</v>
      </c>
      <c r="S18" s="327"/>
      <c r="T18" s="328">
        <f t="shared" si="7"/>
        <v>-1.5652413326049941</v>
      </c>
      <c r="U18" s="328">
        <f t="shared" si="8"/>
        <v>0.34807165252754846</v>
      </c>
    </row>
    <row r="19" spans="1:21" x14ac:dyDescent="0.2">
      <c r="A19" s="329" t="str">
        <f>name!D14</f>
        <v>35 Business and public service associate professionals</v>
      </c>
      <c r="B19" s="330">
        <v>6.3682394021402073</v>
      </c>
      <c r="C19" s="330">
        <v>6.2618354723778777</v>
      </c>
      <c r="D19" s="330">
        <f t="shared" si="0"/>
        <v>12.630074874518085</v>
      </c>
      <c r="E19" s="331"/>
      <c r="F19" s="330">
        <v>6.9033464928125614</v>
      </c>
      <c r="G19" s="330">
        <v>6.5074645698397235</v>
      </c>
      <c r="H19" s="330">
        <f t="shared" si="1"/>
        <v>13.410811062652286</v>
      </c>
      <c r="I19" s="331"/>
      <c r="J19" s="330">
        <v>7.4421893528722043</v>
      </c>
      <c r="K19" s="330">
        <v>5.8358326348054304</v>
      </c>
      <c r="L19" s="330">
        <f t="shared" si="2"/>
        <v>13.278021987677635</v>
      </c>
      <c r="M19" s="236"/>
      <c r="N19" s="328">
        <f t="shared" si="3"/>
        <v>1.6267548999513437</v>
      </c>
      <c r="O19" s="328">
        <f t="shared" si="4"/>
        <v>0.50231593369407523</v>
      </c>
      <c r="P19" s="327"/>
      <c r="Q19" s="328">
        <f t="shared" si="5"/>
        <v>0.77249979719402617</v>
      </c>
      <c r="R19" s="328">
        <f t="shared" si="6"/>
        <v>-0.72358913745689257</v>
      </c>
      <c r="S19" s="327"/>
      <c r="T19" s="328">
        <f t="shared" si="7"/>
        <v>1.2068303887983411</v>
      </c>
      <c r="U19" s="328">
        <f t="shared" si="8"/>
        <v>-6.6317940918769747E-2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18.249878737867796</v>
      </c>
      <c r="G20" s="330">
        <v>9.321136377152806</v>
      </c>
      <c r="H20" s="330">
        <f t="shared" si="1"/>
        <v>27.5710151150206</v>
      </c>
      <c r="I20" s="331"/>
      <c r="J20" s="330">
        <v>14.293883513135448</v>
      </c>
      <c r="K20" s="330">
        <v>9.6294372138596174</v>
      </c>
      <c r="L20" s="330">
        <f t="shared" si="2"/>
        <v>23.923320726995065</v>
      </c>
      <c r="M20" s="236"/>
      <c r="N20" s="328">
        <f t="shared" si="3"/>
        <v>-1.568867599422441</v>
      </c>
      <c r="O20" s="328">
        <f t="shared" si="4"/>
        <v>-1.6156508308958539</v>
      </c>
      <c r="P20" s="327"/>
      <c r="Q20" s="328">
        <f t="shared" si="5"/>
        <v>1.0321433011304171</v>
      </c>
      <c r="R20" s="328">
        <f t="shared" si="6"/>
        <v>0.21717036083712671</v>
      </c>
      <c r="S20" s="327"/>
      <c r="T20" s="328">
        <f t="shared" si="7"/>
        <v>-0.7343391943299804</v>
      </c>
      <c r="U20" s="328">
        <f t="shared" si="8"/>
        <v>-0.94161410788491384</v>
      </c>
    </row>
    <row r="21" spans="1:21" x14ac:dyDescent="0.2">
      <c r="A21" s="329" t="str">
        <f>name!D16</f>
        <v>42 Secretarial and related occupations</v>
      </c>
      <c r="B21" s="330">
        <v>6.0468840752543382</v>
      </c>
      <c r="C21" s="330">
        <v>0.42479583129706944</v>
      </c>
      <c r="D21" s="330">
        <f t="shared" si="0"/>
        <v>6.4716799065514081</v>
      </c>
      <c r="E21" s="331"/>
      <c r="F21" s="330">
        <v>5.174712832535608</v>
      </c>
      <c r="G21" s="330">
        <v>0.28685341955630445</v>
      </c>
      <c r="H21" s="330">
        <f t="shared" si="1"/>
        <v>5.4615662520919122</v>
      </c>
      <c r="I21" s="331"/>
      <c r="J21" s="330">
        <v>4.4044527853857671</v>
      </c>
      <c r="K21" s="330">
        <v>0.49368171403801397</v>
      </c>
      <c r="L21" s="330">
        <f t="shared" si="2"/>
        <v>4.8981344994237812</v>
      </c>
      <c r="M21" s="236"/>
      <c r="N21" s="328">
        <f t="shared" si="3"/>
        <v>-3.067163336048162</v>
      </c>
      <c r="O21" s="328">
        <f t="shared" si="4"/>
        <v>-1.0687005171630681</v>
      </c>
      <c r="P21" s="327"/>
      <c r="Q21" s="328">
        <f t="shared" si="5"/>
        <v>-7.5523327380533907</v>
      </c>
      <c r="R21" s="328">
        <f t="shared" si="6"/>
        <v>3.6857644550771562</v>
      </c>
      <c r="S21" s="327"/>
      <c r="T21" s="328">
        <f t="shared" si="7"/>
        <v>-3.3370521054146951</v>
      </c>
      <c r="U21" s="328">
        <f t="shared" si="8"/>
        <v>-0.72324649146788822</v>
      </c>
    </row>
    <row r="22" spans="1:21" x14ac:dyDescent="0.2">
      <c r="A22" s="329" t="str">
        <f>name!D17</f>
        <v>51 Skilled agricultural and related trades</v>
      </c>
      <c r="B22" s="330">
        <v>0.22458394418396702</v>
      </c>
      <c r="C22" s="330">
        <v>2.4892569630359427</v>
      </c>
      <c r="D22" s="330">
        <f t="shared" si="0"/>
        <v>2.7138409072199097</v>
      </c>
      <c r="E22" s="331"/>
      <c r="F22" s="330">
        <v>0.40487971808551176</v>
      </c>
      <c r="G22" s="330">
        <v>1.7041205900377032</v>
      </c>
      <c r="H22" s="330">
        <f t="shared" si="1"/>
        <v>2.1090003081232149</v>
      </c>
      <c r="I22" s="331"/>
      <c r="J22" s="330">
        <v>0.54045940634371004</v>
      </c>
      <c r="K22" s="330">
        <v>1.8540201202596027</v>
      </c>
      <c r="L22" s="330">
        <f t="shared" si="2"/>
        <v>2.3944795266033125</v>
      </c>
      <c r="M22" s="236"/>
      <c r="N22" s="328">
        <f t="shared" si="3"/>
        <v>12.509569631163808</v>
      </c>
      <c r="O22" s="328">
        <f t="shared" si="4"/>
        <v>1.9441878892141773</v>
      </c>
      <c r="P22" s="327"/>
      <c r="Q22" s="328">
        <f t="shared" si="5"/>
        <v>-7.2986372209776889</v>
      </c>
      <c r="R22" s="328">
        <f t="shared" si="6"/>
        <v>0.56362994848040415</v>
      </c>
      <c r="S22" s="327"/>
      <c r="T22" s="328">
        <f t="shared" si="7"/>
        <v>-4.917968600151001</v>
      </c>
      <c r="U22" s="328">
        <f t="shared" si="8"/>
        <v>0.84993724987274533</v>
      </c>
    </row>
    <row r="23" spans="1:21" x14ac:dyDescent="0.2">
      <c r="A23" s="329" t="str">
        <f>name!D18</f>
        <v>52 Skilled metal, electrical and electronic trades</v>
      </c>
      <c r="B23" s="330">
        <v>0.10962180159295291</v>
      </c>
      <c r="C23" s="330">
        <v>12.334092157316768</v>
      </c>
      <c r="D23" s="330">
        <f t="shared" si="0"/>
        <v>12.44371395890972</v>
      </c>
      <c r="E23" s="331"/>
      <c r="F23" s="330">
        <v>0.13576106066146515</v>
      </c>
      <c r="G23" s="330">
        <v>9.9105270300324566</v>
      </c>
      <c r="H23" s="330">
        <f t="shared" si="1"/>
        <v>10.046288090693922</v>
      </c>
      <c r="I23" s="331"/>
      <c r="J23" s="330">
        <v>0.43492841090720324</v>
      </c>
      <c r="K23" s="330">
        <v>8.0381164648012078</v>
      </c>
      <c r="L23" s="330">
        <f t="shared" si="2"/>
        <v>8.4730448757084105</v>
      </c>
      <c r="M23" s="236"/>
      <c r="N23" s="328">
        <f t="shared" si="3"/>
        <v>4.3699937392394306</v>
      </c>
      <c r="O23" s="328">
        <f t="shared" si="4"/>
        <v>8.0710830206406357</v>
      </c>
      <c r="P23" s="327"/>
      <c r="Q23" s="328">
        <f t="shared" si="5"/>
        <v>-4.2810530108275398</v>
      </c>
      <c r="R23" s="328">
        <f t="shared" si="6"/>
        <v>-1.3863191402217478</v>
      </c>
      <c r="S23" s="327"/>
      <c r="T23" s="328">
        <f t="shared" si="7"/>
        <v>-4.1899378922551245</v>
      </c>
      <c r="U23" s="328">
        <f t="shared" si="8"/>
        <v>-1.1290003359608169</v>
      </c>
    </row>
    <row r="24" spans="1:21" x14ac:dyDescent="0.2">
      <c r="A24" s="329" t="str">
        <f>name!D19</f>
        <v>53 Skilled construction and building trades</v>
      </c>
      <c r="B24" s="330">
        <v>0.39588768949183173</v>
      </c>
      <c r="C24" s="330">
        <v>10.268236033904916</v>
      </c>
      <c r="D24" s="330">
        <f t="shared" si="0"/>
        <v>10.664123723396749</v>
      </c>
      <c r="E24" s="331"/>
      <c r="F24" s="330">
        <v>0.25163630222499267</v>
      </c>
      <c r="G24" s="330">
        <v>8.6290073479443699</v>
      </c>
      <c r="H24" s="330">
        <f t="shared" si="1"/>
        <v>8.8806436501693629</v>
      </c>
      <c r="I24" s="331"/>
      <c r="J24" s="330">
        <v>0.30208940866860295</v>
      </c>
      <c r="K24" s="330">
        <v>7.5029235050197576</v>
      </c>
      <c r="L24" s="330">
        <f t="shared" si="2"/>
        <v>7.8050129136883601</v>
      </c>
      <c r="M24" s="236"/>
      <c r="N24" s="328">
        <f t="shared" si="3"/>
        <v>-8.6643635288523377</v>
      </c>
      <c r="O24" s="328">
        <f t="shared" si="4"/>
        <v>1.2257058100376472</v>
      </c>
      <c r="P24" s="327"/>
      <c r="Q24" s="328">
        <f t="shared" si="5"/>
        <v>-3.4187105961390296</v>
      </c>
      <c r="R24" s="328">
        <f t="shared" si="6"/>
        <v>-0.92791293478926562</v>
      </c>
      <c r="S24" s="327"/>
      <c r="T24" s="328">
        <f t="shared" si="7"/>
        <v>-3.5940466421901296</v>
      </c>
      <c r="U24" s="328">
        <f t="shared" si="8"/>
        <v>-0.85702527991691202</v>
      </c>
    </row>
    <row r="25" spans="1:21" x14ac:dyDescent="0.2">
      <c r="A25" s="329" t="str">
        <f>name!D20</f>
        <v>54 Textiles, printing and other skilled trades</v>
      </c>
      <c r="B25" s="330">
        <v>2.6384660641717148</v>
      </c>
      <c r="C25" s="330">
        <v>3.4800356448337388</v>
      </c>
      <c r="D25" s="330">
        <f t="shared" si="0"/>
        <v>6.1185017090054536</v>
      </c>
      <c r="E25" s="331"/>
      <c r="F25" s="330">
        <v>2.348993302174692</v>
      </c>
      <c r="G25" s="330">
        <v>2.5462586689808919</v>
      </c>
      <c r="H25" s="330">
        <f t="shared" si="1"/>
        <v>4.8952519711555844</v>
      </c>
      <c r="I25" s="331"/>
      <c r="J25" s="330">
        <v>2.1870830455089898</v>
      </c>
      <c r="K25" s="330">
        <v>2.3269112210792504</v>
      </c>
      <c r="L25" s="330">
        <f t="shared" si="2"/>
        <v>4.5139942665882398</v>
      </c>
      <c r="M25" s="236"/>
      <c r="N25" s="328">
        <f t="shared" si="3"/>
        <v>-2.2974152727399777</v>
      </c>
      <c r="O25" s="328">
        <f t="shared" si="4"/>
        <v>-0.4749892810304579</v>
      </c>
      <c r="P25" s="327"/>
      <c r="Q25" s="328">
        <f t="shared" si="5"/>
        <v>-6.0571426097887127</v>
      </c>
      <c r="R25" s="328">
        <f t="shared" si="6"/>
        <v>-0.5987560101472833</v>
      </c>
      <c r="S25" s="327"/>
      <c r="T25" s="328">
        <f t="shared" si="7"/>
        <v>-4.3629892943995552</v>
      </c>
      <c r="U25" s="328">
        <f t="shared" si="8"/>
        <v>-0.53909723787134434</v>
      </c>
    </row>
    <row r="26" spans="1:21" x14ac:dyDescent="0.2">
      <c r="A26" s="329" t="str">
        <f>name!D21</f>
        <v>61 Caring personal service occupations</v>
      </c>
      <c r="B26" s="330">
        <v>20.923456561720094</v>
      </c>
      <c r="C26" s="330">
        <v>2.930855809593659</v>
      </c>
      <c r="D26" s="330">
        <f t="shared" si="0"/>
        <v>23.854312371313753</v>
      </c>
      <c r="E26" s="331"/>
      <c r="F26" s="330">
        <v>19.370494154256228</v>
      </c>
      <c r="G26" s="330">
        <v>2.8297586926201914</v>
      </c>
      <c r="H26" s="330">
        <f t="shared" si="1"/>
        <v>22.20025284687642</v>
      </c>
      <c r="I26" s="331"/>
      <c r="J26" s="330">
        <v>21.311986506371273</v>
      </c>
      <c r="K26" s="330">
        <v>3.9503546475350193</v>
      </c>
      <c r="L26" s="330">
        <f t="shared" si="2"/>
        <v>25.262341153906291</v>
      </c>
      <c r="M26" s="236"/>
      <c r="N26" s="328">
        <f t="shared" si="3"/>
        <v>-1.5305632686307136</v>
      </c>
      <c r="O26" s="328">
        <f t="shared" si="4"/>
        <v>0.63882297738084848</v>
      </c>
      <c r="P26" s="327"/>
      <c r="Q26" s="328">
        <f t="shared" si="5"/>
        <v>-0.69960181587045422</v>
      </c>
      <c r="R26" s="328">
        <f t="shared" si="6"/>
        <v>2.2490101201705137</v>
      </c>
      <c r="S26" s="327"/>
      <c r="T26" s="328">
        <f t="shared" si="7"/>
        <v>-1.4269478970773797</v>
      </c>
      <c r="U26" s="328">
        <f t="shared" si="8"/>
        <v>0.86512823380875403</v>
      </c>
    </row>
    <row r="27" spans="1:21" x14ac:dyDescent="0.2">
      <c r="A27" s="329" t="str">
        <f>name!D22</f>
        <v>62 Leisure, travel and related personal service occupations</v>
      </c>
      <c r="B27" s="330">
        <v>4.7042057967660673</v>
      </c>
      <c r="C27" s="330">
        <v>1.9391004771107974</v>
      </c>
      <c r="D27" s="330">
        <f t="shared" si="0"/>
        <v>6.6433062738768651</v>
      </c>
      <c r="E27" s="331"/>
      <c r="F27" s="330">
        <v>4.2485821032037228</v>
      </c>
      <c r="G27" s="330">
        <v>2.0305379160283947</v>
      </c>
      <c r="H27" s="330">
        <f t="shared" si="1"/>
        <v>6.279120019232117</v>
      </c>
      <c r="I27" s="331"/>
      <c r="J27" s="330">
        <v>4.2783355130819274</v>
      </c>
      <c r="K27" s="330">
        <v>2.1507132104205109</v>
      </c>
      <c r="L27" s="330">
        <f t="shared" si="2"/>
        <v>6.4290487235024383</v>
      </c>
      <c r="M27" s="236"/>
      <c r="N27" s="328">
        <f t="shared" si="3"/>
        <v>-2.0168176670174232</v>
      </c>
      <c r="O27" s="328">
        <f t="shared" si="4"/>
        <v>4.6535695457028403E-2</v>
      </c>
      <c r="P27" s="327"/>
      <c r="Q27" s="328">
        <f t="shared" si="5"/>
        <v>0.92579011481253026</v>
      </c>
      <c r="R27" s="328">
        <f t="shared" si="6"/>
        <v>0.38406077508879033</v>
      </c>
      <c r="S27" s="327"/>
      <c r="T27" s="328">
        <f t="shared" si="7"/>
        <v>-1.1212649567180266</v>
      </c>
      <c r="U27" s="328">
        <f t="shared" si="8"/>
        <v>0.15743538292241066</v>
      </c>
    </row>
    <row r="28" spans="1:21" x14ac:dyDescent="0.2">
      <c r="A28" s="329" t="str">
        <f>name!D23</f>
        <v>63 Community and civil enforcement occupations</v>
      </c>
      <c r="B28" s="330">
        <v>7.961553236814764E-2</v>
      </c>
      <c r="C28" s="330">
        <v>0.23602469644114615</v>
      </c>
      <c r="D28" s="330">
        <f t="shared" si="0"/>
        <v>0.31564022880929377</v>
      </c>
      <c r="E28" s="331"/>
      <c r="F28" s="330">
        <v>8.3901329625360163E-2</v>
      </c>
      <c r="G28" s="330">
        <v>0.27923814403107255</v>
      </c>
      <c r="H28" s="330">
        <f t="shared" si="1"/>
        <v>0.36313947365643273</v>
      </c>
      <c r="I28" s="331"/>
      <c r="J28" s="330">
        <v>0.10822081729854426</v>
      </c>
      <c r="K28" s="330">
        <v>0.20558751723060509</v>
      </c>
      <c r="L28" s="330">
        <f>SUM(J28:K28)</f>
        <v>0.31380833452914936</v>
      </c>
      <c r="M28" s="236"/>
      <c r="N28" s="328">
        <f t="shared" si="3"/>
        <v>1.0541626931882542</v>
      </c>
      <c r="O28" s="328">
        <f t="shared" si="4"/>
        <v>1.7113607095709416</v>
      </c>
      <c r="P28" s="327"/>
      <c r="Q28" s="328">
        <f t="shared" si="5"/>
        <v>3.4197441431988995</v>
      </c>
      <c r="R28" s="328">
        <f t="shared" si="6"/>
        <v>-2.0205945149388449</v>
      </c>
      <c r="S28" s="327"/>
      <c r="T28" s="328">
        <f t="shared" si="7"/>
        <v>2.8433517091855709</v>
      </c>
      <c r="U28" s="328">
        <f t="shared" si="8"/>
        <v>-0.96864204937465725</v>
      </c>
    </row>
    <row r="29" spans="1:21" x14ac:dyDescent="0.2">
      <c r="A29" s="329" t="str">
        <f>name!D24</f>
        <v>71 Sales occupations</v>
      </c>
      <c r="B29" s="330">
        <v>20.16575578119269</v>
      </c>
      <c r="C29" s="330">
        <v>8.8689730487396332</v>
      </c>
      <c r="D29" s="330">
        <f t="shared" si="0"/>
        <v>29.034728829932323</v>
      </c>
      <c r="E29" s="331"/>
      <c r="F29" s="330">
        <v>17.43851894806825</v>
      </c>
      <c r="G29" s="330">
        <v>8.1650592635949675</v>
      </c>
      <c r="H29" s="330">
        <f t="shared" si="1"/>
        <v>25.603578211663219</v>
      </c>
      <c r="I29" s="331"/>
      <c r="J29" s="330">
        <v>15.724137746141659</v>
      </c>
      <c r="K29" s="330">
        <v>7.6949769221471138</v>
      </c>
      <c r="L29" s="330">
        <f t="shared" si="2"/>
        <v>23.419114668288774</v>
      </c>
      <c r="M29" s="236"/>
      <c r="N29" s="328">
        <f t="shared" si="3"/>
        <v>-2.8642676540246992</v>
      </c>
      <c r="O29" s="328">
        <f t="shared" si="4"/>
        <v>-0.6875225044447375</v>
      </c>
      <c r="P29" s="327"/>
      <c r="Q29" s="328">
        <f t="shared" si="5"/>
        <v>-1.6402986938626629</v>
      </c>
      <c r="R29" s="328">
        <f t="shared" si="6"/>
        <v>-0.39452779557244133</v>
      </c>
      <c r="S29" s="327"/>
      <c r="T29" s="328">
        <f t="shared" si="7"/>
        <v>-2.4838429860712941</v>
      </c>
      <c r="U29" s="328">
        <f t="shared" si="8"/>
        <v>-0.59276656880459244</v>
      </c>
    </row>
    <row r="30" spans="1:21" x14ac:dyDescent="0.2">
      <c r="A30" s="329" t="str">
        <f>name!D25</f>
        <v>72 Customer service occupations</v>
      </c>
      <c r="B30" s="330">
        <v>3.0517243526138569</v>
      </c>
      <c r="C30" s="330">
        <v>1.994717945388633</v>
      </c>
      <c r="D30" s="330">
        <f t="shared" si="0"/>
        <v>5.0464422980024901</v>
      </c>
      <c r="E30" s="331"/>
      <c r="F30" s="330">
        <v>3.2559252481788867</v>
      </c>
      <c r="G30" s="330">
        <v>2.2265515343985971</v>
      </c>
      <c r="H30" s="330">
        <f t="shared" si="1"/>
        <v>5.4824767825774838</v>
      </c>
      <c r="I30" s="331"/>
      <c r="J30" s="330">
        <v>4.4669562491372963</v>
      </c>
      <c r="K30" s="330">
        <v>3.6486971572468949</v>
      </c>
      <c r="L30" s="330">
        <f t="shared" si="2"/>
        <v>8.1156534063841903</v>
      </c>
      <c r="M30" s="236"/>
      <c r="N30" s="328">
        <f t="shared" si="3"/>
        <v>1.303820520352561</v>
      </c>
      <c r="O30" s="328">
        <f t="shared" si="4"/>
        <v>2.1305846915265825</v>
      </c>
      <c r="P30" s="327"/>
      <c r="Q30" s="328">
        <f t="shared" si="5"/>
        <v>2.2233834375313899</v>
      </c>
      <c r="R30" s="328">
        <f t="shared" si="6"/>
        <v>3.3475862346750596</v>
      </c>
      <c r="S30" s="327"/>
      <c r="T30" s="328">
        <f t="shared" si="7"/>
        <v>1.6712815668325831</v>
      </c>
      <c r="U30" s="328">
        <f t="shared" si="8"/>
        <v>2.649407283107319</v>
      </c>
    </row>
    <row r="31" spans="1:21" x14ac:dyDescent="0.2">
      <c r="A31" s="329" t="str">
        <f>name!D26</f>
        <v>81 Process, plant and machine operatives</v>
      </c>
      <c r="B31" s="330">
        <v>1.8117586251808133</v>
      </c>
      <c r="C31" s="330">
        <v>8.7518840406889975</v>
      </c>
      <c r="D31" s="330">
        <f t="shared" si="0"/>
        <v>10.563642665869811</v>
      </c>
      <c r="E31" s="331"/>
      <c r="F31" s="330">
        <v>1.5471798465664892</v>
      </c>
      <c r="G31" s="330">
        <v>6.9108235703243812</v>
      </c>
      <c r="H31" s="330">
        <f t="shared" si="1"/>
        <v>8.45800341689087</v>
      </c>
      <c r="I31" s="331"/>
      <c r="J31" s="330">
        <v>1.6024498252261421</v>
      </c>
      <c r="K31" s="330">
        <v>7.5402621966538561</v>
      </c>
      <c r="L31" s="330">
        <f t="shared" si="2"/>
        <v>9.1427120218799978</v>
      </c>
      <c r="M31" s="236"/>
      <c r="N31" s="328">
        <f t="shared" si="3"/>
        <v>-3.107961642470225</v>
      </c>
      <c r="O31" s="328">
        <f t="shared" si="4"/>
        <v>0.23427251772170088</v>
      </c>
      <c r="P31" s="327"/>
      <c r="Q31" s="328">
        <f t="shared" si="5"/>
        <v>-4.6137774838510666</v>
      </c>
      <c r="R31" s="328">
        <f t="shared" si="6"/>
        <v>0.58281271348579189</v>
      </c>
      <c r="S31" s="327"/>
      <c r="T31" s="328">
        <f t="shared" si="7"/>
        <v>-4.3487101448082432</v>
      </c>
      <c r="U31" s="328">
        <f t="shared" si="8"/>
        <v>0.52030838396150969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0.2954533137348786</v>
      </c>
      <c r="G32" s="330">
        <v>11.182645458983865</v>
      </c>
      <c r="H32" s="330">
        <f t="shared" si="1"/>
        <v>11.478098772718743</v>
      </c>
      <c r="I32" s="331"/>
      <c r="J32" s="330">
        <v>0.44547755003656575</v>
      </c>
      <c r="K32" s="330">
        <v>10.251357060553397</v>
      </c>
      <c r="L32" s="330">
        <f t="shared" si="2"/>
        <v>10.696834610589963</v>
      </c>
      <c r="M32" s="236"/>
      <c r="N32" s="328">
        <f t="shared" si="3"/>
        <v>-4.3806867217415331</v>
      </c>
      <c r="O32" s="328">
        <f t="shared" si="4"/>
        <v>2.7753892942733671</v>
      </c>
      <c r="P32" s="327"/>
      <c r="Q32" s="328">
        <f t="shared" si="5"/>
        <v>1.2955589847270632</v>
      </c>
      <c r="R32" s="328">
        <f t="shared" si="6"/>
        <v>-0.57800953320454873</v>
      </c>
      <c r="S32" s="327"/>
      <c r="T32" s="328">
        <f t="shared" si="7"/>
        <v>1.1221688744325498</v>
      </c>
      <c r="U32" s="328">
        <f t="shared" si="8"/>
        <v>-0.46885010453332487</v>
      </c>
    </row>
    <row r="33" spans="1:21" x14ac:dyDescent="0.2">
      <c r="A33" s="329" t="str">
        <f>name!D28</f>
        <v>91 Elementary trades and related occupations</v>
      </c>
      <c r="B33" s="330">
        <v>1.0627908795626537</v>
      </c>
      <c r="C33" s="330">
        <v>3.9772535048383402</v>
      </c>
      <c r="D33" s="330">
        <f t="shared" si="0"/>
        <v>5.0400443844009937</v>
      </c>
      <c r="E33" s="331"/>
      <c r="F33" s="330">
        <v>0.68307341659961873</v>
      </c>
      <c r="G33" s="330">
        <v>3.207174844744507</v>
      </c>
      <c r="H33" s="330">
        <f t="shared" si="1"/>
        <v>3.8902482613441256</v>
      </c>
      <c r="I33" s="331"/>
      <c r="J33" s="330">
        <v>0.52639712977624842</v>
      </c>
      <c r="K33" s="330">
        <v>2.3215281042856355</v>
      </c>
      <c r="L33" s="330">
        <f t="shared" si="2"/>
        <v>2.8479252340618837</v>
      </c>
      <c r="M33" s="236"/>
      <c r="N33" s="328">
        <f t="shared" si="3"/>
        <v>-8.4614743929315228</v>
      </c>
      <c r="O33" s="328">
        <f t="shared" si="4"/>
        <v>-1.7219776533732079</v>
      </c>
      <c r="P33" s="327"/>
      <c r="Q33" s="328">
        <f t="shared" si="5"/>
        <v>-4.2127130219842268</v>
      </c>
      <c r="R33" s="328">
        <f t="shared" si="6"/>
        <v>-2.1313899150545934</v>
      </c>
      <c r="S33" s="327"/>
      <c r="T33" s="328">
        <f t="shared" si="7"/>
        <v>-5.0470217294383168</v>
      </c>
      <c r="U33" s="328">
        <f t="shared" si="8"/>
        <v>-2.0577482627502697</v>
      </c>
    </row>
    <row r="34" spans="1:21" x14ac:dyDescent="0.2">
      <c r="A34" s="329" t="str">
        <f>name!D29</f>
        <v>92 Elementary administration and service occupations</v>
      </c>
      <c r="B34" s="330">
        <v>16.306687968415517</v>
      </c>
      <c r="C34" s="330">
        <v>14.797367670577335</v>
      </c>
      <c r="D34" s="330">
        <f t="shared" ref="D34" si="9">SUM(B34:C34)</f>
        <v>31.104055638992854</v>
      </c>
      <c r="E34" s="331"/>
      <c r="F34" s="330">
        <v>13.28213556658832</v>
      </c>
      <c r="G34" s="330">
        <v>14.585742895345469</v>
      </c>
      <c r="H34" s="330">
        <f t="shared" ref="H34" si="10">SUM(F34:G34)</f>
        <v>27.867878461933788</v>
      </c>
      <c r="I34" s="331"/>
      <c r="J34" s="330">
        <v>12.804070635526019</v>
      </c>
      <c r="K34" s="330">
        <v>14.338839689017808</v>
      </c>
      <c r="L34" s="330">
        <f t="shared" ref="L34" si="11">SUM(J34:K34)</f>
        <v>27.142910324543827</v>
      </c>
      <c r="M34" s="236"/>
      <c r="N34" s="328">
        <f t="shared" si="3"/>
        <v>-4.0200698508559114</v>
      </c>
      <c r="O34" s="328">
        <f t="shared" si="4"/>
        <v>-0.24408032563157933</v>
      </c>
      <c r="P34" s="327"/>
      <c r="Q34" s="328">
        <f t="shared" si="5"/>
        <v>-0.28768074877111305</v>
      </c>
      <c r="R34" s="328">
        <f t="shared" si="6"/>
        <v>-0.11375271910925022</v>
      </c>
      <c r="S34" s="327"/>
      <c r="T34" s="328">
        <f t="shared" si="7"/>
        <v>-2.1733058846593822</v>
      </c>
      <c r="U34" s="328">
        <f t="shared" si="8"/>
        <v>-0.17557124987300776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148.11784586937836</v>
      </c>
      <c r="G36" s="333">
        <f t="shared" ref="G36:H36" si="13">SUM(G9:G34)</f>
        <v>143.99915413062169</v>
      </c>
      <c r="H36" s="333">
        <f t="shared" si="13"/>
        <v>292.11700000000013</v>
      </c>
      <c r="I36" s="333"/>
      <c r="J36" s="333">
        <f>SUM(J9:J34)</f>
        <v>158.9174234488359</v>
      </c>
      <c r="K36" s="333">
        <f t="shared" ref="K36:L36" si="14">SUM(K9:K34)</f>
        <v>146.10257655116419</v>
      </c>
      <c r="L36" s="333">
        <f t="shared" si="14"/>
        <v>305.02000000000004</v>
      </c>
      <c r="M36" s="258"/>
      <c r="N36" s="334">
        <f t="shared" si="3"/>
        <v>-0.57784141062940941</v>
      </c>
      <c r="O36" s="334">
        <f>IF(F36&gt;0,(EXP(LN(J36/F36)/($J$6-$F$6))-1)*100,0)</f>
        <v>0.47027905813341597</v>
      </c>
      <c r="P36" s="335"/>
      <c r="Q36" s="334">
        <f t="shared" ref="Q36" si="15">IF(C36&gt;0,(EXP(LN(G36/C36)/($F$6-$B$6))-1)*100,0)</f>
        <v>-0.98211159952267257</v>
      </c>
      <c r="R36" s="334">
        <f t="shared" ref="R36" si="16">IF(G36&gt;0,(EXP(LN(K36/G36)/($J$6-$F$6))-1)*100,0)</f>
        <v>9.6723604916748585E-2</v>
      </c>
      <c r="S36" s="335"/>
      <c r="T36" s="334">
        <f t="shared" ref="T36" si="17">IF(D36&gt;0,(EXP(LN(H36/D36)/($F$6-$B$6))-1)*100,0)</f>
        <v>-0.77836176551452363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14.747134017986198</v>
      </c>
      <c r="C8" s="11">
        <v>2.030981610595628</v>
      </c>
      <c r="D8" s="11">
        <v>5.1317389330230414</v>
      </c>
      <c r="E8" s="11">
        <f>SUM(B8:D8)</f>
        <v>21.909854561604867</v>
      </c>
      <c r="F8" s="11"/>
      <c r="G8" s="11">
        <v>16.37796476093876</v>
      </c>
      <c r="H8" s="11">
        <v>2.9221027180260801</v>
      </c>
      <c r="I8" s="11">
        <v>4.6781113959584228</v>
      </c>
      <c r="J8" s="11">
        <f>SUM(G8:I8)</f>
        <v>23.978178874923266</v>
      </c>
      <c r="K8" s="11"/>
      <c r="L8" s="11">
        <v>18.619397999237613</v>
      </c>
      <c r="M8" s="11">
        <v>3.7841211895798486</v>
      </c>
      <c r="N8" s="11">
        <v>5.0294996876191158</v>
      </c>
      <c r="O8" s="11">
        <f>SUM(L8:N8)</f>
        <v>27.433018876436577</v>
      </c>
      <c r="Q8" s="10" t="str">
        <f>name!E4</f>
        <v>Managers, directors and senior officials</v>
      </c>
      <c r="R8" s="11">
        <v>10.261138175449604</v>
      </c>
      <c r="S8" s="11">
        <v>0.65785614264153625</v>
      </c>
      <c r="T8" s="11">
        <v>3.2230200669977291</v>
      </c>
      <c r="U8" s="11">
        <f>SUM(R8:T8)</f>
        <v>14.142014385088871</v>
      </c>
      <c r="V8" s="11"/>
      <c r="W8" s="11">
        <v>11.207656935828613</v>
      </c>
      <c r="X8" s="11">
        <v>1.0065974548550414</v>
      </c>
      <c r="Y8" s="11">
        <v>2.4528431447776846</v>
      </c>
      <c r="Z8" s="11">
        <f>SUM(W8:Y8)</f>
        <v>14.667097535461339</v>
      </c>
      <c r="AA8" s="11"/>
      <c r="AB8" s="11">
        <v>11.732220012680465</v>
      </c>
      <c r="AC8" s="11">
        <v>1.3956252298342526</v>
      </c>
      <c r="AD8" s="11">
        <v>2.8787739089724336</v>
      </c>
      <c r="AE8" s="11">
        <f>SUM(AB8:AD8)</f>
        <v>16.006619151487151</v>
      </c>
      <c r="AG8" s="10" t="str">
        <f>name!E4</f>
        <v>Managers, directors and senior officials</v>
      </c>
      <c r="AH8" s="11">
        <v>4.4859958425365916</v>
      </c>
      <c r="AI8" s="11">
        <v>1.3731254679540921</v>
      </c>
      <c r="AJ8" s="11">
        <v>1.9087188660253145</v>
      </c>
      <c r="AK8" s="11">
        <f>SUM(AH8:AJ8)</f>
        <v>7.7678401765159979</v>
      </c>
      <c r="AL8" s="11"/>
      <c r="AM8" s="11">
        <v>5.1703078251101635</v>
      </c>
      <c r="AN8" s="11">
        <v>1.9155052631710379</v>
      </c>
      <c r="AO8" s="11">
        <v>2.2252682511807382</v>
      </c>
      <c r="AP8" s="11">
        <f>SUM(AM8:AO8)</f>
        <v>9.3110813394619392</v>
      </c>
      <c r="AQ8" s="11"/>
      <c r="AR8" s="11">
        <v>6.8871779865571403</v>
      </c>
      <c r="AS8" s="11">
        <v>2.3884959597455935</v>
      </c>
      <c r="AT8" s="11">
        <v>2.1507257786466831</v>
      </c>
      <c r="AU8" s="11">
        <f>SUM(AR8:AT8)</f>
        <v>11.426399724949416</v>
      </c>
    </row>
    <row r="9" spans="1:47" x14ac:dyDescent="0.2">
      <c r="A9" t="str">
        <f>name!E5</f>
        <v>Professional occupations</v>
      </c>
      <c r="B9" s="11">
        <v>43.120695922894299</v>
      </c>
      <c r="C9" s="11">
        <v>11.369794580729577</v>
      </c>
      <c r="D9" s="11">
        <v>5.6620050647927584</v>
      </c>
      <c r="E9" s="11">
        <f t="shared" ref="E9:E18" si="0">SUM(B9:D9)</f>
        <v>60.152495568416633</v>
      </c>
      <c r="F9" s="11"/>
      <c r="G9" s="11">
        <v>45.290815671718221</v>
      </c>
      <c r="H9" s="11">
        <v>13.481137186366425</v>
      </c>
      <c r="I9" s="11">
        <v>4.4394543372625339</v>
      </c>
      <c r="J9" s="11">
        <f t="shared" ref="J9:J16" si="1">SUM(G9:I9)</f>
        <v>63.211407195347178</v>
      </c>
      <c r="K9" s="11"/>
      <c r="L9" s="11">
        <v>55.086530214427562</v>
      </c>
      <c r="M9" s="11">
        <v>17.396675136940239</v>
      </c>
      <c r="N9" s="11">
        <v>3.9194897790204886</v>
      </c>
      <c r="O9" s="11">
        <f t="shared" ref="O9:O16" si="2">SUM(L9:N9)</f>
        <v>76.402695130388295</v>
      </c>
      <c r="Q9" s="10" t="str">
        <f>name!E5</f>
        <v>Professional occupations</v>
      </c>
      <c r="R9" s="11">
        <v>23.642405476989012</v>
      </c>
      <c r="S9" s="11">
        <v>1.6335237437665182</v>
      </c>
      <c r="T9" s="11">
        <v>3.5639106183313221</v>
      </c>
      <c r="U9" s="11">
        <f t="shared" ref="U9:U16" si="3">SUM(R9:T9)</f>
        <v>28.839839839086849</v>
      </c>
      <c r="V9" s="11"/>
      <c r="W9" s="11">
        <v>23.756058834485717</v>
      </c>
      <c r="X9" s="11">
        <v>2.2292868431119595</v>
      </c>
      <c r="Y9" s="11">
        <v>2.1821957878543481</v>
      </c>
      <c r="Z9" s="11">
        <f t="shared" ref="Z9:Z16" si="4">SUM(W9:Y9)</f>
        <v>28.167541465452025</v>
      </c>
      <c r="AA9" s="11"/>
      <c r="AB9" s="11">
        <v>27.174316699953952</v>
      </c>
      <c r="AC9" s="11">
        <v>2.9551534356358653</v>
      </c>
      <c r="AD9" s="11">
        <v>1.8905294562621553</v>
      </c>
      <c r="AE9" s="11">
        <f t="shared" ref="AE9:AE16" si="5">SUM(AB9:AD9)</f>
        <v>32.01999959185197</v>
      </c>
      <c r="AG9" s="10" t="str">
        <f>name!E5</f>
        <v>Professional occupations</v>
      </c>
      <c r="AH9" s="11">
        <v>19.478290445905319</v>
      </c>
      <c r="AI9" s="11">
        <v>9.7362708369630564</v>
      </c>
      <c r="AJ9" s="11">
        <v>2.0980944464614368</v>
      </c>
      <c r="AK9" s="11">
        <f t="shared" ref="AK9:AK18" si="6">SUM(AH9:AJ9)</f>
        <v>31.312655729329812</v>
      </c>
      <c r="AL9" s="11"/>
      <c r="AM9" s="11">
        <v>21.534756837232496</v>
      </c>
      <c r="AN9" s="11">
        <v>11.251850343254468</v>
      </c>
      <c r="AO9" s="11">
        <v>2.2572585494081858</v>
      </c>
      <c r="AP9" s="11">
        <f t="shared" ref="AP9:AP18" si="7">SUM(AM9:AO9)</f>
        <v>35.043865729895153</v>
      </c>
      <c r="AQ9" s="11"/>
      <c r="AR9" s="11">
        <v>27.912213514473617</v>
      </c>
      <c r="AS9" s="11">
        <v>14.441521701304371</v>
      </c>
      <c r="AT9" s="11">
        <v>2.0289603227583357</v>
      </c>
      <c r="AU9" s="11">
        <f t="shared" ref="AU9:AU18" si="8">SUM(AR9:AT9)</f>
        <v>44.382695538536325</v>
      </c>
    </row>
    <row r="10" spans="1:47" x14ac:dyDescent="0.2">
      <c r="A10" t="str">
        <f>name!E6</f>
        <v>Associate professional occupations</v>
      </c>
      <c r="B10" s="11">
        <v>21.610243774759606</v>
      </c>
      <c r="C10" s="11">
        <v>6.3590782569841071</v>
      </c>
      <c r="D10" s="11">
        <v>4.2490602584988615</v>
      </c>
      <c r="E10" s="11">
        <f t="shared" si="0"/>
        <v>32.218382290242573</v>
      </c>
      <c r="F10" s="11"/>
      <c r="G10" s="11">
        <v>23.533426313953854</v>
      </c>
      <c r="H10" s="11">
        <v>7.3996325551254536</v>
      </c>
      <c r="I10" s="11">
        <v>3.4077934265025034</v>
      </c>
      <c r="J10" s="11">
        <f t="shared" si="1"/>
        <v>34.340852295581811</v>
      </c>
      <c r="K10" s="11"/>
      <c r="L10" s="11">
        <v>24.35322862725414</v>
      </c>
      <c r="M10" s="11">
        <v>8.1078350236199981</v>
      </c>
      <c r="N10" s="11">
        <v>3.3448870556072681</v>
      </c>
      <c r="O10" s="11">
        <f t="shared" si="2"/>
        <v>35.805950706481404</v>
      </c>
      <c r="Q10" s="10" t="str">
        <f>name!E6</f>
        <v>Associate professional occupations</v>
      </c>
      <c r="R10" s="11">
        <v>13.226092864676655</v>
      </c>
      <c r="S10" s="11">
        <v>1.1249617795423565</v>
      </c>
      <c r="T10" s="11">
        <v>2.1177990915154572</v>
      </c>
      <c r="U10" s="11">
        <f t="shared" si="3"/>
        <v>16.46885373573447</v>
      </c>
      <c r="V10" s="11"/>
      <c r="W10" s="11">
        <v>14.139722160808612</v>
      </c>
      <c r="X10" s="11">
        <v>1.5457199247881563</v>
      </c>
      <c r="Y10" s="11">
        <v>1.663637290335551</v>
      </c>
      <c r="Z10" s="11">
        <f t="shared" si="4"/>
        <v>17.34907937593232</v>
      </c>
      <c r="AA10" s="11"/>
      <c r="AB10" s="11">
        <v>13.073595450981019</v>
      </c>
      <c r="AC10" s="11">
        <v>1.4106686802776833</v>
      </c>
      <c r="AD10" s="11">
        <v>1.6442869324179914</v>
      </c>
      <c r="AE10" s="11">
        <f t="shared" si="5"/>
        <v>16.128551063676692</v>
      </c>
      <c r="AG10" s="10" t="str">
        <f>name!E6</f>
        <v>Associate professional occupations</v>
      </c>
      <c r="AH10" s="11">
        <v>8.3841509100829548</v>
      </c>
      <c r="AI10" s="11">
        <v>5.2341164774417503</v>
      </c>
      <c r="AJ10" s="11">
        <v>2.1312611669834061</v>
      </c>
      <c r="AK10" s="11">
        <f t="shared" si="6"/>
        <v>15.74952855450811</v>
      </c>
      <c r="AL10" s="11"/>
      <c r="AM10" s="11">
        <v>9.3937041531452401</v>
      </c>
      <c r="AN10" s="11">
        <v>5.8539126303372964</v>
      </c>
      <c r="AO10" s="11">
        <v>1.7441561361669515</v>
      </c>
      <c r="AP10" s="11">
        <f t="shared" si="7"/>
        <v>16.991772919649488</v>
      </c>
      <c r="AQ10" s="11"/>
      <c r="AR10" s="11">
        <v>11.279633176273125</v>
      </c>
      <c r="AS10" s="11">
        <v>6.6971663433423139</v>
      </c>
      <c r="AT10" s="11">
        <v>1.7006001231892764</v>
      </c>
      <c r="AU10" s="11">
        <f t="shared" si="8"/>
        <v>19.677399642804716</v>
      </c>
    </row>
    <row r="11" spans="1:47" x14ac:dyDescent="0.2">
      <c r="A11" t="str">
        <f>name!E7</f>
        <v>Administrative and secretarial occupations</v>
      </c>
      <c r="B11" s="11">
        <v>20.129700999123891</v>
      </c>
      <c r="C11" s="11">
        <v>13.343681134946808</v>
      </c>
      <c r="D11" s="11">
        <v>1.6043262284412718</v>
      </c>
      <c r="E11" s="11">
        <f t="shared" si="0"/>
        <v>35.07770836251197</v>
      </c>
      <c r="F11" s="11"/>
      <c r="G11" s="11">
        <v>19.100635887097017</v>
      </c>
      <c r="H11" s="11">
        <v>12.761561749170582</v>
      </c>
      <c r="I11" s="11">
        <v>1.170383730844931</v>
      </c>
      <c r="J11" s="11">
        <f t="shared" si="1"/>
        <v>33.032581367112527</v>
      </c>
      <c r="K11" s="11"/>
      <c r="L11" s="11">
        <v>16.644120610868782</v>
      </c>
      <c r="M11" s="11">
        <v>10.650510443504286</v>
      </c>
      <c r="N11" s="11">
        <v>1.526824172045784</v>
      </c>
      <c r="O11" s="11">
        <f t="shared" si="2"/>
        <v>28.821455226418855</v>
      </c>
      <c r="Q11" s="10" t="str">
        <f>name!E7</f>
        <v>Administrative and secretarial occupations</v>
      </c>
      <c r="R11" s="11">
        <v>7.2519131159189758</v>
      </c>
      <c r="S11" s="11">
        <v>1.4887996634807954</v>
      </c>
      <c r="T11" s="11">
        <v>0.53872554085155577</v>
      </c>
      <c r="U11" s="11">
        <f t="shared" si="3"/>
        <v>9.2794383202513266</v>
      </c>
      <c r="V11" s="11"/>
      <c r="W11" s="11">
        <v>7.5174609251629025</v>
      </c>
      <c r="X11" s="11">
        <v>1.7673947668319916</v>
      </c>
      <c r="Y11" s="11">
        <v>0.32313410471422216</v>
      </c>
      <c r="Z11" s="11">
        <f t="shared" si="4"/>
        <v>9.6079897967091163</v>
      </c>
      <c r="AA11" s="11"/>
      <c r="AB11" s="11">
        <v>7.8931530189044485</v>
      </c>
      <c r="AC11" s="11">
        <v>1.7487218867855363</v>
      </c>
      <c r="AD11" s="11">
        <v>0.48124402220765056</v>
      </c>
      <c r="AE11" s="11">
        <f t="shared" si="5"/>
        <v>10.123118927897636</v>
      </c>
      <c r="AG11" s="10" t="str">
        <f>name!E7</f>
        <v>Administrative and secretarial occupations</v>
      </c>
      <c r="AH11" s="11">
        <v>12.877787883204913</v>
      </c>
      <c r="AI11" s="11">
        <v>11.854881471466012</v>
      </c>
      <c r="AJ11" s="11">
        <v>1.0656006875897146</v>
      </c>
      <c r="AK11" s="11">
        <f t="shared" si="6"/>
        <v>25.79827004226064</v>
      </c>
      <c r="AL11" s="11"/>
      <c r="AM11" s="11">
        <v>11.583174961934114</v>
      </c>
      <c r="AN11" s="11">
        <v>10.994166982338596</v>
      </c>
      <c r="AO11" s="11">
        <v>0.84724962613070909</v>
      </c>
      <c r="AP11" s="11">
        <f t="shared" si="7"/>
        <v>23.424591570403418</v>
      </c>
      <c r="AQ11" s="11"/>
      <c r="AR11" s="11">
        <v>8.7509675919643328</v>
      </c>
      <c r="AS11" s="11">
        <v>8.9017885567187474</v>
      </c>
      <c r="AT11" s="11">
        <v>1.0455801498381334</v>
      </c>
      <c r="AU11" s="11">
        <f t="shared" si="8"/>
        <v>18.698336298521216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2.6574964531966563</v>
      </c>
      <c r="D12" s="11">
        <v>7.7905424225470012</v>
      </c>
      <c r="E12" s="11">
        <f t="shared" si="0"/>
        <v>31.940180298531857</v>
      </c>
      <c r="F12" s="11"/>
      <c r="G12" s="11">
        <v>17.079636210650158</v>
      </c>
      <c r="H12" s="11">
        <v>2.092013656765189</v>
      </c>
      <c r="I12" s="11">
        <v>6.7595341527267498</v>
      </c>
      <c r="J12" s="11">
        <f t="shared" si="1"/>
        <v>25.931184020142098</v>
      </c>
      <c r="K12" s="11"/>
      <c r="L12" s="11">
        <v>14.017022677930557</v>
      </c>
      <c r="M12" s="11">
        <v>2.2454470784683807</v>
      </c>
      <c r="N12" s="11">
        <v>6.9240618261893916</v>
      </c>
      <c r="O12" s="11">
        <f t="shared" si="2"/>
        <v>23.186531582588326</v>
      </c>
      <c r="Q12" s="10" t="str">
        <f>name!E8</f>
        <v>Skilled trades occupations</v>
      </c>
      <c r="R12" s="11">
        <v>20.268641999063426</v>
      </c>
      <c r="S12" s="11">
        <v>1.6184289368537597</v>
      </c>
      <c r="T12" s="11">
        <v>6.684549863174194</v>
      </c>
      <c r="U12" s="11">
        <f t="shared" si="3"/>
        <v>28.571620799091381</v>
      </c>
      <c r="V12" s="11"/>
      <c r="W12" s="11">
        <v>15.790186007674468</v>
      </c>
      <c r="X12" s="11">
        <v>1.2269828365988309</v>
      </c>
      <c r="Y12" s="11">
        <v>5.7727447927221434</v>
      </c>
      <c r="Z12" s="11">
        <f t="shared" si="4"/>
        <v>22.789913636995443</v>
      </c>
      <c r="AA12" s="11"/>
      <c r="AB12" s="11">
        <v>12.674855720727525</v>
      </c>
      <c r="AC12" s="11">
        <v>1.364917684864124</v>
      </c>
      <c r="AD12" s="11">
        <v>5.6821979055681746</v>
      </c>
      <c r="AE12" s="11">
        <f t="shared" si="5"/>
        <v>19.721971311159823</v>
      </c>
      <c r="AG12" s="10" t="str">
        <f>name!E8</f>
        <v>Skilled trades occupations</v>
      </c>
      <c r="AH12" s="11">
        <v>1.2234994237247661</v>
      </c>
      <c r="AI12" s="11">
        <v>1.039067516342896</v>
      </c>
      <c r="AJ12" s="11">
        <v>1.1059925593728048</v>
      </c>
      <c r="AK12" s="11">
        <f t="shared" si="6"/>
        <v>3.3685594994404671</v>
      </c>
      <c r="AL12" s="11"/>
      <c r="AM12" s="11">
        <v>1.2894502029757</v>
      </c>
      <c r="AN12" s="11">
        <v>0.86503082016635746</v>
      </c>
      <c r="AO12" s="11">
        <v>0.98678936000460404</v>
      </c>
      <c r="AP12" s="11">
        <f t="shared" si="7"/>
        <v>3.1412703831466615</v>
      </c>
      <c r="AQ12" s="11"/>
      <c r="AR12" s="11">
        <v>1.3421669572030306</v>
      </c>
      <c r="AS12" s="11">
        <v>0.88052939360425631</v>
      </c>
      <c r="AT12" s="11">
        <v>1.2418639206212183</v>
      </c>
      <c r="AU12" s="11">
        <f t="shared" si="8"/>
        <v>3.4645602714285051</v>
      </c>
    </row>
    <row r="13" spans="1:47" x14ac:dyDescent="0.2">
      <c r="A13" t="str">
        <f>name!E9</f>
        <v>Caring, leisure and other service occupations</v>
      </c>
      <c r="B13" s="11">
        <v>15.282858052867422</v>
      </c>
      <c r="C13" s="11">
        <v>13.031561383171137</v>
      </c>
      <c r="D13" s="11">
        <v>2.498839437961343</v>
      </c>
      <c r="E13" s="11">
        <f t="shared" si="0"/>
        <v>30.813258873999903</v>
      </c>
      <c r="F13" s="11"/>
      <c r="G13" s="11">
        <v>13.923592237225607</v>
      </c>
      <c r="H13" s="11">
        <v>12.486493989704384</v>
      </c>
      <c r="I13" s="11">
        <v>2.4324261128349636</v>
      </c>
      <c r="J13" s="11">
        <f t="shared" si="1"/>
        <v>28.842512339764955</v>
      </c>
      <c r="K13" s="11"/>
      <c r="L13" s="11">
        <v>15.672244753530318</v>
      </c>
      <c r="M13" s="11">
        <v>13.557402804639288</v>
      </c>
      <c r="N13" s="11">
        <v>2.7755506537682875</v>
      </c>
      <c r="O13" s="11">
        <f t="shared" si="2"/>
        <v>32.005198211937895</v>
      </c>
      <c r="Q13" s="10" t="str">
        <f>name!E9</f>
        <v>Caring, leisure and other service occupations</v>
      </c>
      <c r="R13" s="11">
        <v>3.2248585392095674</v>
      </c>
      <c r="S13" s="11">
        <v>1.4366505581581712</v>
      </c>
      <c r="T13" s="11">
        <v>0.44447188577786212</v>
      </c>
      <c r="U13" s="11">
        <f t="shared" si="3"/>
        <v>5.1059809831456002</v>
      </c>
      <c r="V13" s="11"/>
      <c r="W13" s="11">
        <v>3.1694727851702948</v>
      </c>
      <c r="X13" s="11">
        <v>1.6714164650533605</v>
      </c>
      <c r="Y13" s="11">
        <v>0.29864550245600113</v>
      </c>
      <c r="Z13" s="11">
        <f t="shared" si="4"/>
        <v>5.1395347526796566</v>
      </c>
      <c r="AA13" s="11"/>
      <c r="AB13" s="11">
        <v>3.7989905434173123</v>
      </c>
      <c r="AC13" s="11">
        <v>2.0504691540946984</v>
      </c>
      <c r="AD13" s="11">
        <v>0.45719567767412633</v>
      </c>
      <c r="AE13" s="11">
        <f t="shared" si="5"/>
        <v>6.3066553751861365</v>
      </c>
      <c r="AG13" s="10" t="str">
        <f>name!E9</f>
        <v>Caring, leisure and other service occupations</v>
      </c>
      <c r="AH13" s="11">
        <v>12.057999513657851</v>
      </c>
      <c r="AI13" s="11">
        <v>11.594910825012969</v>
      </c>
      <c r="AJ13" s="11">
        <v>2.0543675521834808</v>
      </c>
      <c r="AK13" s="11">
        <f t="shared" si="6"/>
        <v>25.707277890854304</v>
      </c>
      <c r="AL13" s="11"/>
      <c r="AM13" s="11">
        <v>10.754119452055315</v>
      </c>
      <c r="AN13" s="11">
        <v>10.815077524651024</v>
      </c>
      <c r="AO13" s="11">
        <v>2.1337806103789627</v>
      </c>
      <c r="AP13" s="11">
        <f t="shared" si="7"/>
        <v>23.7029775870853</v>
      </c>
      <c r="AQ13" s="11"/>
      <c r="AR13" s="11">
        <v>11.873254210113009</v>
      </c>
      <c r="AS13" s="11">
        <v>11.506933650544589</v>
      </c>
      <c r="AT13" s="11">
        <v>2.3183549760941617</v>
      </c>
      <c r="AU13" s="11">
        <f t="shared" si="8"/>
        <v>25.698542836751763</v>
      </c>
    </row>
    <row r="14" spans="1:47" x14ac:dyDescent="0.2">
      <c r="A14" t="str">
        <f>name!E10</f>
        <v>Sales and customer service occupations</v>
      </c>
      <c r="B14" s="11">
        <v>12.366862991133218</v>
      </c>
      <c r="C14" s="11">
        <v>19.475630111249469</v>
      </c>
      <c r="D14" s="11">
        <v>2.2386780255521788</v>
      </c>
      <c r="E14" s="11">
        <f t="shared" si="0"/>
        <v>34.081171127934866</v>
      </c>
      <c r="F14" s="11"/>
      <c r="G14" s="11">
        <v>11.606496438059377</v>
      </c>
      <c r="H14" s="11">
        <v>18.239604071900768</v>
      </c>
      <c r="I14" s="11">
        <v>1.2399544842805477</v>
      </c>
      <c r="J14" s="11">
        <f t="shared" si="1"/>
        <v>31.086054994240694</v>
      </c>
      <c r="K14" s="11"/>
      <c r="L14" s="11">
        <v>12.080498285830444</v>
      </c>
      <c r="M14" s="11">
        <v>18.457037554405375</v>
      </c>
      <c r="N14" s="11">
        <v>0.99723223443714837</v>
      </c>
      <c r="O14" s="11">
        <f t="shared" si="2"/>
        <v>31.534768074672968</v>
      </c>
      <c r="Q14" s="10" t="str">
        <f>name!E10</f>
        <v>Sales and customer service occupations</v>
      </c>
      <c r="R14" s="11">
        <v>4.355884469439693</v>
      </c>
      <c r="S14" s="11">
        <v>5.2504919684945071</v>
      </c>
      <c r="T14" s="11">
        <v>1.2573145561940797</v>
      </c>
      <c r="U14" s="11">
        <f t="shared" si="3"/>
        <v>10.86369099412828</v>
      </c>
      <c r="V14" s="11"/>
      <c r="W14" s="11">
        <v>4.6961536425673378</v>
      </c>
      <c r="X14" s="11">
        <v>5.0241904542131151</v>
      </c>
      <c r="Y14" s="11">
        <v>0.67126670121310261</v>
      </c>
      <c r="Z14" s="11">
        <f t="shared" si="4"/>
        <v>10.391610797993556</v>
      </c>
      <c r="AA14" s="11"/>
      <c r="AB14" s="11">
        <v>5.39942225831554</v>
      </c>
      <c r="AC14" s="11">
        <v>5.3661732056312683</v>
      </c>
      <c r="AD14" s="11">
        <v>0.57807861544720662</v>
      </c>
      <c r="AE14" s="11">
        <f t="shared" si="5"/>
        <v>11.343674079394017</v>
      </c>
      <c r="AG14" s="10" t="str">
        <f>name!E10</f>
        <v>Sales and customer service occupations</v>
      </c>
      <c r="AH14" s="11">
        <v>8.010978521693529</v>
      </c>
      <c r="AI14" s="11">
        <v>14.225138142754961</v>
      </c>
      <c r="AJ14" s="11">
        <v>0.98136346935809959</v>
      </c>
      <c r="AK14" s="11">
        <f t="shared" si="6"/>
        <v>23.217480133806589</v>
      </c>
      <c r="AL14" s="11"/>
      <c r="AM14" s="11">
        <v>6.9103427954920429</v>
      </c>
      <c r="AN14" s="11">
        <v>13.215413617687652</v>
      </c>
      <c r="AO14" s="11">
        <v>0.56868778306744427</v>
      </c>
      <c r="AP14" s="11">
        <f t="shared" si="7"/>
        <v>20.694444196247137</v>
      </c>
      <c r="AQ14" s="11"/>
      <c r="AR14" s="11">
        <v>6.6810760275149113</v>
      </c>
      <c r="AS14" s="11">
        <v>13.090864348774105</v>
      </c>
      <c r="AT14" s="11">
        <v>0.41915361898994213</v>
      </c>
      <c r="AU14" s="11">
        <f t="shared" si="8"/>
        <v>20.191093995278958</v>
      </c>
    </row>
    <row r="15" spans="1:47" x14ac:dyDescent="0.2">
      <c r="A15" t="str">
        <f>name!E11</f>
        <v>Process, plant and machine operatives</v>
      </c>
      <c r="B15" s="11">
        <v>16.54210260170867</v>
      </c>
      <c r="C15" s="11">
        <v>2.3732346756159246</v>
      </c>
      <c r="D15" s="11">
        <v>2.5035116160388924</v>
      </c>
      <c r="E15" s="11">
        <f t="shared" si="0"/>
        <v>21.418848893363489</v>
      </c>
      <c r="F15" s="11"/>
      <c r="G15" s="11">
        <v>14.382955098243807</v>
      </c>
      <c r="H15" s="11">
        <v>2.4968223192855614</v>
      </c>
      <c r="I15" s="11">
        <v>3.0563247720802784</v>
      </c>
      <c r="J15" s="11">
        <f t="shared" si="1"/>
        <v>19.936102189609645</v>
      </c>
      <c r="K15" s="11"/>
      <c r="L15" s="11">
        <v>13.435299144670179</v>
      </c>
      <c r="M15" s="11">
        <v>2.9559910877326541</v>
      </c>
      <c r="N15" s="11">
        <v>3.4482564000671245</v>
      </c>
      <c r="O15" s="11">
        <f t="shared" si="2"/>
        <v>19.839546632469954</v>
      </c>
      <c r="Q15" s="10" t="str">
        <f>name!E11</f>
        <v>Process, plant and machine operatives</v>
      </c>
      <c r="R15" s="11">
        <v>15.083547639895979</v>
      </c>
      <c r="S15" s="11">
        <v>1.8713039310471538</v>
      </c>
      <c r="T15" s="11">
        <v>2.2826141857270712</v>
      </c>
      <c r="U15" s="11">
        <f t="shared" si="3"/>
        <v>19.237465756670204</v>
      </c>
      <c r="V15" s="11"/>
      <c r="W15" s="11">
        <v>13.146777359362906</v>
      </c>
      <c r="X15" s="11">
        <v>2.0948860296231429</v>
      </c>
      <c r="Y15" s="11">
        <v>2.8518056403222252</v>
      </c>
      <c r="Z15" s="11">
        <f t="shared" si="4"/>
        <v>18.093469029308274</v>
      </c>
      <c r="AA15" s="11"/>
      <c r="AB15" s="11">
        <v>12.206819603447741</v>
      </c>
      <c r="AC15" s="11">
        <v>2.4026453751138979</v>
      </c>
      <c r="AD15" s="11">
        <v>3.1821542786456121</v>
      </c>
      <c r="AE15" s="11">
        <f t="shared" si="5"/>
        <v>17.791619257207252</v>
      </c>
      <c r="AG15" s="10" t="str">
        <f>name!E11</f>
        <v>Process, plant and machine operatives</v>
      </c>
      <c r="AH15" s="11">
        <v>1.4585549618126876</v>
      </c>
      <c r="AI15" s="11">
        <v>0.50193074456877285</v>
      </c>
      <c r="AJ15" s="11">
        <v>0.22089743031181958</v>
      </c>
      <c r="AK15" s="11">
        <f t="shared" si="6"/>
        <v>2.1813831366932801</v>
      </c>
      <c r="AL15" s="11"/>
      <c r="AM15" s="11">
        <v>1.2361777388808959</v>
      </c>
      <c r="AN15" s="11">
        <v>0.40193628966241979</v>
      </c>
      <c r="AO15" s="11">
        <v>0.20451913175805331</v>
      </c>
      <c r="AP15" s="11">
        <f t="shared" si="7"/>
        <v>1.8426331603013688</v>
      </c>
      <c r="AQ15" s="11"/>
      <c r="AR15" s="11">
        <v>1.228479541222437</v>
      </c>
      <c r="AS15" s="11">
        <v>0.5533457126187552</v>
      </c>
      <c r="AT15" s="11">
        <v>0.2661021214215149</v>
      </c>
      <c r="AU15" s="11">
        <f t="shared" si="8"/>
        <v>2.0479273752627067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17.859179509166882</v>
      </c>
      <c r="D16" s="11">
        <v>2.531990979413433</v>
      </c>
      <c r="E16" s="11">
        <f t="shared" si="0"/>
        <v>36.144100023393875</v>
      </c>
      <c r="F16" s="11"/>
      <c r="G16" s="11">
        <v>14.5750754690772</v>
      </c>
      <c r="H16" s="11">
        <v>15.400775601962726</v>
      </c>
      <c r="I16" s="11">
        <v>1.7822756522379992</v>
      </c>
      <c r="J16" s="11">
        <f t="shared" si="1"/>
        <v>31.758126723277925</v>
      </c>
      <c r="K16" s="11"/>
      <c r="L16" s="11">
        <v>14.624004138321558</v>
      </c>
      <c r="M16" s="11">
        <v>12.911419220023133</v>
      </c>
      <c r="N16" s="11">
        <v>2.4554122002610459</v>
      </c>
      <c r="O16" s="11">
        <f t="shared" si="2"/>
        <v>29.990835558605738</v>
      </c>
      <c r="Q16" s="10" t="str">
        <f>name!E12</f>
        <v>Elementary occupations</v>
      </c>
      <c r="R16" s="11">
        <v>11.283632398301599</v>
      </c>
      <c r="S16" s="11">
        <v>6.4652468440332944</v>
      </c>
      <c r="T16" s="11">
        <v>1.025741933080788</v>
      </c>
      <c r="U16" s="11">
        <f t="shared" si="3"/>
        <v>18.774621175415682</v>
      </c>
      <c r="V16" s="11"/>
      <c r="W16" s="11">
        <v>10.501478434709197</v>
      </c>
      <c r="X16" s="11">
        <v>6.3035790413523944</v>
      </c>
      <c r="Y16" s="11">
        <v>0.98786026402839</v>
      </c>
      <c r="Z16" s="11">
        <f t="shared" si="4"/>
        <v>17.792917740089983</v>
      </c>
      <c r="AA16" s="11"/>
      <c r="AB16" s="11">
        <v>9.3722158026326472</v>
      </c>
      <c r="AC16" s="11">
        <v>5.9702274971615497</v>
      </c>
      <c r="AD16" s="11">
        <v>1.3179244935092698</v>
      </c>
      <c r="AE16" s="11">
        <f t="shared" si="5"/>
        <v>16.660367793303468</v>
      </c>
      <c r="AG16" s="10" t="str">
        <f>name!E12</f>
        <v>Elementary occupations</v>
      </c>
      <c r="AH16" s="11">
        <v>4.4692971365119467</v>
      </c>
      <c r="AI16" s="11">
        <v>11.393932665133589</v>
      </c>
      <c r="AJ16" s="11">
        <v>1.5062490463326463</v>
      </c>
      <c r="AK16" s="11">
        <f t="shared" si="6"/>
        <v>17.369478847978179</v>
      </c>
      <c r="AL16" s="11"/>
      <c r="AM16" s="11">
        <v>4.0735970343680066</v>
      </c>
      <c r="AN16" s="11">
        <v>9.09719656061033</v>
      </c>
      <c r="AO16" s="11">
        <v>0.79441538820960989</v>
      </c>
      <c r="AP16" s="11">
        <f t="shared" si="7"/>
        <v>13.965208983187946</v>
      </c>
      <c r="AQ16" s="11"/>
      <c r="AR16" s="11">
        <v>5.2517883356889152</v>
      </c>
      <c r="AS16" s="11">
        <v>6.9411917228615625</v>
      </c>
      <c r="AT16" s="11">
        <v>1.1374877067517759</v>
      </c>
      <c r="AU16" s="11">
        <f t="shared" si="8"/>
        <v>13.330467765302254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88.500637715656183</v>
      </c>
      <c r="D18" s="34">
        <f t="shared" si="9"/>
        <v>34.210692966268788</v>
      </c>
      <c r="E18" s="34">
        <f t="shared" si="0"/>
        <v>303.75599999999997</v>
      </c>
      <c r="F18" s="34"/>
      <c r="G18" s="34">
        <f>SUM(G8:G16)</f>
        <v>175.87059808696401</v>
      </c>
      <c r="H18" s="34">
        <f t="shared" ref="H18:I18" si="10">SUM(H8:H16)</f>
        <v>87.280143848307162</v>
      </c>
      <c r="I18" s="34">
        <f t="shared" si="10"/>
        <v>28.96625806472893</v>
      </c>
      <c r="J18" s="34">
        <f t="shared" ref="J18" si="11">SUM(G18:I18)</f>
        <v>292.11700000000013</v>
      </c>
      <c r="K18" s="34"/>
      <c r="L18" s="34">
        <f>SUM(L8:L16)</f>
        <v>184.53234645207115</v>
      </c>
      <c r="M18" s="34">
        <f t="shared" ref="M18:N18" si="12">SUM(M8:M16)</f>
        <v>90.066439538913215</v>
      </c>
      <c r="N18" s="34">
        <f t="shared" si="12"/>
        <v>30.421214009015657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21.547263568018092</v>
      </c>
      <c r="T18" s="34">
        <f t="shared" si="13"/>
        <v>21.138147741650055</v>
      </c>
      <c r="U18" s="34">
        <f t="shared" ref="U18" si="14">SUM(R18:T18)</f>
        <v>151.28352598861264</v>
      </c>
      <c r="V18" s="34"/>
      <c r="W18" s="34">
        <f>SUM(W8:W16)</f>
        <v>103.92496708577005</v>
      </c>
      <c r="X18" s="34">
        <f t="shared" ref="X18:Y18" si="15">SUM(X8:X16)</f>
        <v>22.870053816427991</v>
      </c>
      <c r="Y18" s="34">
        <f t="shared" si="15"/>
        <v>17.204133228423668</v>
      </c>
      <c r="Z18" s="34">
        <f t="shared" ref="Z18" si="16">SUM(W18:Y18)</f>
        <v>143.99915413062172</v>
      </c>
      <c r="AA18" s="34"/>
      <c r="AB18" s="34">
        <f>SUM(AB8:AB16)</f>
        <v>103.32558911106067</v>
      </c>
      <c r="AC18" s="34">
        <f t="shared" ref="AC18:AD18" si="17">SUM(AC8:AC16)</f>
        <v>24.664602149398878</v>
      </c>
      <c r="AD18" s="34">
        <f t="shared" si="17"/>
        <v>18.112385290704623</v>
      </c>
      <c r="AE18" s="34">
        <f t="shared" ref="AE18" si="18">SUM(AB18:AD18)</f>
        <v>146.10257655116416</v>
      </c>
      <c r="AG18" s="231" t="str">
        <f>name!E3</f>
        <v>All occupations</v>
      </c>
      <c r="AH18" s="34">
        <f>SUM(AH8:AH16)</f>
        <v>72.446554639130554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152.47247401138739</v>
      </c>
      <c r="AL18" s="34"/>
      <c r="AM18" s="34">
        <f>SUM(AM8:AM16)</f>
        <v>71.945631001193973</v>
      </c>
      <c r="AN18" s="34">
        <f t="shared" ref="AN18:AO18" si="20">SUM(AN8:AN16)</f>
        <v>64.410090031879179</v>
      </c>
      <c r="AO18" s="34">
        <f t="shared" si="20"/>
        <v>11.762124836305258</v>
      </c>
      <c r="AP18" s="34">
        <f t="shared" si="7"/>
        <v>148.11784586937841</v>
      </c>
      <c r="AQ18" s="34"/>
      <c r="AR18" s="34">
        <f>SUM(AR8:AR16)</f>
        <v>81.206757341010515</v>
      </c>
      <c r="AS18" s="34">
        <f t="shared" ref="AS18:AT18" si="21">SUM(AS8:AS16)</f>
        <v>65.401837389514299</v>
      </c>
      <c r="AT18" s="34">
        <f t="shared" si="21"/>
        <v>12.308828718311039</v>
      </c>
      <c r="AU18" s="34">
        <f t="shared" si="8"/>
        <v>158.91742344883588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15.000394578627379</v>
      </c>
      <c r="E26" s="18">
        <f t="shared" si="22"/>
        <v>7.2129783647417236</v>
      </c>
      <c r="F26" s="18"/>
      <c r="G26" s="18">
        <f t="shared" si="22"/>
        <v>9.312508707589787</v>
      </c>
      <c r="H26" s="18">
        <f t="shared" si="22"/>
        <v>3.3479581829112162</v>
      </c>
      <c r="I26" s="18">
        <f t="shared" si="22"/>
        <v>16.150209618047885</v>
      </c>
      <c r="J26" s="18">
        <f t="shared" si="22"/>
        <v>8.2084161055067852</v>
      </c>
      <c r="K26" s="18"/>
      <c r="L26" s="18">
        <f t="shared" si="22"/>
        <v>10.090045651738166</v>
      </c>
      <c r="M26" s="18">
        <f t="shared" si="22"/>
        <v>4.2014774970036628</v>
      </c>
      <c r="N26" s="18">
        <f t="shared" si="22"/>
        <v>16.532869747172381</v>
      </c>
      <c r="O26" s="18">
        <f t="shared" si="22"/>
        <v>8.993842658329477</v>
      </c>
      <c r="Q26" t="str">
        <f>$A$8</f>
        <v>Managers, directors and senior officials</v>
      </c>
      <c r="R26" s="18">
        <f>R8/R$18*100</f>
        <v>9.4487258879081431</v>
      </c>
      <c r="S26" s="18">
        <f t="shared" ref="S26:U26" si="23">S8/S$18*100</f>
        <v>3.053084400090464</v>
      </c>
      <c r="T26" s="18">
        <f t="shared" si="23"/>
        <v>15.247410068230218</v>
      </c>
      <c r="U26" s="18">
        <f t="shared" si="23"/>
        <v>9.3480200786392054</v>
      </c>
      <c r="V26" s="18"/>
      <c r="W26" s="18">
        <f t="shared" ref="W26:Z26" si="24">W8/W$18*100</f>
        <v>10.784373813252065</v>
      </c>
      <c r="X26" s="18">
        <f t="shared" si="24"/>
        <v>4.4013777271131014</v>
      </c>
      <c r="Y26" s="18">
        <f t="shared" si="24"/>
        <v>14.257289874535731</v>
      </c>
      <c r="Z26" s="18">
        <f t="shared" si="24"/>
        <v>10.185544230459024</v>
      </c>
      <c r="AA26" s="18"/>
      <c r="AB26" s="18">
        <f t="shared" ref="AB26:AE26" si="25">AB8/AB$18*100</f>
        <v>11.354612263637769</v>
      </c>
      <c r="AC26" s="18">
        <f t="shared" si="25"/>
        <v>5.6584137111989321</v>
      </c>
      <c r="AD26" s="18">
        <f t="shared" si="25"/>
        <v>15.893952468258481</v>
      </c>
      <c r="AE26" s="18">
        <f t="shared" si="25"/>
        <v>10.955740500498113</v>
      </c>
      <c r="AG26" t="str">
        <f>$A$8</f>
        <v>Managers, directors and senior officials</v>
      </c>
      <c r="AH26" s="18">
        <f>AH8/AH$18*100</f>
        <v>6.1921451818960218</v>
      </c>
      <c r="AI26" s="18">
        <f t="shared" ref="AI26:AK26" si="26">AI8/AI$18*100</f>
        <v>2.0508682130436462</v>
      </c>
      <c r="AJ26" s="18">
        <f t="shared" si="26"/>
        <v>14.600973515323867</v>
      </c>
      <c r="AK26" s="18">
        <f t="shared" si="26"/>
        <v>5.0945852534247313</v>
      </c>
      <c r="AL26" s="18"/>
      <c r="AM26" s="18">
        <f t="shared" ref="AM26:AP26" si="27">AM8/AM$18*100</f>
        <v>7.186409727957435</v>
      </c>
      <c r="AN26" s="18">
        <f t="shared" si="27"/>
        <v>2.9739211080484074</v>
      </c>
      <c r="AO26" s="18">
        <f t="shared" si="27"/>
        <v>18.918930738706084</v>
      </c>
      <c r="AP26" s="18">
        <f t="shared" si="27"/>
        <v>6.2862656993223895</v>
      </c>
      <c r="AQ26" s="18"/>
      <c r="AR26" s="18">
        <f t="shared" ref="AR26:AU26" si="28">AR8/AR$18*100</f>
        <v>8.4810405095180688</v>
      </c>
      <c r="AS26" s="18">
        <f t="shared" si="28"/>
        <v>3.6520318924992994</v>
      </c>
      <c r="AT26" s="18">
        <f t="shared" si="28"/>
        <v>17.473033607553486</v>
      </c>
      <c r="AU26" s="18">
        <f t="shared" si="28"/>
        <v>7.1901491208282726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</v>
      </c>
      <c r="C27" s="18">
        <f t="shared" ref="C27:O27" si="30">C9/C$18*100</f>
        <v>12.847132940736095</v>
      </c>
      <c r="D27" s="18">
        <f t="shared" si="30"/>
        <v>16.5503957209385</v>
      </c>
      <c r="E27" s="18">
        <f t="shared" si="30"/>
        <v>19.802899553726228</v>
      </c>
      <c r="F27" s="18"/>
      <c r="G27" s="18">
        <f t="shared" si="30"/>
        <v>25.752352106816023</v>
      </c>
      <c r="H27" s="18">
        <f t="shared" si="30"/>
        <v>15.445823748637071</v>
      </c>
      <c r="I27" s="18">
        <f t="shared" si="30"/>
        <v>15.326295606916112</v>
      </c>
      <c r="J27" s="18">
        <f t="shared" si="30"/>
        <v>21.639071740209282</v>
      </c>
      <c r="K27" s="18"/>
      <c r="L27" s="18">
        <f t="shared" si="30"/>
        <v>29.851964316042157</v>
      </c>
      <c r="M27" s="18">
        <f t="shared" si="30"/>
        <v>19.315380097182594</v>
      </c>
      <c r="N27" s="18">
        <f t="shared" si="30"/>
        <v>12.884067604464782</v>
      </c>
      <c r="O27" s="18">
        <f t="shared" si="30"/>
        <v>25.048421457736637</v>
      </c>
      <c r="Q27" t="str">
        <f>$A$9</f>
        <v>Professional occupations</v>
      </c>
      <c r="R27" s="18">
        <f t="shared" ref="R27:U27" si="31">R9/R$18*100</f>
        <v>21.770548730873049</v>
      </c>
      <c r="S27" s="18">
        <f t="shared" si="31"/>
        <v>7.581119238691195</v>
      </c>
      <c r="T27" s="18">
        <f t="shared" si="31"/>
        <v>16.860089454806324</v>
      </c>
      <c r="U27" s="18">
        <f t="shared" si="31"/>
        <v>19.063437112946239</v>
      </c>
      <c r="V27" s="18"/>
      <c r="W27" s="18">
        <f t="shared" ref="W27:Z27" si="32">W9/W$18*100</f>
        <v>22.858856250471231</v>
      </c>
      <c r="X27" s="18">
        <f t="shared" si="32"/>
        <v>9.7476239496674051</v>
      </c>
      <c r="Y27" s="18">
        <f t="shared" si="32"/>
        <v>12.684136764583123</v>
      </c>
      <c r="Z27" s="18">
        <f t="shared" si="32"/>
        <v>19.560907586930153</v>
      </c>
      <c r="AA27" s="18"/>
      <c r="AB27" s="18">
        <f t="shared" ref="AB27:AE27" si="33">AB9/AB$18*100</f>
        <v>26.299696845420677</v>
      </c>
      <c r="AC27" s="18">
        <f t="shared" si="33"/>
        <v>11.981354565282894</v>
      </c>
      <c r="AD27" s="18">
        <f t="shared" si="33"/>
        <v>10.43777186670375</v>
      </c>
      <c r="AE27" s="18">
        <f t="shared" si="33"/>
        <v>21.916108769402008</v>
      </c>
      <c r="AG27" t="str">
        <f>$A$9</f>
        <v>Professional occupations</v>
      </c>
      <c r="AH27" s="18">
        <f t="shared" ref="AH27:AK27" si="34">AH9/AH$18*100</f>
        <v>26.886427578137045</v>
      </c>
      <c r="AI27" s="18">
        <f>AI9/AI$18*100</f>
        <v>14.541867323211703</v>
      </c>
      <c r="AJ27" s="18">
        <f t="shared" si="34"/>
        <v>16.049624693668868</v>
      </c>
      <c r="AK27" s="18">
        <f t="shared" si="34"/>
        <v>20.536595823185259</v>
      </c>
      <c r="AL27" s="18"/>
      <c r="AM27" s="18">
        <f t="shared" ref="AM27:AP27" si="35">AM9/AM$18*100</f>
        <v>29.931986887258127</v>
      </c>
      <c r="AN27" s="18">
        <f t="shared" si="35"/>
        <v>17.469080291124371</v>
      </c>
      <c r="AO27" s="18">
        <f t="shared" si="35"/>
        <v>19.190907942422761</v>
      </c>
      <c r="AP27" s="18">
        <f t="shared" si="35"/>
        <v>23.659448680343015</v>
      </c>
      <c r="AQ27" s="18"/>
      <c r="AR27" s="18">
        <f t="shared" ref="AR27:AU27" si="36">AR9/AR$18*100</f>
        <v>34.37178681727459</v>
      </c>
      <c r="AS27" s="18">
        <f t="shared" si="36"/>
        <v>22.081217099903284</v>
      </c>
      <c r="AT27" s="18">
        <f t="shared" si="36"/>
        <v>16.483780619515684</v>
      </c>
      <c r="AU27" s="18">
        <f t="shared" si="36"/>
        <v>27.928149459851721</v>
      </c>
    </row>
    <row r="28" spans="1:47" x14ac:dyDescent="0.2">
      <c r="A28" t="str">
        <f>$A$10</f>
        <v>Associate professional occupations</v>
      </c>
      <c r="B28" s="18">
        <f t="shared" si="29"/>
        <v>11.936415391934489</v>
      </c>
      <c r="C28" s="18">
        <f t="shared" ref="C28:O28" si="37">C10/C$18*100</f>
        <v>7.1853473840665396</v>
      </c>
      <c r="D28" s="18">
        <f t="shared" si="37"/>
        <v>12.420269483252996</v>
      </c>
      <c r="E28" s="18">
        <f t="shared" si="37"/>
        <v>10.606665313686833</v>
      </c>
      <c r="F28" s="18"/>
      <c r="G28" s="18">
        <f t="shared" si="37"/>
        <v>13.381103248603901</v>
      </c>
      <c r="H28" s="18">
        <f t="shared" si="37"/>
        <v>8.4780251599791239</v>
      </c>
      <c r="I28" s="18">
        <f t="shared" si="37"/>
        <v>11.764700220813261</v>
      </c>
      <c r="J28" s="18">
        <f t="shared" si="37"/>
        <v>11.755855460511301</v>
      </c>
      <c r="K28" s="18"/>
      <c r="L28" s="18">
        <f t="shared" si="37"/>
        <v>13.197268173024309</v>
      </c>
      <c r="M28" s="18">
        <f t="shared" si="37"/>
        <v>9.0020601071023876</v>
      </c>
      <c r="N28" s="18">
        <f t="shared" si="37"/>
        <v>10.995245142471877</v>
      </c>
      <c r="O28" s="18">
        <f t="shared" si="37"/>
        <v>11.738886206308242</v>
      </c>
      <c r="Q28" t="str">
        <f>$A$10</f>
        <v>Associate professional occupations</v>
      </c>
      <c r="R28" s="18">
        <f t="shared" ref="R28:U28" si="38">R10/R$18*100</f>
        <v>12.178934140595159</v>
      </c>
      <c r="S28" s="18">
        <f t="shared" si="38"/>
        <v>5.2209032297358675</v>
      </c>
      <c r="T28" s="18">
        <f t="shared" si="38"/>
        <v>10.018848942675337</v>
      </c>
      <c r="U28" s="18">
        <f t="shared" si="38"/>
        <v>10.886085334218155</v>
      </c>
      <c r="V28" s="18"/>
      <c r="W28" s="18">
        <f t="shared" ref="W28:Z28" si="39">W10/W$18*100</f>
        <v>13.605702803965281</v>
      </c>
      <c r="X28" s="18">
        <f t="shared" si="39"/>
        <v>6.7587069851048485</v>
      </c>
      <c r="Y28" s="18">
        <f t="shared" si="39"/>
        <v>9.6699860914061411</v>
      </c>
      <c r="Z28" s="18">
        <f t="shared" si="39"/>
        <v>12.048042560163207</v>
      </c>
      <c r="AA28" s="18"/>
      <c r="AB28" s="18">
        <f t="shared" ref="AB28:AE28" si="40">AB10/AB$18*100</f>
        <v>12.652814819113898</v>
      </c>
      <c r="AC28" s="18">
        <f t="shared" si="40"/>
        <v>5.7194057772874469</v>
      </c>
      <c r="AD28" s="18">
        <f t="shared" si="40"/>
        <v>9.0782462167578153</v>
      </c>
      <c r="AE28" s="18">
        <f t="shared" si="40"/>
        <v>11.039196874141764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7.8175544460239781</v>
      </c>
      <c r="AJ28" s="18">
        <f t="shared" si="41"/>
        <v>16.303337493678988</v>
      </c>
      <c r="AK28" s="18">
        <f t="shared" si="41"/>
        <v>10.329424151228672</v>
      </c>
      <c r="AL28" s="18"/>
      <c r="AM28" s="18">
        <f t="shared" ref="AM28:AP28" si="42">AM10/AM$18*100</f>
        <v>13.056670742090438</v>
      </c>
      <c r="AN28" s="18">
        <f t="shared" si="42"/>
        <v>9.0885024806516448</v>
      </c>
      <c r="AO28" s="18">
        <f t="shared" si="42"/>
        <v>14.828580383566386</v>
      </c>
      <c r="AP28" s="18">
        <f t="shared" si="42"/>
        <v>11.471793165716255</v>
      </c>
      <c r="AQ28" s="18"/>
      <c r="AR28" s="18">
        <f t="shared" ref="AR28:AU28" si="43">AR10/AR$18*100</f>
        <v>13.890017956149514</v>
      </c>
      <c r="AS28" s="18">
        <f t="shared" si="43"/>
        <v>10.240027819793413</v>
      </c>
      <c r="AT28" s="18">
        <f t="shared" si="43"/>
        <v>13.816100313910493</v>
      </c>
      <c r="AU28" s="18">
        <f t="shared" si="43"/>
        <v>12.38215370962136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11.118637778701055</v>
      </c>
      <c r="C29" s="18">
        <f t="shared" ref="C29:O29" si="44">C11/C$18*100</f>
        <v>15.077497156369358</v>
      </c>
      <c r="D29" s="18">
        <f t="shared" si="44"/>
        <v>4.6895461311558719</v>
      </c>
      <c r="E29" s="18">
        <f t="shared" si="44"/>
        <v>11.547988636442399</v>
      </c>
      <c r="F29" s="18"/>
      <c r="G29" s="18">
        <f t="shared" si="44"/>
        <v>10.860619168220595</v>
      </c>
      <c r="H29" s="18">
        <f t="shared" si="44"/>
        <v>14.621380289370475</v>
      </c>
      <c r="I29" s="18">
        <f t="shared" si="44"/>
        <v>4.0405071591558492</v>
      </c>
      <c r="J29" s="18">
        <f t="shared" si="44"/>
        <v>11.307996921477528</v>
      </c>
      <c r="K29" s="18"/>
      <c r="L29" s="18">
        <f t="shared" si="44"/>
        <v>9.01962226724938</v>
      </c>
      <c r="M29" s="18">
        <f t="shared" si="44"/>
        <v>11.825170949388681</v>
      </c>
      <c r="N29" s="18">
        <f t="shared" si="44"/>
        <v>5.0189455673704977</v>
      </c>
      <c r="O29" s="18">
        <f t="shared" si="44"/>
        <v>9.4490378422460335</v>
      </c>
      <c r="Q29" t="str">
        <f>$A$11</f>
        <v>Administrative and secretarial occupations</v>
      </c>
      <c r="R29" s="18">
        <f t="shared" ref="R29:U29" si="45">R11/R$18*100</f>
        <v>6.6777523139865416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6.1338062155887387</v>
      </c>
      <c r="V29" s="18"/>
      <c r="W29" s="18">
        <f t="shared" ref="W29:Z29" si="46">W11/W$18*100</f>
        <v>7.2335466019043198</v>
      </c>
      <c r="X29" s="18">
        <f t="shared" si="46"/>
        <v>7.7279869169456807</v>
      </c>
      <c r="Y29" s="18">
        <f t="shared" si="46"/>
        <v>1.8782353078989111</v>
      </c>
      <c r="Z29" s="18">
        <f t="shared" si="46"/>
        <v>6.6722543300453712</v>
      </c>
      <c r="AA29" s="18"/>
      <c r="AB29" s="18">
        <f t="shared" ref="AB29:AE29" si="47">AB11/AB$18*100</f>
        <v>7.6391076855321911</v>
      </c>
      <c r="AC29" s="18">
        <f t="shared" si="47"/>
        <v>7.090006464297077</v>
      </c>
      <c r="AD29" s="18">
        <f t="shared" si="47"/>
        <v>2.6569886543581185</v>
      </c>
      <c r="AE29" s="18">
        <f t="shared" si="47"/>
        <v>6.9287750886122028</v>
      </c>
      <c r="AG29" t="str">
        <f>$A$11</f>
        <v>Administrative and secretarial occupations</v>
      </c>
      <c r="AH29" s="18">
        <f t="shared" ref="AH29:AK29" si="48">AH11/AH$18*100</f>
        <v>17.775569793969517</v>
      </c>
      <c r="AI29" s="18">
        <f t="shared" si="48"/>
        <v>17.706174815514078</v>
      </c>
      <c r="AJ29" s="18">
        <f t="shared" si="48"/>
        <v>8.1514400545575025</v>
      </c>
      <c r="AK29" s="18">
        <f t="shared" si="48"/>
        <v>16.919952410776716</v>
      </c>
      <c r="AL29" s="18"/>
      <c r="AM29" s="18">
        <f t="shared" ref="AM29:AP29" si="49">AM11/AM$18*100</f>
        <v>16.099900439738843</v>
      </c>
      <c r="AN29" s="18">
        <f t="shared" si="49"/>
        <v>17.06901353017382</v>
      </c>
      <c r="AO29" s="18">
        <f t="shared" si="49"/>
        <v>7.2032021248028935</v>
      </c>
      <c r="AP29" s="18">
        <f t="shared" si="49"/>
        <v>15.814834082221941</v>
      </c>
      <c r="AQ29" s="18"/>
      <c r="AR29" s="18">
        <f t="shared" ref="AR29:AU29" si="50">AR11/AR$18*100</f>
        <v>10.776156909229247</v>
      </c>
      <c r="AS29" s="18">
        <f t="shared" si="50"/>
        <v>13.610915093565776</v>
      </c>
      <c r="AT29" s="18">
        <f t="shared" si="50"/>
        <v>8.4945543866630633</v>
      </c>
      <c r="AU29" s="18">
        <f t="shared" si="50"/>
        <v>11.766070637648628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3.0027992134191508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9.7114790058339739</v>
      </c>
      <c r="H30" s="18">
        <f t="shared" si="51"/>
        <v>2.3968952897248972</v>
      </c>
      <c r="I30" s="18">
        <f t="shared" si="51"/>
        <v>23.33589011608499</v>
      </c>
      <c r="J30" s="18">
        <f t="shared" si="51"/>
        <v>8.8769855982849624</v>
      </c>
      <c r="K30" s="18"/>
      <c r="L30" s="18">
        <f t="shared" si="51"/>
        <v>7.5959705425255724</v>
      </c>
      <c r="M30" s="18">
        <f t="shared" si="51"/>
        <v>2.4931007486958947</v>
      </c>
      <c r="N30" s="18">
        <f t="shared" si="51"/>
        <v>22.760636127596261</v>
      </c>
      <c r="O30" s="18">
        <f t="shared" si="51"/>
        <v>7.6016430340922962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31.623158021566532</v>
      </c>
      <c r="U30" s="18">
        <f t="shared" si="52"/>
        <v>18.886141509712047</v>
      </c>
      <c r="V30" s="18"/>
      <c r="W30" s="18">
        <f t="shared" ref="W30:Z30" si="53">W12/W$18*100</f>
        <v>15.193833060964753</v>
      </c>
      <c r="X30" s="18">
        <f t="shared" si="53"/>
        <v>5.3650194549059869</v>
      </c>
      <c r="Y30" s="18">
        <f t="shared" si="53"/>
        <v>33.554406467771067</v>
      </c>
      <c r="Z30" s="18">
        <f t="shared" si="53"/>
        <v>15.826421880452642</v>
      </c>
      <c r="AA30" s="18"/>
      <c r="AB30" s="18">
        <f t="shared" ref="AB30:AE30" si="54">AB12/AB$18*100</f>
        <v>12.266908739425443</v>
      </c>
      <c r="AC30" s="18">
        <f t="shared" si="54"/>
        <v>5.5339132437511855</v>
      </c>
      <c r="AD30" s="18">
        <f t="shared" si="54"/>
        <v>31.371891743514922</v>
      </c>
      <c r="AE30" s="18">
        <f t="shared" si="54"/>
        <v>13.498715612488407</v>
      </c>
      <c r="AG30" t="str">
        <f>$A$12</f>
        <v>Skilled trades occupations</v>
      </c>
      <c r="AH30" s="18">
        <f t="shared" ref="AH30:AK30" si="55">AH12/AH$18*100</f>
        <v>1.688830379607752</v>
      </c>
      <c r="AI30" s="18">
        <f t="shared" si="55"/>
        <v>1.5519270381380039</v>
      </c>
      <c r="AJ30" s="18">
        <f t="shared" si="55"/>
        <v>8.4604225142779157</v>
      </c>
      <c r="AK30" s="18">
        <f t="shared" si="55"/>
        <v>2.2092902481459613</v>
      </c>
      <c r="AL30" s="18"/>
      <c r="AM30" s="18">
        <f t="shared" ref="AM30:AP30" si="56">AM12/AM$18*100</f>
        <v>1.792256437300968</v>
      </c>
      <c r="AN30" s="18">
        <f t="shared" si="56"/>
        <v>1.3430051405582859</v>
      </c>
      <c r="AO30" s="18">
        <f t="shared" si="56"/>
        <v>8.3895501343324987</v>
      </c>
      <c r="AP30" s="18">
        <f t="shared" si="56"/>
        <v>2.1207912960851947</v>
      </c>
      <c r="AQ30" s="18"/>
      <c r="AR30" s="18">
        <f t="shared" ref="AR30:AU30" si="57">AR12/AR$18*100</f>
        <v>1.6527774302905431</v>
      </c>
      <c r="AS30" s="18">
        <f t="shared" si="57"/>
        <v>1.3463373947127504</v>
      </c>
      <c r="AT30" s="18">
        <f t="shared" si="57"/>
        <v>10.089212784103321</v>
      </c>
      <c r="AU30" s="18">
        <f t="shared" si="57"/>
        <v>2.1801009582463653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8.4414846957007974</v>
      </c>
      <c r="C31" s="18">
        <f t="shared" ref="C31:O31" si="58">C13/C$18*100</f>
        <v>14.724822012063074</v>
      </c>
      <c r="D31" s="18">
        <f t="shared" si="58"/>
        <v>7.3042643141580319</v>
      </c>
      <c r="E31" s="18">
        <f t="shared" si="58"/>
        <v>10.144082379936497</v>
      </c>
      <c r="F31" s="18"/>
      <c r="G31" s="18">
        <f t="shared" si="58"/>
        <v>7.9169527986370465</v>
      </c>
      <c r="H31" s="18">
        <f t="shared" si="58"/>
        <v>14.306225264025576</v>
      </c>
      <c r="I31" s="18">
        <f t="shared" si="58"/>
        <v>8.3974468065546688</v>
      </c>
      <c r="J31" s="18">
        <f t="shared" si="58"/>
        <v>9.8736165097426518</v>
      </c>
      <c r="K31" s="18"/>
      <c r="L31" s="18">
        <f t="shared" si="58"/>
        <v>8.4929526204235923</v>
      </c>
      <c r="M31" s="18">
        <f t="shared" si="58"/>
        <v>15.052668756581426</v>
      </c>
      <c r="N31" s="18">
        <f t="shared" si="58"/>
        <v>9.1237340263466251</v>
      </c>
      <c r="O31" s="18">
        <f t="shared" si="58"/>
        <v>10.492819556730016</v>
      </c>
      <c r="Q31" t="str">
        <f>$A$13</f>
        <v>Caring, leisure and other service occupations</v>
      </c>
      <c r="R31" s="18">
        <f t="shared" ref="R31:U31" si="59">R13/R$18*100</f>
        <v>2.9695345529187329</v>
      </c>
      <c r="S31" s="18">
        <f t="shared" si="59"/>
        <v>6.6674385525712196</v>
      </c>
      <c r="T31" s="18">
        <f t="shared" si="59"/>
        <v>2.1027002517447935</v>
      </c>
      <c r="U31" s="18">
        <f t="shared" si="59"/>
        <v>3.3751070711624842</v>
      </c>
      <c r="V31" s="18"/>
      <c r="W31" s="18">
        <f t="shared" ref="W31:Z31" si="60">W13/W$18*100</f>
        <v>3.0497703045260582</v>
      </c>
      <c r="X31" s="18">
        <f t="shared" si="60"/>
        <v>7.3083188980200413</v>
      </c>
      <c r="Y31" s="18">
        <f t="shared" si="60"/>
        <v>1.7358939185764755</v>
      </c>
      <c r="Z31" s="18">
        <f t="shared" si="60"/>
        <v>3.569142321501126</v>
      </c>
      <c r="AA31" s="18"/>
      <c r="AB31" s="18">
        <f t="shared" ref="AB31:AE31" si="61">AB13/AB$18*100</f>
        <v>3.6767180096441789</v>
      </c>
      <c r="AC31" s="18">
        <f t="shared" si="61"/>
        <v>8.3134085912862457</v>
      </c>
      <c r="AD31" s="18">
        <f t="shared" si="61"/>
        <v>2.5242157249645172</v>
      </c>
      <c r="AE31" s="18">
        <f t="shared" si="61"/>
        <v>4.3165942203473646</v>
      </c>
      <c r="AG31" t="str">
        <f>$A$13</f>
        <v>Caring, leisure and other service occupations</v>
      </c>
      <c r="AH31" s="18">
        <f t="shared" ref="AH31:AK31" si="62">AH13/AH$18*100</f>
        <v>16.643993042486198</v>
      </c>
      <c r="AI31" s="18">
        <f t="shared" si="62"/>
        <v>17.317888713786353</v>
      </c>
      <c r="AJ31" s="18">
        <f t="shared" si="62"/>
        <v>15.715130580038968</v>
      </c>
      <c r="AK31" s="18">
        <f t="shared" si="62"/>
        <v>16.860274654515255</v>
      </c>
      <c r="AL31" s="18"/>
      <c r="AM31" s="18">
        <f t="shared" ref="AM31:AP31" si="63">AM13/AM$18*100</f>
        <v>14.947564295984625</v>
      </c>
      <c r="AN31" s="18">
        <f t="shared" si="63"/>
        <v>16.790967873664204</v>
      </c>
      <c r="AO31" s="18">
        <f t="shared" si="63"/>
        <v>18.141115147773164</v>
      </c>
      <c r="AP31" s="18">
        <f t="shared" si="63"/>
        <v>16.002783086643312</v>
      </c>
      <c r="AQ31" s="18"/>
      <c r="AR31" s="18">
        <f t="shared" ref="AR31:AU31" si="64">AR13/AR$18*100</f>
        <v>14.621017509976172</v>
      </c>
      <c r="AS31" s="18">
        <f t="shared" si="64"/>
        <v>17.594205468590495</v>
      </c>
      <c r="AT31" s="18">
        <f t="shared" si="64"/>
        <v>18.834895091563801</v>
      </c>
      <c r="AU31" s="18">
        <f t="shared" si="64"/>
        <v>16.171003958559343</v>
      </c>
    </row>
    <row r="32" spans="1:47" x14ac:dyDescent="0.2">
      <c r="A32" t="str">
        <f>$A$14</f>
        <v>Sales and customer service occupations</v>
      </c>
      <c r="B32" s="18">
        <f t="shared" si="29"/>
        <v>6.8308351953771345</v>
      </c>
      <c r="C32" s="18">
        <f t="shared" ref="C32:O32" si="65">C14/C$18*100</f>
        <v>22.006203134742087</v>
      </c>
      <c r="D32" s="18">
        <f t="shared" si="65"/>
        <v>6.5437961977545465</v>
      </c>
      <c r="E32" s="18">
        <f t="shared" si="65"/>
        <v>11.219917014951102</v>
      </c>
      <c r="F32" s="18"/>
      <c r="G32" s="18">
        <f t="shared" si="65"/>
        <v>6.5994524180330751</v>
      </c>
      <c r="H32" s="18">
        <f t="shared" si="65"/>
        <v>20.897770406521314</v>
      </c>
      <c r="I32" s="18">
        <f t="shared" si="65"/>
        <v>4.2806857603412416</v>
      </c>
      <c r="J32" s="18">
        <f t="shared" si="65"/>
        <v>10.641645297685749</v>
      </c>
      <c r="K32" s="18"/>
      <c r="L32" s="18">
        <f t="shared" si="65"/>
        <v>6.5465478102334371</v>
      </c>
      <c r="M32" s="18">
        <f t="shared" si="65"/>
        <v>20.492691449661457</v>
      </c>
      <c r="N32" s="18">
        <f t="shared" si="65"/>
        <v>3.2780816509873927</v>
      </c>
      <c r="O32" s="18">
        <f t="shared" si="65"/>
        <v>10.338590280857964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7.1810138765181923</v>
      </c>
      <c r="V32" s="18"/>
      <c r="W32" s="18">
        <f t="shared" ref="W32:Z32" si="67">W14/W$18*100</f>
        <v>4.5187925233515518</v>
      </c>
      <c r="X32" s="18">
        <f t="shared" si="67"/>
        <v>21.968424274560057</v>
      </c>
      <c r="Y32" s="18">
        <f t="shared" si="67"/>
        <v>3.9017757669074249</v>
      </c>
      <c r="Z32" s="18">
        <f t="shared" si="67"/>
        <v>7.2164387775273457</v>
      </c>
      <c r="AA32" s="18"/>
      <c r="AB32" s="18">
        <f>AB14/AB$18*100</f>
        <v>5.2256389774965726</v>
      </c>
      <c r="AC32" s="18">
        <f t="shared" ref="AC32:AE32" si="68">AC14/AC$18*100</f>
        <v>21.756577191584871</v>
      </c>
      <c r="AD32" s="18">
        <f t="shared" si="68"/>
        <v>3.1916205743695163</v>
      </c>
      <c r="AE32" s="18">
        <f t="shared" si="68"/>
        <v>7.7641848262830173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21.246334966460804</v>
      </c>
      <c r="AJ32" s="18">
        <f t="shared" si="69"/>
        <v>7.5070573671449843</v>
      </c>
      <c r="AK32" s="18">
        <f t="shared" si="69"/>
        <v>15.227325643101059</v>
      </c>
      <c r="AL32" s="18"/>
      <c r="AM32" s="18">
        <f t="shared" ref="AM32:AP32" si="70">AM14/AM$18*100</f>
        <v>9.6049512657375438</v>
      </c>
      <c r="AN32" s="18">
        <f t="shared" si="70"/>
        <v>20.51761395015409</v>
      </c>
      <c r="AO32" s="18">
        <f t="shared" si="70"/>
        <v>4.8349068810434561</v>
      </c>
      <c r="AP32" s="18">
        <f t="shared" si="70"/>
        <v>13.971607590416262</v>
      </c>
      <c r="AQ32" s="18"/>
      <c r="AR32" s="18">
        <f t="shared" ref="AR32:AU32" si="71">AR14/AR$18*100</f>
        <v>8.2272414836848515</v>
      </c>
      <c r="AS32" s="18">
        <f t="shared" si="71"/>
        <v>20.016049810357359</v>
      </c>
      <c r="AT32" s="18">
        <f t="shared" si="71"/>
        <v>3.4053087306868992</v>
      </c>
      <c r="AU32" s="18">
        <f t="shared" si="71"/>
        <v>12.705399796378883</v>
      </c>
    </row>
    <row r="33" spans="1:47" x14ac:dyDescent="0.2">
      <c r="A33" t="str">
        <f>$A$15</f>
        <v>Process, plant and machine operatives</v>
      </c>
      <c r="B33" s="18">
        <f t="shared" si="29"/>
        <v>9.1370282615977292</v>
      </c>
      <c r="C33" s="18">
        <f t="shared" ref="C33:O33" si="72">C15/C$18*100</f>
        <v>2.6816017792333806</v>
      </c>
      <c r="D33" s="18">
        <f t="shared" si="72"/>
        <v>7.3179213835490451</v>
      </c>
      <c r="E33" s="18">
        <f t="shared" si="72"/>
        <v>7.0513336011020336</v>
      </c>
      <c r="F33" s="18"/>
      <c r="G33" s="18">
        <f t="shared" si="72"/>
        <v>8.1781464637606813</v>
      </c>
      <c r="H33" s="18">
        <f t="shared" si="72"/>
        <v>2.8606991340722776</v>
      </c>
      <c r="I33" s="18">
        <f t="shared" si="72"/>
        <v>10.551327566199669</v>
      </c>
      <c r="J33" s="18">
        <f t="shared" si="72"/>
        <v>6.8246977031838743</v>
      </c>
      <c r="K33" s="18"/>
      <c r="L33" s="18">
        <f t="shared" si="72"/>
        <v>7.2807285026095663</v>
      </c>
      <c r="M33" s="18">
        <f t="shared" si="72"/>
        <v>3.2820117047654778</v>
      </c>
      <c r="N33" s="18">
        <f t="shared" si="72"/>
        <v>11.33503876290143</v>
      </c>
      <c r="O33" s="18">
        <f t="shared" si="72"/>
        <v>6.5043428734082847</v>
      </c>
      <c r="Q33" t="str">
        <f>$A$15</f>
        <v>Process, plant and machine operatives</v>
      </c>
      <c r="R33" s="18">
        <f t="shared" ref="R33:U33" si="73">R15/R$18*100</f>
        <v>13.889327346509123</v>
      </c>
      <c r="S33" s="18">
        <f t="shared" si="73"/>
        <v>8.6846477054500308</v>
      </c>
      <c r="T33" s="18">
        <f t="shared" si="73"/>
        <v>10.798553466581501</v>
      </c>
      <c r="U33" s="18">
        <f t="shared" si="73"/>
        <v>12.716166965938008</v>
      </c>
      <c r="V33" s="18"/>
      <c r="W33" s="18">
        <f t="shared" ref="W33:Z33" si="74">W15/W$18*100</f>
        <v>12.650258862735816</v>
      </c>
      <c r="X33" s="18">
        <f t="shared" si="74"/>
        <v>9.15995233958893</v>
      </c>
      <c r="Y33" s="18">
        <f t="shared" si="74"/>
        <v>16.576282004202557</v>
      </c>
      <c r="Z33" s="18">
        <f t="shared" si="74"/>
        <v>12.56498285600739</v>
      </c>
      <c r="AA33" s="18"/>
      <c r="AB33" s="18">
        <f t="shared" ref="AB33:AE33" si="75">AB15/AB$18*100</f>
        <v>11.813936613830583</v>
      </c>
      <c r="AC33" s="18">
        <f t="shared" si="75"/>
        <v>9.7412695350225</v>
      </c>
      <c r="AD33" s="18">
        <f t="shared" si="75"/>
        <v>17.568940962616953</v>
      </c>
      <c r="AE33" s="18">
        <f t="shared" si="75"/>
        <v>12.177484940504621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1.7182109902690004</v>
      </c>
      <c r="AN33" s="18">
        <f t="shared" si="77"/>
        <v>0.62402690240532988</v>
      </c>
      <c r="AO33" s="18">
        <f t="shared" si="77"/>
        <v>1.7387940920910789</v>
      </c>
      <c r="AP33" s="18">
        <f t="shared" si="77"/>
        <v>1.2440318379504001</v>
      </c>
      <c r="AQ33" s="18"/>
      <c r="AR33" s="18">
        <f t="shared" ref="AR33:AU33" si="78">AR15/AR$18*100</f>
        <v>1.5127799476879717</v>
      </c>
      <c r="AS33" s="18">
        <f t="shared" si="78"/>
        <v>0.84607059175293398</v>
      </c>
      <c r="AT33" s="18">
        <f t="shared" si="78"/>
        <v>2.1618801228881526</v>
      </c>
      <c r="AU33" s="18">
        <f t="shared" si="78"/>
        <v>1.2886739105243834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20.179718440613573</v>
      </c>
      <c r="D34" s="18">
        <f t="shared" si="79"/>
        <v>7.4011683478903407</v>
      </c>
      <c r="E34" s="18">
        <f t="shared" si="79"/>
        <v>11.899057145667536</v>
      </c>
      <c r="F34" s="18"/>
      <c r="G34" s="18">
        <f t="shared" si="79"/>
        <v>8.2873860825049093</v>
      </c>
      <c r="H34" s="18">
        <f t="shared" si="79"/>
        <v>17.645222524758054</v>
      </c>
      <c r="I34" s="18">
        <f t="shared" si="79"/>
        <v>6.152937145886324</v>
      </c>
      <c r="J34" s="18">
        <f t="shared" si="79"/>
        <v>10.871714663397855</v>
      </c>
      <c r="K34" s="18"/>
      <c r="L34" s="18">
        <f t="shared" si="79"/>
        <v>7.9249001161538217</v>
      </c>
      <c r="M34" s="18">
        <f t="shared" si="79"/>
        <v>14.335438689618405</v>
      </c>
      <c r="N34" s="18">
        <f t="shared" si="79"/>
        <v>8.0713813706887496</v>
      </c>
      <c r="O34" s="18">
        <f t="shared" si="79"/>
        <v>9.8324160902910425</v>
      </c>
      <c r="Q34" t="str">
        <f>$A$16</f>
        <v>Elementary occupations</v>
      </c>
      <c r="R34" s="18">
        <f t="shared" ref="R34:U34" si="80">R16/R$18*100</f>
        <v>10.390265458714561</v>
      </c>
      <c r="S34" s="18">
        <f t="shared" si="80"/>
        <v>30.004955495274359</v>
      </c>
      <c r="T34" s="18">
        <f t="shared" si="80"/>
        <v>4.8525629852595493</v>
      </c>
      <c r="U34" s="18">
        <f t="shared" si="80"/>
        <v>12.410221835276948</v>
      </c>
      <c r="V34" s="18"/>
      <c r="W34" s="18">
        <f t="shared" ref="W34:Z34" si="81">W16/W$18*100</f>
        <v>10.104865778828922</v>
      </c>
      <c r="X34" s="18">
        <f t="shared" si="81"/>
        <v>27.56258945409396</v>
      </c>
      <c r="Y34" s="18">
        <f t="shared" si="81"/>
        <v>5.7419938041185636</v>
      </c>
      <c r="Z34" s="18">
        <f t="shared" si="81"/>
        <v>12.356265456913738</v>
      </c>
      <c r="AA34" s="18"/>
      <c r="AB34" s="18">
        <f t="shared" ref="AB34:AE34" si="82">AB16/AB$18*100</f>
        <v>9.0705660458986745</v>
      </c>
      <c r="AC34" s="18">
        <f t="shared" si="82"/>
        <v>24.205650920288839</v>
      </c>
      <c r="AD34" s="18">
        <f t="shared" si="82"/>
        <v>7.276371788455914</v>
      </c>
      <c r="AE34" s="18">
        <f t="shared" si="82"/>
        <v>11.403199167722491</v>
      </c>
      <c r="AG34" t="str">
        <f>$A$16</f>
        <v>Elementary occupations</v>
      </c>
      <c r="AH34" s="18">
        <f t="shared" ref="AH34:AK34" si="83">AH16/AH$18*100</f>
        <v>6.1690954922208903</v>
      </c>
      <c r="AI34" s="18">
        <f t="shared" si="83"/>
        <v>17.017712415820839</v>
      </c>
      <c r="AJ34" s="18">
        <f t="shared" si="83"/>
        <v>11.522232437918975</v>
      </c>
      <c r="AK34" s="18">
        <f t="shared" si="83"/>
        <v>11.391878409922661</v>
      </c>
      <c r="AL34" s="18"/>
      <c r="AM34" s="18">
        <f t="shared" ref="AM34:AP34" si="84">AM16/AM$18*100</f>
        <v>5.6620492136630274</v>
      </c>
      <c r="AN34" s="18">
        <f t="shared" si="84"/>
        <v>14.123868723219852</v>
      </c>
      <c r="AO34" s="18">
        <f t="shared" si="84"/>
        <v>6.7540125552616832</v>
      </c>
      <c r="AP34" s="18">
        <f t="shared" si="84"/>
        <v>9.4284445613012284</v>
      </c>
      <c r="AQ34" s="18"/>
      <c r="AR34" s="18">
        <f t="shared" ref="AR34:AU34" si="85">AR16/AR$18*100</f>
        <v>6.4671814361890432</v>
      </c>
      <c r="AS34" s="18">
        <f t="shared" si="85"/>
        <v>10.613144828824678</v>
      </c>
      <c r="AT34" s="18">
        <f t="shared" si="85"/>
        <v>9.2412343431151172</v>
      </c>
      <c r="AU34" s="18">
        <f t="shared" si="85"/>
        <v>8.3882984483410361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1.6308307429525613</v>
      </c>
      <c r="C44" s="27">
        <f t="shared" ref="C44:E44" si="93">H8-C8</f>
        <v>0.89112110743045214</v>
      </c>
      <c r="D44" s="27">
        <f t="shared" si="93"/>
        <v>-0.45362753706461856</v>
      </c>
      <c r="E44" s="27">
        <f t="shared" si="93"/>
        <v>2.0683243133183993</v>
      </c>
      <c r="F44" s="27"/>
      <c r="G44" s="27">
        <f>L8-G8</f>
        <v>2.2414332382988533</v>
      </c>
      <c r="H44" s="27">
        <f t="shared" ref="H44:J44" si="94">M8-H8</f>
        <v>0.86201847155376843</v>
      </c>
      <c r="I44" s="27">
        <f t="shared" si="94"/>
        <v>0.35138829166069296</v>
      </c>
      <c r="J44" s="27">
        <f t="shared" si="94"/>
        <v>3.4548400015133112</v>
      </c>
      <c r="K44" s="27"/>
      <c r="L44" s="27">
        <f>L8-B8</f>
        <v>3.8722639812514146</v>
      </c>
      <c r="M44" s="27">
        <f t="shared" ref="M44:O44" si="95">M8-C8</f>
        <v>1.7531395789842206</v>
      </c>
      <c r="N44" s="27">
        <f t="shared" si="95"/>
        <v>-0.10223924540392559</v>
      </c>
      <c r="O44" s="27">
        <f t="shared" si="95"/>
        <v>5.5231643148317104</v>
      </c>
      <c r="Q44" t="str">
        <f>$A$8</f>
        <v>Managers, directors and senior officials</v>
      </c>
      <c r="R44" s="27">
        <f>W8-R8</f>
        <v>0.94651876037900884</v>
      </c>
      <c r="S44" s="27">
        <f t="shared" ref="S44:S52" si="96">X8-S8</f>
        <v>0.34874131221350513</v>
      </c>
      <c r="T44" s="27">
        <f t="shared" ref="T44:T52" si="97">Y8-T8</f>
        <v>-0.77017692222004452</v>
      </c>
      <c r="U44" s="27">
        <f t="shared" ref="U44:U52" si="98">Z8-U8</f>
        <v>0.52508315037246867</v>
      </c>
      <c r="V44" s="27"/>
      <c r="W44" s="27">
        <f>AB8-W8</f>
        <v>0.52456307685185166</v>
      </c>
      <c r="X44" s="27">
        <f t="shared" ref="X44:X52" si="99">AC8-X8</f>
        <v>0.38902777497921126</v>
      </c>
      <c r="Y44" s="27">
        <f t="shared" ref="Y44:Y52" si="100">AD8-Y8</f>
        <v>0.42593076419474896</v>
      </c>
      <c r="Z44" s="27">
        <f t="shared" ref="Z44:Z52" si="101">AE8-Z8</f>
        <v>1.3395216160258112</v>
      </c>
      <c r="AA44" s="27"/>
      <c r="AB44" s="27">
        <f>AB8-R8</f>
        <v>1.4710818372308605</v>
      </c>
      <c r="AC44" s="27">
        <f t="shared" ref="AC44:AC52" si="102">AC8-S8</f>
        <v>0.73776908719271639</v>
      </c>
      <c r="AD44" s="27">
        <f t="shared" ref="AD44:AD52" si="103">AD8-T8</f>
        <v>-0.34424615802529557</v>
      </c>
      <c r="AE44" s="27">
        <f t="shared" ref="AE44:AE52" si="104">AE8-U8</f>
        <v>1.8646047663982799</v>
      </c>
      <c r="AG44" t="str">
        <f>$A$8</f>
        <v>Managers, directors and senior officials</v>
      </c>
      <c r="AH44" s="27">
        <f>AM8-AH8</f>
        <v>0.68431198257357195</v>
      </c>
      <c r="AI44" s="27">
        <f t="shared" ref="AI44:AI52" si="105">AN8-AI8</f>
        <v>0.54237979521694579</v>
      </c>
      <c r="AJ44" s="27">
        <f t="shared" ref="AJ44:AJ52" si="106">AO8-AJ8</f>
        <v>0.31654938515542375</v>
      </c>
      <c r="AK44" s="27">
        <f t="shared" ref="AK44:AK52" si="107">AP8-AK8</f>
        <v>1.5432411629459413</v>
      </c>
      <c r="AL44" s="27"/>
      <c r="AM44" s="27">
        <f>AR8-AM8</f>
        <v>1.7168701614469768</v>
      </c>
      <c r="AN44" s="27">
        <f t="shared" ref="AN44:AN52" si="108">AS8-AN8</f>
        <v>0.47299069657455561</v>
      </c>
      <c r="AO44" s="27">
        <f t="shared" ref="AO44:AO52" si="109">AT8-AO8</f>
        <v>-7.4542472534055104E-2</v>
      </c>
      <c r="AP44" s="27">
        <f t="shared" ref="AP44:AP52" si="110">AU8-AP8</f>
        <v>2.1153183854874769</v>
      </c>
      <c r="AQ44" s="27"/>
      <c r="AR44" s="27">
        <f>AR8-AH8</f>
        <v>2.4011821440205487</v>
      </c>
      <c r="AS44" s="27">
        <f t="shared" ref="AS44:AS52" si="111">AS8-AI8</f>
        <v>1.0153704917915014</v>
      </c>
      <c r="AT44" s="27">
        <f t="shared" ref="AT44:AT52" si="112">AT8-AJ8</f>
        <v>0.24200691262136864</v>
      </c>
      <c r="AU44" s="27">
        <f t="shared" ref="AU44:AU52" si="113">AU8-AK8</f>
        <v>3.6585595484334181</v>
      </c>
    </row>
    <row r="45" spans="1:47" x14ac:dyDescent="0.2">
      <c r="A45" t="str">
        <f>$A$9</f>
        <v>Professional occupations</v>
      </c>
      <c r="B45" s="27">
        <f t="shared" ref="B45:B54" si="114">G9-B9</f>
        <v>2.1701197488239217</v>
      </c>
      <c r="C45" s="27">
        <f t="shared" ref="C45:C54" si="115">H9-C9</f>
        <v>2.1113426056368478</v>
      </c>
      <c r="D45" s="27">
        <f t="shared" ref="D45:D54" si="116">I9-D9</f>
        <v>-1.2225507275302245</v>
      </c>
      <c r="E45" s="27">
        <f t="shared" ref="E45:E54" si="117">J9-E9</f>
        <v>3.058911626930545</v>
      </c>
      <c r="F45" s="27"/>
      <c r="G45" s="27">
        <f t="shared" ref="G45:G54" si="118">L9-G9</f>
        <v>9.7957145427093408</v>
      </c>
      <c r="H45" s="27">
        <f t="shared" ref="H45:H54" si="119">M9-H9</f>
        <v>3.9155379505738139</v>
      </c>
      <c r="I45" s="27">
        <f t="shared" ref="I45:I54" si="120">N9-I9</f>
        <v>-0.51996455824204535</v>
      </c>
      <c r="J45" s="27">
        <f t="shared" ref="J45:J54" si="121">O9-J9</f>
        <v>13.191287935041117</v>
      </c>
      <c r="K45" s="27"/>
      <c r="L45" s="27">
        <f t="shared" ref="L45:L54" si="122">L9-B9</f>
        <v>11.965834291533263</v>
      </c>
      <c r="M45" s="27">
        <f t="shared" ref="M45:M54" si="123">M9-C9</f>
        <v>6.0268805562106618</v>
      </c>
      <c r="N45" s="27">
        <f t="shared" ref="N45:N54" si="124">N9-D9</f>
        <v>-1.7425152857722699</v>
      </c>
      <c r="O45" s="27">
        <f t="shared" ref="O45:O54" si="125">O9-E9</f>
        <v>16.250199561971662</v>
      </c>
      <c r="Q45" t="str">
        <f>$A$9</f>
        <v>Professional occupations</v>
      </c>
      <c r="R45" s="27">
        <f t="shared" ref="R45:R52" si="126">W9-R9</f>
        <v>0.11365335749670535</v>
      </c>
      <c r="S45" s="27">
        <f t="shared" si="96"/>
        <v>0.59576309934544125</v>
      </c>
      <c r="T45" s="27">
        <f t="shared" si="97"/>
        <v>-1.381714830476974</v>
      </c>
      <c r="U45" s="27">
        <f t="shared" si="98"/>
        <v>-0.67229837363482403</v>
      </c>
      <c r="V45" s="27"/>
      <c r="W45" s="27">
        <f t="shared" ref="W45:W52" si="127">AB9-W9</f>
        <v>3.4182578654682345</v>
      </c>
      <c r="X45" s="27">
        <f t="shared" si="99"/>
        <v>0.72586659252390584</v>
      </c>
      <c r="Y45" s="27">
        <f t="shared" si="100"/>
        <v>-0.2916663315921928</v>
      </c>
      <c r="Z45" s="27">
        <f t="shared" si="101"/>
        <v>3.8524581263999451</v>
      </c>
      <c r="AA45" s="27"/>
      <c r="AB45" s="27">
        <f t="shared" ref="AB45:AB52" si="128">AB9-R9</f>
        <v>3.5319112229649399</v>
      </c>
      <c r="AC45" s="27">
        <f t="shared" si="102"/>
        <v>1.3216296918693471</v>
      </c>
      <c r="AD45" s="27">
        <f t="shared" si="103"/>
        <v>-1.6733811620691668</v>
      </c>
      <c r="AE45" s="27">
        <f t="shared" si="104"/>
        <v>3.1801597527651211</v>
      </c>
      <c r="AG45" t="str">
        <f>$A$9</f>
        <v>Professional occupations</v>
      </c>
      <c r="AH45" s="27">
        <f t="shared" ref="AH45:AH52" si="129">AM9-AH9</f>
        <v>2.0564663913271772</v>
      </c>
      <c r="AI45" s="27">
        <f t="shared" si="105"/>
        <v>1.5155795062914112</v>
      </c>
      <c r="AJ45" s="27">
        <f t="shared" si="106"/>
        <v>0.15916410294674899</v>
      </c>
      <c r="AK45" s="27">
        <f t="shared" si="107"/>
        <v>3.7312100005653406</v>
      </c>
      <c r="AL45" s="27"/>
      <c r="AM45" s="27">
        <f t="shared" ref="AM45:AM52" si="130">AR9-AM9</f>
        <v>6.3774566772411205</v>
      </c>
      <c r="AN45" s="27">
        <f t="shared" si="108"/>
        <v>3.1896713580499032</v>
      </c>
      <c r="AO45" s="27">
        <f t="shared" si="109"/>
        <v>-0.22829822664985011</v>
      </c>
      <c r="AP45" s="27">
        <f t="shared" si="110"/>
        <v>9.3388298086411723</v>
      </c>
      <c r="AQ45" s="27"/>
      <c r="AR45" s="27">
        <f t="shared" ref="AR45:AR52" si="131">AR9-AH9</f>
        <v>8.4339230685682978</v>
      </c>
      <c r="AS45" s="27">
        <f t="shared" si="111"/>
        <v>4.7052508643413145</v>
      </c>
      <c r="AT45" s="27">
        <f t="shared" si="112"/>
        <v>-6.9134123703101125E-2</v>
      </c>
      <c r="AU45" s="27">
        <f t="shared" si="113"/>
        <v>13.070039809206513</v>
      </c>
    </row>
    <row r="46" spans="1:47" x14ac:dyDescent="0.2">
      <c r="A46" t="str">
        <f>$A$10</f>
        <v>Associate professional occupations</v>
      </c>
      <c r="B46" s="27">
        <f t="shared" si="114"/>
        <v>1.9231825391942472</v>
      </c>
      <c r="C46" s="27">
        <f t="shared" si="115"/>
        <v>1.0405542981413465</v>
      </c>
      <c r="D46" s="27">
        <f t="shared" si="116"/>
        <v>-0.8412668319963581</v>
      </c>
      <c r="E46" s="27">
        <f t="shared" si="117"/>
        <v>2.1224700053392382</v>
      </c>
      <c r="F46" s="27"/>
      <c r="G46" s="27">
        <f t="shared" si="118"/>
        <v>0.8198023133002863</v>
      </c>
      <c r="H46" s="27">
        <f t="shared" si="119"/>
        <v>0.70820246849454449</v>
      </c>
      <c r="I46" s="27">
        <f t="shared" si="120"/>
        <v>-6.290637089523532E-2</v>
      </c>
      <c r="J46" s="27">
        <f t="shared" si="121"/>
        <v>1.4650984108995928</v>
      </c>
      <c r="K46" s="27"/>
      <c r="L46" s="27">
        <f t="shared" si="122"/>
        <v>2.7429848524945335</v>
      </c>
      <c r="M46" s="27">
        <f t="shared" si="123"/>
        <v>1.748756766635891</v>
      </c>
      <c r="N46" s="27">
        <f t="shared" si="124"/>
        <v>-0.90417320289159342</v>
      </c>
      <c r="O46" s="27">
        <f t="shared" si="125"/>
        <v>3.587568416238831</v>
      </c>
      <c r="Q46" t="str">
        <f>$A$10</f>
        <v>Associate professional occupations</v>
      </c>
      <c r="R46" s="27">
        <f t="shared" si="126"/>
        <v>0.91362929613195654</v>
      </c>
      <c r="S46" s="27">
        <f t="shared" si="96"/>
        <v>0.4207581452457998</v>
      </c>
      <c r="T46" s="27">
        <f t="shared" si="97"/>
        <v>-0.45416180117990623</v>
      </c>
      <c r="U46" s="27">
        <f t="shared" si="98"/>
        <v>0.88022564019784966</v>
      </c>
      <c r="V46" s="27"/>
      <c r="W46" s="27">
        <f>AB10-W10</f>
        <v>-1.0661267098275928</v>
      </c>
      <c r="X46" s="27">
        <f t="shared" si="99"/>
        <v>-0.13505124451047301</v>
      </c>
      <c r="Y46" s="27">
        <f t="shared" si="100"/>
        <v>-1.9350357917559569E-2</v>
      </c>
      <c r="Z46" s="27">
        <f t="shared" si="101"/>
        <v>-1.2205283122556274</v>
      </c>
      <c r="AA46" s="27"/>
      <c r="AB46" s="27">
        <f t="shared" si="128"/>
        <v>-0.1524974136956363</v>
      </c>
      <c r="AC46" s="27">
        <f t="shared" si="102"/>
        <v>0.28570690073532679</v>
      </c>
      <c r="AD46" s="27">
        <f t="shared" si="103"/>
        <v>-0.4735121590974658</v>
      </c>
      <c r="AE46" s="27">
        <f t="shared" si="104"/>
        <v>-0.34030267205777776</v>
      </c>
      <c r="AG46" t="str">
        <f>$A$10</f>
        <v>Associate professional occupations</v>
      </c>
      <c r="AH46" s="27">
        <f t="shared" si="129"/>
        <v>1.0095532430622853</v>
      </c>
      <c r="AI46" s="27">
        <f t="shared" si="105"/>
        <v>0.61979615289554602</v>
      </c>
      <c r="AJ46" s="27">
        <f t="shared" si="106"/>
        <v>-0.38710503081645453</v>
      </c>
      <c r="AK46" s="27">
        <f t="shared" si="107"/>
        <v>1.2422443651413779</v>
      </c>
      <c r="AL46" s="27"/>
      <c r="AM46" s="27">
        <f t="shared" si="130"/>
        <v>1.8859290231278845</v>
      </c>
      <c r="AN46" s="27">
        <f t="shared" si="108"/>
        <v>0.8432537130050175</v>
      </c>
      <c r="AO46" s="27">
        <f t="shared" si="109"/>
        <v>-4.3556012977675085E-2</v>
      </c>
      <c r="AP46" s="27">
        <f t="shared" si="110"/>
        <v>2.6856267231552273</v>
      </c>
      <c r="AQ46" s="27"/>
      <c r="AR46" s="27">
        <f t="shared" si="131"/>
        <v>2.8954822661901698</v>
      </c>
      <c r="AS46" s="27">
        <f t="shared" si="111"/>
        <v>1.4630498659005635</v>
      </c>
      <c r="AT46" s="27">
        <f t="shared" si="112"/>
        <v>-0.43066104379412962</v>
      </c>
      <c r="AU46" s="27">
        <f t="shared" si="113"/>
        <v>3.9278710882966053</v>
      </c>
    </row>
    <row r="47" spans="1:47" x14ac:dyDescent="0.2">
      <c r="A47" t="str">
        <f>$A$11</f>
        <v>Administrative and secretarial occupations</v>
      </c>
      <c r="B47" s="27">
        <f t="shared" si="114"/>
        <v>-1.0290651120268741</v>
      </c>
      <c r="C47" s="27">
        <f t="shared" si="115"/>
        <v>-0.58211938577622568</v>
      </c>
      <c r="D47" s="27">
        <f t="shared" si="116"/>
        <v>-0.43394249759634085</v>
      </c>
      <c r="E47" s="27">
        <f t="shared" si="117"/>
        <v>-2.0451269953994426</v>
      </c>
      <c r="F47" s="27"/>
      <c r="G47" s="27">
        <f t="shared" si="118"/>
        <v>-2.4565152762282345</v>
      </c>
      <c r="H47" s="27">
        <f t="shared" si="119"/>
        <v>-2.1110513056662956</v>
      </c>
      <c r="I47" s="27">
        <f t="shared" si="120"/>
        <v>0.35644044120085305</v>
      </c>
      <c r="J47" s="27">
        <f t="shared" si="121"/>
        <v>-4.211126140693672</v>
      </c>
      <c r="K47" s="27"/>
      <c r="L47" s="27">
        <f t="shared" si="122"/>
        <v>-3.4855803882551086</v>
      </c>
      <c r="M47" s="27">
        <f t="shared" si="123"/>
        <v>-2.6931706914425213</v>
      </c>
      <c r="N47" s="27">
        <f t="shared" si="124"/>
        <v>-7.7502056395487795E-2</v>
      </c>
      <c r="O47" s="27">
        <f t="shared" si="125"/>
        <v>-6.2562531360931146</v>
      </c>
      <c r="Q47" t="str">
        <f>$A$11</f>
        <v>Administrative and secretarial occupations</v>
      </c>
      <c r="R47" s="27">
        <f t="shared" si="126"/>
        <v>0.26554780924392674</v>
      </c>
      <c r="S47" s="27">
        <f t="shared" si="96"/>
        <v>0.27859510335119619</v>
      </c>
      <c r="T47" s="27">
        <f t="shared" si="97"/>
        <v>-0.21559143613733361</v>
      </c>
      <c r="U47" s="27">
        <f t="shared" si="98"/>
        <v>0.3285514764577897</v>
      </c>
      <c r="V47" s="27"/>
      <c r="W47" s="27">
        <f t="shared" si="127"/>
        <v>0.375692093741546</v>
      </c>
      <c r="X47" s="27">
        <f t="shared" si="99"/>
        <v>-1.8672880046455287E-2</v>
      </c>
      <c r="Y47" s="27">
        <f t="shared" si="100"/>
        <v>0.1581099174934284</v>
      </c>
      <c r="Z47" s="27">
        <f t="shared" si="101"/>
        <v>0.51512913118851955</v>
      </c>
      <c r="AA47" s="27"/>
      <c r="AB47" s="27">
        <f t="shared" si="128"/>
        <v>0.64123990298547273</v>
      </c>
      <c r="AC47" s="27">
        <f t="shared" si="102"/>
        <v>0.25992222330474091</v>
      </c>
      <c r="AD47" s="27">
        <f t="shared" si="103"/>
        <v>-5.7481518643905216E-2</v>
      </c>
      <c r="AE47" s="27">
        <f t="shared" si="104"/>
        <v>0.84368060764630926</v>
      </c>
      <c r="AG47" t="str">
        <f>$A$11</f>
        <v>Administrative and secretarial occupations</v>
      </c>
      <c r="AH47" s="27">
        <f t="shared" si="129"/>
        <v>-1.2946129212707991</v>
      </c>
      <c r="AI47" s="27">
        <f t="shared" si="105"/>
        <v>-0.86071448912741566</v>
      </c>
      <c r="AJ47" s="27">
        <f t="shared" si="106"/>
        <v>-0.21835106145900551</v>
      </c>
      <c r="AK47" s="27">
        <f t="shared" si="107"/>
        <v>-2.3736784718572217</v>
      </c>
      <c r="AL47" s="27"/>
      <c r="AM47" s="27">
        <f t="shared" si="130"/>
        <v>-2.8322073699697814</v>
      </c>
      <c r="AN47" s="27">
        <f t="shared" si="108"/>
        <v>-2.0923784256198488</v>
      </c>
      <c r="AO47" s="27">
        <f t="shared" si="109"/>
        <v>0.19833052370742432</v>
      </c>
      <c r="AP47" s="27">
        <f>AU11-AP11</f>
        <v>-4.7262552718822022</v>
      </c>
      <c r="AQ47" s="27"/>
      <c r="AR47" s="27">
        <f t="shared" si="131"/>
        <v>-4.1268202912405805</v>
      </c>
      <c r="AS47" s="27">
        <f t="shared" si="111"/>
        <v>-2.9530929147472644</v>
      </c>
      <c r="AT47" s="27">
        <f t="shared" si="112"/>
        <v>-2.0020537751581191E-2</v>
      </c>
      <c r="AU47" s="27">
        <f t="shared" si="113"/>
        <v>-7.0999337437394239</v>
      </c>
    </row>
    <row r="48" spans="1:47" x14ac:dyDescent="0.2">
      <c r="A48" t="str">
        <f>$A$12</f>
        <v>Skilled trades occupations</v>
      </c>
      <c r="B48" s="27">
        <f t="shared" si="114"/>
        <v>-4.4125052121380399</v>
      </c>
      <c r="C48" s="27">
        <f t="shared" si="115"/>
        <v>-0.56548279643146726</v>
      </c>
      <c r="D48" s="27">
        <f t="shared" si="116"/>
        <v>-1.0310082698202514</v>
      </c>
      <c r="E48" s="27">
        <f t="shared" si="117"/>
        <v>-6.008996278389759</v>
      </c>
      <c r="F48" s="27"/>
      <c r="G48" s="27">
        <f t="shared" si="118"/>
        <v>-3.0626135327196007</v>
      </c>
      <c r="H48" s="27">
        <f t="shared" si="119"/>
        <v>0.15343342170319163</v>
      </c>
      <c r="I48" s="27">
        <f t="shared" si="120"/>
        <v>0.16452767346264174</v>
      </c>
      <c r="J48" s="27">
        <f t="shared" si="121"/>
        <v>-2.7446524375537713</v>
      </c>
      <c r="K48" s="27"/>
      <c r="L48" s="27">
        <f t="shared" si="122"/>
        <v>-7.4751187448576406</v>
      </c>
      <c r="M48" s="27">
        <f t="shared" si="123"/>
        <v>-0.41204937472827563</v>
      </c>
      <c r="N48" s="27">
        <f t="shared" si="124"/>
        <v>-0.86648059635760966</v>
      </c>
      <c r="O48" s="27">
        <f t="shared" si="125"/>
        <v>-8.7536487159435303</v>
      </c>
      <c r="Q48" t="str">
        <f>$A$12</f>
        <v>Skilled trades occupations</v>
      </c>
      <c r="R48" s="27">
        <f t="shared" si="126"/>
        <v>-4.4784559913889588</v>
      </c>
      <c r="S48" s="27">
        <f t="shared" si="96"/>
        <v>-0.39144610025492876</v>
      </c>
      <c r="T48" s="27">
        <f t="shared" si="97"/>
        <v>-0.91180507045205061</v>
      </c>
      <c r="U48" s="27">
        <f t="shared" si="98"/>
        <v>-5.7817071620959375</v>
      </c>
      <c r="V48" s="27"/>
      <c r="W48" s="27">
        <f t="shared" si="127"/>
        <v>-3.1153302869469428</v>
      </c>
      <c r="X48" s="27">
        <f t="shared" si="99"/>
        <v>0.13793484826529312</v>
      </c>
      <c r="Y48" s="27">
        <f t="shared" si="100"/>
        <v>-9.0546887153968747E-2</v>
      </c>
      <c r="Z48" s="27">
        <f t="shared" si="101"/>
        <v>-3.0679423258356202</v>
      </c>
      <c r="AA48" s="27"/>
      <c r="AB48" s="27">
        <f t="shared" si="128"/>
        <v>-7.5937862783359016</v>
      </c>
      <c r="AC48" s="27">
        <f t="shared" si="102"/>
        <v>-0.25351125198963564</v>
      </c>
      <c r="AD48" s="27">
        <f t="shared" si="103"/>
        <v>-1.0023519576060194</v>
      </c>
      <c r="AE48" s="27">
        <f t="shared" si="104"/>
        <v>-8.8496494879315577</v>
      </c>
      <c r="AG48" t="str">
        <f>$A$12</f>
        <v>Skilled trades occupations</v>
      </c>
      <c r="AH48" s="27">
        <f t="shared" si="129"/>
        <v>6.5950779250933955E-2</v>
      </c>
      <c r="AI48" s="27">
        <f t="shared" si="105"/>
        <v>-0.1740366961765385</v>
      </c>
      <c r="AJ48" s="27">
        <f t="shared" si="106"/>
        <v>-0.11920319936820079</v>
      </c>
      <c r="AK48" s="27">
        <f t="shared" si="107"/>
        <v>-0.22728911629380555</v>
      </c>
      <c r="AL48" s="27"/>
      <c r="AM48" s="27">
        <f t="shared" si="130"/>
        <v>5.2716754227330576E-2</v>
      </c>
      <c r="AN48" s="27">
        <f t="shared" si="108"/>
        <v>1.5498573437898844E-2</v>
      </c>
      <c r="AO48" s="27">
        <f t="shared" si="109"/>
        <v>0.25507456061661427</v>
      </c>
      <c r="AP48" s="27">
        <f t="shared" si="110"/>
        <v>0.32328988828184357</v>
      </c>
      <c r="AQ48" s="27"/>
      <c r="AR48" s="27">
        <f t="shared" si="131"/>
        <v>0.11866753347826453</v>
      </c>
      <c r="AS48" s="27">
        <f t="shared" si="111"/>
        <v>-0.15853812273863965</v>
      </c>
      <c r="AT48" s="27">
        <f t="shared" si="112"/>
        <v>0.13587136124841348</v>
      </c>
      <c r="AU48" s="27">
        <f t="shared" si="113"/>
        <v>9.6000771988038025E-2</v>
      </c>
    </row>
    <row r="49" spans="1:47" x14ac:dyDescent="0.2">
      <c r="A49" t="str">
        <f>$A$13</f>
        <v>Caring, leisure and other service occupations</v>
      </c>
      <c r="B49" s="27">
        <f t="shared" si="114"/>
        <v>-1.3592658156418143</v>
      </c>
      <c r="C49" s="27">
        <f t="shared" si="115"/>
        <v>-0.54506739346675381</v>
      </c>
      <c r="D49" s="27">
        <f t="shared" si="116"/>
        <v>-6.641332512637943E-2</v>
      </c>
      <c r="E49" s="27">
        <f t="shared" si="117"/>
        <v>-1.9707465342349479</v>
      </c>
      <c r="F49" s="27"/>
      <c r="G49" s="27">
        <f t="shared" si="118"/>
        <v>1.7486525163047109</v>
      </c>
      <c r="H49" s="27">
        <f t="shared" si="119"/>
        <v>1.0709088149349046</v>
      </c>
      <c r="I49" s="27">
        <f t="shared" si="120"/>
        <v>0.3431245409333239</v>
      </c>
      <c r="J49" s="27">
        <f t="shared" si="121"/>
        <v>3.1626858721729398</v>
      </c>
      <c r="K49" s="27"/>
      <c r="L49" s="27">
        <f t="shared" si="122"/>
        <v>0.3893867006628966</v>
      </c>
      <c r="M49" s="27">
        <f t="shared" si="123"/>
        <v>0.52584142146815083</v>
      </c>
      <c r="N49" s="27">
        <f t="shared" si="124"/>
        <v>0.27671121580694447</v>
      </c>
      <c r="O49" s="27">
        <f t="shared" si="125"/>
        <v>1.1919393379379919</v>
      </c>
      <c r="Q49" t="str">
        <f>$A$13</f>
        <v>Caring, leisure and other service occupations</v>
      </c>
      <c r="R49" s="27">
        <f t="shared" si="126"/>
        <v>-5.5385754039272594E-2</v>
      </c>
      <c r="S49" s="27">
        <f t="shared" si="96"/>
        <v>0.23476590689518928</v>
      </c>
      <c r="T49" s="27">
        <f t="shared" si="97"/>
        <v>-0.14582638332186099</v>
      </c>
      <c r="U49" s="27">
        <f t="shared" si="98"/>
        <v>3.3553769534056421E-2</v>
      </c>
      <c r="V49" s="27"/>
      <c r="W49" s="27">
        <f t="shared" si="127"/>
        <v>0.6295177582470175</v>
      </c>
      <c r="X49" s="27">
        <f t="shared" si="99"/>
        <v>0.37905268904133793</v>
      </c>
      <c r="Y49" s="27">
        <f t="shared" si="100"/>
        <v>0.1585501752181252</v>
      </c>
      <c r="Z49" s="27">
        <f t="shared" si="101"/>
        <v>1.1671206225064799</v>
      </c>
      <c r="AA49" s="27"/>
      <c r="AB49" s="27">
        <f t="shared" si="128"/>
        <v>0.57413200420774491</v>
      </c>
      <c r="AC49" s="27">
        <f t="shared" si="102"/>
        <v>0.61381859593652721</v>
      </c>
      <c r="AD49" s="27">
        <f t="shared" si="103"/>
        <v>1.2723791896264214E-2</v>
      </c>
      <c r="AE49" s="27">
        <f t="shared" si="104"/>
        <v>1.2006743920405363</v>
      </c>
      <c r="AG49" t="str">
        <f>$A$13</f>
        <v>Caring, leisure and other service occupations</v>
      </c>
      <c r="AH49" s="27">
        <f t="shared" si="129"/>
        <v>-1.3038800616025359</v>
      </c>
      <c r="AI49" s="27">
        <f t="shared" si="105"/>
        <v>-0.77983330036194509</v>
      </c>
      <c r="AJ49" s="27">
        <f t="shared" si="106"/>
        <v>7.9413058195481945E-2</v>
      </c>
      <c r="AK49" s="27">
        <f t="shared" si="107"/>
        <v>-2.0043003037690035</v>
      </c>
      <c r="AL49" s="27"/>
      <c r="AM49" s="27">
        <f t="shared" si="130"/>
        <v>1.1191347580576938</v>
      </c>
      <c r="AN49" s="27">
        <f t="shared" si="108"/>
        <v>0.69185612589356538</v>
      </c>
      <c r="AO49" s="27">
        <f t="shared" si="109"/>
        <v>0.18457436571519903</v>
      </c>
      <c r="AP49" s="27">
        <f t="shared" si="110"/>
        <v>1.9955652496664626</v>
      </c>
      <c r="AQ49" s="27"/>
      <c r="AR49" s="27">
        <f t="shared" si="131"/>
        <v>-0.18474530354484209</v>
      </c>
      <c r="AS49" s="27">
        <f t="shared" si="111"/>
        <v>-8.7977174468379715E-2</v>
      </c>
      <c r="AT49" s="27">
        <f t="shared" si="112"/>
        <v>0.26398742391068097</v>
      </c>
      <c r="AU49" s="27">
        <f t="shared" si="113"/>
        <v>-8.735054102540829E-3</v>
      </c>
    </row>
    <row r="50" spans="1:47" x14ac:dyDescent="0.2">
      <c r="A50" t="str">
        <f>$A$14</f>
        <v>Sales and customer service occupations</v>
      </c>
      <c r="B50" s="27">
        <f t="shared" si="114"/>
        <v>-0.76036655307384038</v>
      </c>
      <c r="C50" s="27">
        <f t="shared" si="115"/>
        <v>-1.236026039348701</v>
      </c>
      <c r="D50" s="27">
        <f t="shared" si="116"/>
        <v>-0.9987235412716311</v>
      </c>
      <c r="E50" s="27">
        <f t="shared" si="117"/>
        <v>-2.9951161336941716</v>
      </c>
      <c r="F50" s="27"/>
      <c r="G50" s="27">
        <f t="shared" si="118"/>
        <v>0.47400184777106702</v>
      </c>
      <c r="H50" s="27">
        <f t="shared" si="119"/>
        <v>0.2174334825046067</v>
      </c>
      <c r="I50" s="27">
        <f t="shared" si="120"/>
        <v>-0.2427222498433993</v>
      </c>
      <c r="J50" s="27">
        <f t="shared" si="121"/>
        <v>0.44871308043227387</v>
      </c>
      <c r="K50" s="27"/>
      <c r="L50" s="27">
        <f t="shared" si="122"/>
        <v>-0.28636470530277336</v>
      </c>
      <c r="M50" s="27">
        <f t="shared" si="123"/>
        <v>-1.0185925568440943</v>
      </c>
      <c r="N50" s="27">
        <f t="shared" si="124"/>
        <v>-1.2414457911150305</v>
      </c>
      <c r="O50" s="27">
        <f t="shared" si="125"/>
        <v>-2.5464030532618978</v>
      </c>
      <c r="Q50" t="str">
        <f>$A$14</f>
        <v>Sales and customer service occupations</v>
      </c>
      <c r="R50" s="27">
        <f t="shared" si="126"/>
        <v>0.34026917312764482</v>
      </c>
      <c r="S50" s="27">
        <f t="shared" si="96"/>
        <v>-0.226301514281392</v>
      </c>
      <c r="T50" s="27">
        <f t="shared" si="97"/>
        <v>-0.58604785498097711</v>
      </c>
      <c r="U50" s="27">
        <f t="shared" si="98"/>
        <v>-0.47208019613472452</v>
      </c>
      <c r="V50" s="27"/>
      <c r="W50" s="27">
        <f t="shared" si="127"/>
        <v>0.70326861574820221</v>
      </c>
      <c r="X50" s="27">
        <f t="shared" si="99"/>
        <v>0.34198275141815326</v>
      </c>
      <c r="Y50" s="27">
        <f t="shared" si="100"/>
        <v>-9.3188085765895989E-2</v>
      </c>
      <c r="Z50" s="27">
        <f t="shared" si="101"/>
        <v>0.95206328140046104</v>
      </c>
      <c r="AA50" s="27"/>
      <c r="AB50" s="27">
        <f t="shared" si="128"/>
        <v>1.043537788875847</v>
      </c>
      <c r="AC50" s="27">
        <f t="shared" si="102"/>
        <v>0.11568123713676126</v>
      </c>
      <c r="AD50" s="27">
        <f t="shared" si="103"/>
        <v>-0.6792359407468731</v>
      </c>
      <c r="AE50" s="27">
        <f t="shared" si="104"/>
        <v>0.47998308526573652</v>
      </c>
      <c r="AG50" t="str">
        <f>$A$14</f>
        <v>Sales and customer service occupations</v>
      </c>
      <c r="AH50" s="27">
        <f t="shared" si="129"/>
        <v>-1.1006357262014861</v>
      </c>
      <c r="AI50" s="27">
        <f t="shared" si="105"/>
        <v>-1.009724525067309</v>
      </c>
      <c r="AJ50" s="27">
        <f t="shared" si="106"/>
        <v>-0.41267568629065532</v>
      </c>
      <c r="AK50" s="27">
        <f t="shared" si="107"/>
        <v>-2.5230359375594524</v>
      </c>
      <c r="AL50" s="27"/>
      <c r="AM50" s="27">
        <f t="shared" si="130"/>
        <v>-0.22926676797713164</v>
      </c>
      <c r="AN50" s="27">
        <f t="shared" si="108"/>
        <v>-0.12454926891354745</v>
      </c>
      <c r="AO50" s="27">
        <f t="shared" si="109"/>
        <v>-0.14953416407750214</v>
      </c>
      <c r="AP50" s="27">
        <f t="shared" si="110"/>
        <v>-0.50335020096817829</v>
      </c>
      <c r="AQ50" s="27"/>
      <c r="AR50" s="27">
        <f t="shared" si="131"/>
        <v>-1.3299024941786177</v>
      </c>
      <c r="AS50" s="27">
        <f t="shared" si="111"/>
        <v>-1.1342737939808565</v>
      </c>
      <c r="AT50" s="27">
        <f t="shared" si="112"/>
        <v>-0.5622098503681574</v>
      </c>
      <c r="AU50" s="27">
        <f t="shared" si="113"/>
        <v>-3.0263861385276307</v>
      </c>
    </row>
    <row r="51" spans="1:47" x14ac:dyDescent="0.2">
      <c r="A51" t="str">
        <f>$A$15</f>
        <v>Process, plant and machine operatives</v>
      </c>
      <c r="B51" s="27">
        <f t="shared" si="114"/>
        <v>-2.1591475034648635</v>
      </c>
      <c r="C51" s="27">
        <f t="shared" si="115"/>
        <v>0.12358764366963682</v>
      </c>
      <c r="D51" s="27">
        <f t="shared" si="116"/>
        <v>0.55281315604138603</v>
      </c>
      <c r="E51" s="27">
        <f t="shared" si="117"/>
        <v>-1.4827467037538433</v>
      </c>
      <c r="F51" s="27"/>
      <c r="G51" s="27">
        <f t="shared" si="118"/>
        <v>-0.9476559535736282</v>
      </c>
      <c r="H51" s="27">
        <f t="shared" si="119"/>
        <v>0.45916876844709265</v>
      </c>
      <c r="I51" s="27">
        <f t="shared" si="120"/>
        <v>0.39193162798684611</v>
      </c>
      <c r="J51" s="27">
        <f t="shared" si="121"/>
        <v>-9.6555557139691217E-2</v>
      </c>
      <c r="K51" s="27"/>
      <c r="L51" s="27">
        <f t="shared" si="122"/>
        <v>-3.1068034570384917</v>
      </c>
      <c r="M51" s="27">
        <f t="shared" si="123"/>
        <v>0.58275641211672946</v>
      </c>
      <c r="N51" s="27">
        <f t="shared" si="124"/>
        <v>0.94474478402823214</v>
      </c>
      <c r="O51" s="27">
        <f t="shared" si="125"/>
        <v>-1.5793022608935345</v>
      </c>
      <c r="Q51" t="str">
        <f>$A$15</f>
        <v>Process, plant and machine operatives</v>
      </c>
      <c r="R51" s="27">
        <f t="shared" si="126"/>
        <v>-1.9367702805330733</v>
      </c>
      <c r="S51" s="27">
        <f t="shared" si="96"/>
        <v>0.2235820985759891</v>
      </c>
      <c r="T51" s="27">
        <f t="shared" si="97"/>
        <v>0.56919145459515397</v>
      </c>
      <c r="U51" s="27">
        <f t="shared" si="98"/>
        <v>-1.1439967273619303</v>
      </c>
      <c r="V51" s="27"/>
      <c r="W51" s="27">
        <f t="shared" si="127"/>
        <v>-0.93995775591516484</v>
      </c>
      <c r="X51" s="27">
        <f t="shared" si="99"/>
        <v>0.30775934549075501</v>
      </c>
      <c r="Y51" s="27">
        <f t="shared" si="100"/>
        <v>0.3303486383233869</v>
      </c>
      <c r="Z51" s="27">
        <f t="shared" si="101"/>
        <v>-0.30184977210102204</v>
      </c>
      <c r="AA51" s="27"/>
      <c r="AB51" s="27">
        <f t="shared" si="128"/>
        <v>-2.8767280364482382</v>
      </c>
      <c r="AC51" s="27">
        <f t="shared" si="102"/>
        <v>0.53134144406674411</v>
      </c>
      <c r="AD51" s="27">
        <f t="shared" si="103"/>
        <v>0.89954009291854087</v>
      </c>
      <c r="AE51" s="27">
        <f t="shared" si="104"/>
        <v>-1.4458464994629523</v>
      </c>
      <c r="AG51" t="str">
        <f>$A$15</f>
        <v>Process, plant and machine operatives</v>
      </c>
      <c r="AH51" s="27">
        <f t="shared" si="129"/>
        <v>-0.22237722293179174</v>
      </c>
      <c r="AI51" s="27">
        <f t="shared" si="105"/>
        <v>-9.9994454906353059E-2</v>
      </c>
      <c r="AJ51" s="27">
        <f t="shared" si="106"/>
        <v>-1.6378298553766268E-2</v>
      </c>
      <c r="AK51" s="27">
        <f t="shared" si="107"/>
        <v>-0.33874997639191129</v>
      </c>
      <c r="AL51" s="27"/>
      <c r="AM51" s="27">
        <f t="shared" si="130"/>
        <v>-7.6981976584589162E-3</v>
      </c>
      <c r="AN51" s="27">
        <f t="shared" si="108"/>
        <v>0.15140942295633542</v>
      </c>
      <c r="AO51" s="27">
        <f t="shared" si="109"/>
        <v>6.1582989663461596E-2</v>
      </c>
      <c r="AP51" s="27">
        <f t="shared" si="110"/>
        <v>0.20529421496133793</v>
      </c>
      <c r="AQ51" s="27"/>
      <c r="AR51" s="27">
        <f t="shared" si="131"/>
        <v>-0.23007542059025066</v>
      </c>
      <c r="AS51" s="27">
        <f t="shared" si="111"/>
        <v>5.1414968049982357E-2</v>
      </c>
      <c r="AT51" s="27">
        <f t="shared" si="112"/>
        <v>4.5204691109695327E-2</v>
      </c>
      <c r="AU51" s="27">
        <f t="shared" si="113"/>
        <v>-0.13345576143057336</v>
      </c>
    </row>
    <row r="52" spans="1:47" x14ac:dyDescent="0.2">
      <c r="A52" t="str">
        <f>$A$16</f>
        <v>Elementary occupations</v>
      </c>
      <c r="B52" s="27">
        <f t="shared" si="114"/>
        <v>-1.1778540657363532</v>
      </c>
      <c r="C52" s="27">
        <f t="shared" si="115"/>
        <v>-2.4584039072041559</v>
      </c>
      <c r="D52" s="27">
        <f t="shared" si="116"/>
        <v>-0.74971532717543377</v>
      </c>
      <c r="E52" s="27">
        <f t="shared" si="117"/>
        <v>-4.3859733001159498</v>
      </c>
      <c r="F52" s="27"/>
      <c r="G52" s="27">
        <f t="shared" si="118"/>
        <v>4.8928669244357792E-2</v>
      </c>
      <c r="H52" s="27">
        <f t="shared" si="119"/>
        <v>-2.4893563819395936</v>
      </c>
      <c r="I52" s="27">
        <f t="shared" si="120"/>
        <v>0.67313654802304668</v>
      </c>
      <c r="J52" s="27">
        <f t="shared" si="121"/>
        <v>-1.7672911646721872</v>
      </c>
      <c r="K52" s="27"/>
      <c r="L52" s="27">
        <f t="shared" si="122"/>
        <v>-1.1289253964919954</v>
      </c>
      <c r="M52" s="27">
        <f t="shared" si="123"/>
        <v>-4.9477602891437495</v>
      </c>
      <c r="N52" s="27">
        <f t="shared" si="124"/>
        <v>-7.6578779152387089E-2</v>
      </c>
      <c r="O52" s="27">
        <f t="shared" si="125"/>
        <v>-6.1532644647881369</v>
      </c>
      <c r="Q52" t="str">
        <f>$A$16</f>
        <v>Elementary occupations</v>
      </c>
      <c r="R52" s="27">
        <f t="shared" si="126"/>
        <v>-0.78215396359240152</v>
      </c>
      <c r="S52" s="27">
        <f t="shared" si="96"/>
        <v>-0.16166780268089997</v>
      </c>
      <c r="T52" s="27">
        <f t="shared" si="97"/>
        <v>-3.7881669052397982E-2</v>
      </c>
      <c r="U52" s="27">
        <f t="shared" si="98"/>
        <v>-0.98170343532569859</v>
      </c>
      <c r="V52" s="27"/>
      <c r="W52" s="27">
        <f t="shared" si="127"/>
        <v>-1.12926263207655</v>
      </c>
      <c r="X52" s="27">
        <f t="shared" si="99"/>
        <v>-0.33335154419084478</v>
      </c>
      <c r="Y52" s="27">
        <f t="shared" si="100"/>
        <v>0.33006422948087977</v>
      </c>
      <c r="Z52" s="27">
        <f t="shared" si="101"/>
        <v>-1.132549946786515</v>
      </c>
      <c r="AA52" s="27"/>
      <c r="AB52" s="27">
        <f t="shared" si="128"/>
        <v>-1.9114165956689515</v>
      </c>
      <c r="AC52" s="27">
        <f t="shared" si="102"/>
        <v>-0.49501934687174476</v>
      </c>
      <c r="AD52" s="27">
        <f t="shared" si="103"/>
        <v>0.29218256042848179</v>
      </c>
      <c r="AE52" s="27">
        <f t="shared" si="104"/>
        <v>-2.1142533821122136</v>
      </c>
      <c r="AG52" t="str">
        <f>$A$16</f>
        <v>Elementary occupations</v>
      </c>
      <c r="AH52" s="27">
        <f t="shared" si="129"/>
        <v>-0.39570010214394014</v>
      </c>
      <c r="AI52" s="27">
        <f t="shared" si="105"/>
        <v>-2.2967361045232586</v>
      </c>
      <c r="AJ52" s="27">
        <f t="shared" si="106"/>
        <v>-0.71183365812303645</v>
      </c>
      <c r="AK52" s="27">
        <f t="shared" si="107"/>
        <v>-3.4042698647902334</v>
      </c>
      <c r="AL52" s="27"/>
      <c r="AM52" s="27">
        <f t="shared" si="130"/>
        <v>1.1781913013209087</v>
      </c>
      <c r="AN52" s="27">
        <f t="shared" si="108"/>
        <v>-2.1560048377487675</v>
      </c>
      <c r="AO52" s="27">
        <f t="shared" si="109"/>
        <v>0.34307231854216602</v>
      </c>
      <c r="AP52" s="27">
        <f t="shared" si="110"/>
        <v>-0.63474121788569171</v>
      </c>
      <c r="AQ52" s="27"/>
      <c r="AR52" s="27">
        <f t="shared" si="131"/>
        <v>0.78249119917696852</v>
      </c>
      <c r="AS52" s="27">
        <f t="shared" si="111"/>
        <v>-4.4527409422720261</v>
      </c>
      <c r="AT52" s="27">
        <f t="shared" si="112"/>
        <v>-0.36876133958087043</v>
      </c>
      <c r="AU52" s="27">
        <f t="shared" si="113"/>
        <v>-4.0390110826759251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-5.1740712311110428</v>
      </c>
      <c r="C54" s="29">
        <f t="shared" si="115"/>
        <v>-1.2204938673490204</v>
      </c>
      <c r="D54" s="29">
        <f t="shared" si="116"/>
        <v>-5.2444349015398579</v>
      </c>
      <c r="E54" s="29">
        <f t="shared" si="117"/>
        <v>-11.638999999999839</v>
      </c>
      <c r="F54" s="29"/>
      <c r="G54" s="29">
        <f t="shared" si="118"/>
        <v>8.6617483651071439</v>
      </c>
      <c r="H54" s="29">
        <f t="shared" si="119"/>
        <v>2.7862956906060532</v>
      </c>
      <c r="I54" s="29">
        <f t="shared" si="120"/>
        <v>1.454955944286727</v>
      </c>
      <c r="J54" s="29">
        <f t="shared" si="121"/>
        <v>12.902999999999906</v>
      </c>
      <c r="K54" s="29"/>
      <c r="L54" s="29">
        <f t="shared" si="122"/>
        <v>3.487677133996101</v>
      </c>
      <c r="M54" s="29">
        <f t="shared" si="123"/>
        <v>1.5658018232570328</v>
      </c>
      <c r="N54" s="29">
        <f t="shared" si="124"/>
        <v>-3.7894789572531309</v>
      </c>
      <c r="O54" s="29">
        <f t="shared" si="125"/>
        <v>1.2640000000000668</v>
      </c>
      <c r="Q54" s="24" t="str">
        <f>$A$18</f>
        <v>All occupations</v>
      </c>
      <c r="R54" s="29">
        <f t="shared" ref="R54" si="132">W18-R18</f>
        <v>-4.6731475931744626</v>
      </c>
      <c r="S54" s="29">
        <f t="shared" ref="S54" si="133">X18-S18</f>
        <v>1.3227902484098983</v>
      </c>
      <c r="T54" s="29">
        <f t="shared" ref="T54" si="134">Y18-T18</f>
        <v>-3.9340145132263871</v>
      </c>
      <c r="U54" s="29">
        <f t="shared" ref="U54" si="135">Z18-U18</f>
        <v>-7.2843718579909194</v>
      </c>
      <c r="V54" s="29"/>
      <c r="W54" s="29">
        <f t="shared" ref="W54" si="136">AB18-W18</f>
        <v>-0.59937797470938392</v>
      </c>
      <c r="X54" s="29">
        <f t="shared" ref="X54" si="137">AC18-X18</f>
        <v>1.7945483329708871</v>
      </c>
      <c r="Y54" s="29">
        <f t="shared" ref="Y54" si="138">AD18-Y18</f>
        <v>0.90825206228095468</v>
      </c>
      <c r="Z54" s="29">
        <f t="shared" ref="Z54" si="139">AE18-Z18</f>
        <v>2.1034224205424437</v>
      </c>
      <c r="AA54" s="29"/>
      <c r="AB54" s="29">
        <f t="shared" ref="AB54" si="140">AB18-R18</f>
        <v>-5.2725255678838465</v>
      </c>
      <c r="AC54" s="29">
        <f t="shared" ref="AC54" si="141">AC18-S18</f>
        <v>3.1173385813807855</v>
      </c>
      <c r="AD54" s="29">
        <f t="shared" ref="AD54" si="142">AD18-T18</f>
        <v>-3.0257624509454324</v>
      </c>
      <c r="AE54" s="29">
        <f t="shared" ref="AE54" si="143">AE18-U18</f>
        <v>-5.1809494374484757</v>
      </c>
      <c r="AG54" s="24" t="str">
        <f>$A$18</f>
        <v>All occupations</v>
      </c>
      <c r="AH54" s="29">
        <f t="shared" ref="AH54" si="144">AM18-AH18</f>
        <v>-0.50092363793658023</v>
      </c>
      <c r="AI54" s="29">
        <f t="shared" ref="AI54" si="145">AN18-AI18</f>
        <v>-2.5432841157589223</v>
      </c>
      <c r="AJ54" s="29">
        <f t="shared" ref="AJ54" si="146">AO18-AJ18</f>
        <v>-1.3104203883134637</v>
      </c>
      <c r="AK54" s="29">
        <f t="shared" ref="AK54" si="147">AP18-AK18</f>
        <v>-4.354628142008977</v>
      </c>
      <c r="AL54" s="29"/>
      <c r="AM54" s="29">
        <f t="shared" ref="AM54" si="148">AR18-AM18</f>
        <v>9.261126339816542</v>
      </c>
      <c r="AN54" s="29">
        <f t="shared" ref="AN54" si="149">AS18-AN18</f>
        <v>0.9917473576351199</v>
      </c>
      <c r="AO54" s="29">
        <f t="shared" ref="AO54" si="150">AT18-AO18</f>
        <v>0.54670388200578124</v>
      </c>
      <c r="AP54" s="29">
        <f t="shared" ref="AP54" si="151">AU18-AP18</f>
        <v>10.799577579457463</v>
      </c>
      <c r="AQ54" s="29"/>
      <c r="AR54" s="29">
        <f t="shared" ref="AR54" si="152">AR18-AH18</f>
        <v>8.7602027018799618</v>
      </c>
      <c r="AS54" s="29">
        <f t="shared" ref="AS54" si="153">AS18-AI18</f>
        <v>-1.5515367581238024</v>
      </c>
      <c r="AT54" s="29">
        <f t="shared" ref="AT54" si="154">AT18-AJ18</f>
        <v>-0.76371650630768251</v>
      </c>
      <c r="AU54" s="29">
        <f t="shared" ref="AU54" si="155">AU18-AK18</f>
        <v>6.4449494374484857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-2.1733058846594044</v>
      </c>
      <c r="N9" s="91">
        <f>'Occ T2'!I178</f>
        <v>-0.17557124987300776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-5.0470217294383612</v>
      </c>
      <c r="N10" s="91">
        <f>'Occ T2'!I177</f>
        <v>-2.0577482627502919</v>
      </c>
    </row>
    <row r="11" spans="1:14" x14ac:dyDescent="0.2">
      <c r="L11" s="114" t="str">
        <f>"["&amp;'Occ T3'!A47&amp;"]"</f>
        <v>[Elementary occupations]</v>
      </c>
      <c r="M11" s="91">
        <f>'Occ T1'!H88</f>
        <v>-2.5541176536427179</v>
      </c>
      <c r="N11" s="91">
        <f>'Occ T1'!I88</f>
        <v>-0.38098439758564862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1.1221688744325498</v>
      </c>
      <c r="N13" s="91">
        <f>'Occ T2'!I176</f>
        <v>-0.46885010453332487</v>
      </c>
    </row>
    <row r="14" spans="1:14" x14ac:dyDescent="0.2">
      <c r="L14" s="91" t="str">
        <f>'Occ T3'!A44</f>
        <v>81 Process, plant and machine operatives</v>
      </c>
      <c r="M14" s="91">
        <f>'Occ T2'!H175</f>
        <v>-4.3487101448081988</v>
      </c>
      <c r="N14" s="91">
        <f>'Occ T2'!I175</f>
        <v>0.52030838396150969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-1.4245371729787681</v>
      </c>
      <c r="N15" s="91">
        <f>'Occ T1'!I87</f>
        <v>-3.2361549624337904E-2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1.6712815668325831</v>
      </c>
      <c r="N17" s="91">
        <f>'Occ T2'!I174</f>
        <v>2.649407283107319</v>
      </c>
    </row>
    <row r="18" spans="12:14" x14ac:dyDescent="0.2">
      <c r="L18" s="91" t="str">
        <f>'Occ T3'!A40</f>
        <v>71 Sales occupations</v>
      </c>
      <c r="M18" s="91">
        <f>'Occ T2'!H173</f>
        <v>-2.4838429860712941</v>
      </c>
      <c r="N18" s="91">
        <f>'Occ T2'!I173</f>
        <v>-0.59276656880460354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-1.8228953346616117</v>
      </c>
      <c r="N19" s="91">
        <f>'Occ T1'!I86</f>
        <v>9.5588052235684451E-2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2.8433517091855709</v>
      </c>
      <c r="N21" s="91">
        <f>'Occ T2'!I172</f>
        <v>-0.96864204937465725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-1.1212649567180266</v>
      </c>
      <c r="N22" s="91">
        <f>'Occ T2'!I171</f>
        <v>0.15743538292241066</v>
      </c>
    </row>
    <row r="23" spans="12:14" x14ac:dyDescent="0.2">
      <c r="L23" s="91" t="str">
        <f>'Occ T3'!A35</f>
        <v>61 Caring personal service occupations</v>
      </c>
      <c r="M23" s="91">
        <f>'Occ T2'!H170</f>
        <v>-1.4269478970773797</v>
      </c>
      <c r="N23" s="91">
        <f>'Occ T2'!I170</f>
        <v>0.86512823380875403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-1.3131945356538943</v>
      </c>
      <c r="N24" s="91">
        <f>'Occ T1'!I85</f>
        <v>0.69606409008107217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-4.3629892943995667</v>
      </c>
      <c r="N26" s="91">
        <f>'Occ T2'!I169</f>
        <v>-0.53909723787134434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-3.5940466421901407</v>
      </c>
      <c r="N27" s="91">
        <f>'Occ T2'!I168</f>
        <v>-0.85702527991690092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-4.189937892255136</v>
      </c>
      <c r="N28" s="91">
        <f>'Occ T2'!I167</f>
        <v>-1.1290003359608058</v>
      </c>
    </row>
    <row r="29" spans="12:14" x14ac:dyDescent="0.2">
      <c r="L29" s="91" t="str">
        <f>'Occ T3'!A29</f>
        <v>51 Skilled agricultural and related trades</v>
      </c>
      <c r="M29" s="91">
        <f>'Occ T2'!H166</f>
        <v>-4.917968600151001</v>
      </c>
      <c r="N29" s="91">
        <f>'Occ T2'!I166</f>
        <v>0.84993724987274533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-4.0826886125641231</v>
      </c>
      <c r="N30" s="91">
        <f>'Occ T1'!I84</f>
        <v>-0.74305681938171553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-3.3370521054146951</v>
      </c>
      <c r="N32" s="91">
        <f>'Occ T2'!I165</f>
        <v>-0.72324649146787712</v>
      </c>
    </row>
    <row r="33" spans="12:14" x14ac:dyDescent="0.2">
      <c r="L33" s="91" t="str">
        <f>'Occ T3'!A25</f>
        <v>41 Administrative occupations</v>
      </c>
      <c r="M33" s="91">
        <f>'Occ T2'!H164</f>
        <v>-0.7343391943299804</v>
      </c>
      <c r="N33" s="91">
        <f>'Occ T2'!I164</f>
        <v>-0.94161410788490274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-1.194240673662339</v>
      </c>
      <c r="N34" s="91">
        <f>'Occ T1'!I83</f>
        <v>-0.90504165585583163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1.2068303887983634</v>
      </c>
      <c r="N36" s="91">
        <f>'Occ T2'!I163</f>
        <v>-6.6317940918769747E-2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-1.5652413326049719</v>
      </c>
      <c r="N37" s="91">
        <f>'Occ T2'!I162</f>
        <v>0.34807165252754846</v>
      </c>
    </row>
    <row r="38" spans="12:14" x14ac:dyDescent="0.2">
      <c r="L38" s="91" t="str">
        <f>'Occ T3'!A20</f>
        <v>33 Protective service occupations</v>
      </c>
      <c r="M38" s="91">
        <f>'Occ T2'!H161</f>
        <v>3.0523661297881421</v>
      </c>
      <c r="N38" s="91">
        <f>'Occ T2'!I161</f>
        <v>1.737544720870976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1.6862935569330384</v>
      </c>
      <c r="N39" s="91">
        <f>'Occ T2'!I160</f>
        <v>0.82769082406877192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1.6944826839692118</v>
      </c>
      <c r="N40" s="91">
        <f>'Occ T2'!I159</f>
        <v>-0.79891436580236119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1.2841453578724904</v>
      </c>
      <c r="N41" s="91">
        <f>'Occ T1'!I82</f>
        <v>0.27891107495034984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3.038006467340848</v>
      </c>
      <c r="N43" s="91">
        <f>'Occ T2'!I158</f>
        <v>1.4563419397662702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-1.1602779241791095</v>
      </c>
      <c r="N44" s="91">
        <f>'Occ T2'!I157</f>
        <v>1.1378084039355807</v>
      </c>
    </row>
    <row r="45" spans="12:14" x14ac:dyDescent="0.2">
      <c r="L45" s="91" t="str">
        <f>'Occ T3'!A13</f>
        <v>22 Health professionals</v>
      </c>
      <c r="M45" s="91">
        <f>'Occ T2'!H156</f>
        <v>1.3345336859248436</v>
      </c>
      <c r="N45" s="91">
        <f>'Occ T2'!I156</f>
        <v>1.5029001725658908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0.40342133597051077</v>
      </c>
      <c r="N46" s="91">
        <f>'Occ T2'!I155</f>
        <v>0.78498098901351732</v>
      </c>
    </row>
    <row r="47" spans="12:14" x14ac:dyDescent="0.2">
      <c r="L47" s="114" t="str">
        <f>"["&amp;'Occ T3'!A11&amp;"]"</f>
        <v>[Professional occupations]</v>
      </c>
      <c r="M47" s="91">
        <f>'Occ T1'!H81</f>
        <v>0.99697395510200959</v>
      </c>
      <c r="N47" s="91">
        <f>'Occ T1'!I81</f>
        <v>1.2715712049059302</v>
      </c>
    </row>
    <row r="49" spans="12:14" x14ac:dyDescent="0.2">
      <c r="L49" s="107" t="str">
        <f>'Occ T3'!A9</f>
        <v>12 Other managers and proprietors</v>
      </c>
      <c r="M49" s="91">
        <f>'Occ T2'!H154</f>
        <v>0.36866277977773976</v>
      </c>
      <c r="N49" s="91">
        <f>'Occ T2'!I154</f>
        <v>2.1610998249691704</v>
      </c>
    </row>
    <row r="50" spans="12:14" x14ac:dyDescent="0.2">
      <c r="L50" s="107" t="str">
        <f>'Occ T3'!A8</f>
        <v>11 Corporate managers and directors</v>
      </c>
      <c r="M50" s="91">
        <f>'Occ T2'!H153</f>
        <v>2.7254948587183359</v>
      </c>
      <c r="N50" s="91">
        <f>'Occ T2'!I153</f>
        <v>5.3400151025329023E-2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1.8205269238030564</v>
      </c>
      <c r="N51" s="91">
        <f>'Occ T1'!I80</f>
        <v>0.9013926487324353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1.9076227974981705</v>
      </c>
      <c r="N82" s="94">
        <f>'Occ T2'!F119</f>
        <v>0.12191460667692944</v>
      </c>
    </row>
    <row r="83" spans="12:14" x14ac:dyDescent="0.2">
      <c r="L83" s="10" t="str">
        <f>name!D5</f>
        <v>12 Other managers and proprietors</v>
      </c>
      <c r="M83" s="94">
        <f>'Occ T2'!D9-'Occ T2'!B9</f>
        <v>0.16070151582021097</v>
      </c>
      <c r="N83" s="94">
        <f>'Occ T2'!F120</f>
        <v>3.3329253948363569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0.26750254373554228</v>
      </c>
      <c r="N84" s="94">
        <f>'Occ T2'!F121</f>
        <v>1.6703460904191854</v>
      </c>
    </row>
    <row r="85" spans="12:14" x14ac:dyDescent="0.2">
      <c r="L85" s="10" t="str">
        <f>name!D7</f>
        <v>22 Health professionals</v>
      </c>
      <c r="M85" s="94">
        <f>'Occ T2'!D11-'Occ T2'!B11</f>
        <v>1.3840567836389006</v>
      </c>
      <c r="N85" s="94">
        <f>'Occ T2'!F122</f>
        <v>5.4115616318511819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-0.75858920867038648</v>
      </c>
      <c r="N86" s="94">
        <f>'Occ T2'!F123</f>
        <v>2.3349840199151348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2.1659415082264886</v>
      </c>
      <c r="N87" s="94">
        <f>'Occ T2'!F124</f>
        <v>3.77439619285561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0.49262760053033894</v>
      </c>
      <c r="N88" s="94">
        <f>'Occ T2'!F125</f>
        <v>-0.69302419308802943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0.61053690733852051</v>
      </c>
      <c r="N89" s="94">
        <f>'Occ T2'!F126</f>
        <v>1.001770115438938</v>
      </c>
    </row>
    <row r="90" spans="12:14" x14ac:dyDescent="0.2">
      <c r="L90" s="10" t="str">
        <f>name!D12</f>
        <v>33 Protective service occupations</v>
      </c>
      <c r="M90" s="94">
        <f>'Occ T2'!D16-'Occ T2'!B16</f>
        <v>0.52262161277159969</v>
      </c>
      <c r="N90" s="94">
        <f>'Occ T2'!F127</f>
        <v>1.1039776159660888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-0.28405230343543053</v>
      </c>
      <c r="N91" s="94">
        <f>'Occ T2'!F128</f>
        <v>0.18516394755726484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0.78073618813421497</v>
      </c>
      <c r="N92" s="94">
        <f>'Occ T2'!F129</f>
        <v>-0.13278907497464232</v>
      </c>
    </row>
    <row r="93" spans="12:14" x14ac:dyDescent="0.2">
      <c r="L93" s="10" t="str">
        <f>name!D15</f>
        <v>41 Administrative occupations</v>
      </c>
      <c r="M93" s="94">
        <f>'Occ T2'!D19-'Occ T2'!B19</f>
        <v>-1.0350133409399547</v>
      </c>
      <c r="N93" s="94">
        <f>'Occ T2'!F130</f>
        <v>-3.6476943880255206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-1.010113654459496</v>
      </c>
      <c r="N94" s="94">
        <f>'Occ T2'!F131</f>
        <v>-0.56343175266813006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-0.60484059909669519</v>
      </c>
      <c r="N95" s="94">
        <f>'Occ T2'!F132</f>
        <v>0.28547921848009805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-2.3974258682158034</v>
      </c>
      <c r="N96" s="94">
        <f>'Occ T2'!F133</f>
        <v>-1.5732432149855082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-1.7834800732273912</v>
      </c>
      <c r="N97" s="94">
        <f>'Occ T2'!F134</f>
        <v>-1.0756307364809912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-1.2232497378498701</v>
      </c>
      <c r="N98" s="94">
        <f>'Occ T2'!F135</f>
        <v>-0.38125770456734109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-1.6540595244373328</v>
      </c>
      <c r="N99" s="94">
        <f>'Occ T2'!F136</f>
        <v>3.062088307029871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-0.36418625464474896</v>
      </c>
      <c r="N100" s="94">
        <f>'Occ T2'!F137</f>
        <v>0.14992870427032479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4.7499244847139077E-2</v>
      </c>
      <c r="N101" s="94">
        <f>'Occ T2'!F138</f>
        <v>-4.9331139127283097E-2</v>
      </c>
    </row>
    <row r="102" spans="12:14" x14ac:dyDescent="0.2">
      <c r="L102" s="10" t="str">
        <f>name!D24</f>
        <v>71 Sales occupations</v>
      </c>
      <c r="M102" s="94">
        <f>'Occ T2'!D28-'Occ T2'!B28</f>
        <v>-3.4311506182690934</v>
      </c>
      <c r="N102" s="94">
        <f>'Occ T2'!F139</f>
        <v>-2.1844635433744557</v>
      </c>
    </row>
    <row r="103" spans="12:14" x14ac:dyDescent="0.2">
      <c r="L103" s="10" t="str">
        <f>name!D25</f>
        <v>72 Customer service occupations</v>
      </c>
      <c r="M103" s="94">
        <f>'Occ T2'!D29-'Occ T2'!B29</f>
        <v>0.43603448457499194</v>
      </c>
      <c r="N103" s="94">
        <f>'Occ T2'!F140</f>
        <v>2.6331766238067056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-2.105639248978914</v>
      </c>
      <c r="N104" s="94">
        <f>'Occ T2'!F141</f>
        <v>0.68470860498911357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0.62289254522504756</v>
      </c>
      <c r="N105" s="94">
        <f>'Occ T2'!F142</f>
        <v>-0.78126416212879057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-1.1497961230568787</v>
      </c>
      <c r="N106" s="94">
        <f>'Occ T2'!F143</f>
        <v>-1.0423230272822495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-3.2361771770591012</v>
      </c>
      <c r="N107" s="94">
        <f>'Occ T2'!F144</f>
        <v>-0.72496813738995414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-11.638999999999783</v>
      </c>
      <c r="N109" s="94">
        <f>'Occ T2'!F146</f>
        <v>12.902999999999849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2.068324313318378</v>
      </c>
      <c r="N153" s="94">
        <f>'Occ T1'!H8</f>
        <v>3.4548400015132898</v>
      </c>
    </row>
    <row r="154" spans="1:14" x14ac:dyDescent="0.2">
      <c r="L154" s="10" t="str">
        <f>name!E5</f>
        <v>Professional occupations</v>
      </c>
      <c r="M154" s="94">
        <f>'Occ T1'!D9-'Occ T1'!B9</f>
        <v>3.058911626930545</v>
      </c>
      <c r="N154" s="94">
        <f>'Occ T1'!H9</f>
        <v>13.19128793504111</v>
      </c>
    </row>
    <row r="155" spans="1:14" x14ac:dyDescent="0.2">
      <c r="L155" s="10" t="str">
        <f>name!E6</f>
        <v>Associate professional occupations</v>
      </c>
      <c r="M155" s="94">
        <f>'Occ T1'!D10-'Occ T1'!B10</f>
        <v>2.1224700053392453</v>
      </c>
      <c r="N155" s="94">
        <f>'Occ T1'!H10</f>
        <v>1.4650984108996212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-2.0451269953994498</v>
      </c>
      <c r="N156" s="94">
        <f>'Occ T1'!H11</f>
        <v>-4.2111261406936542</v>
      </c>
    </row>
    <row r="157" spans="1:14" x14ac:dyDescent="0.2">
      <c r="L157" s="10" t="str">
        <f>name!E8</f>
        <v>Skilled trades occupations</v>
      </c>
      <c r="M157" s="94">
        <f>'Occ T1'!D12-'Occ T1'!B12</f>
        <v>-6.008996278389759</v>
      </c>
      <c r="N157" s="94">
        <f>'Occ T1'!H12</f>
        <v>-2.7446524375537393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-1.9707465342349444</v>
      </c>
      <c r="N158" s="94">
        <f>'Occ T1'!H13</f>
        <v>3.1626858721729114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-2.9951161336941006</v>
      </c>
      <c r="N159" s="94">
        <f>'Occ T1'!H14</f>
        <v>0.44871308043225255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-1.4827467037538646</v>
      </c>
      <c r="N160" s="94">
        <f>'Occ T1'!H15</f>
        <v>-9.6555557139680559E-2</v>
      </c>
    </row>
    <row r="161" spans="12:14" x14ac:dyDescent="0.2">
      <c r="L161" s="10" t="str">
        <f>name!E12</f>
        <v>Elementary occupations</v>
      </c>
      <c r="M161" s="94">
        <f>'Occ T1'!D16-'Occ T1'!B16</f>
        <v>-4.3859733001159817</v>
      </c>
      <c r="N161" s="94">
        <f>'Occ T1'!H16</f>
        <v>-1.7672911646722049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-11.63900000000001</v>
      </c>
      <c r="N163" s="94">
        <f>'Occ T1'!H18</f>
        <v>12.902999999999906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19.311227069852389</v>
      </c>
      <c r="N5" s="87">
        <f>SUM(N6:N7)</f>
        <v>19.953363453559561</v>
      </c>
      <c r="O5" s="87">
        <f t="shared" ref="O5:AL5" si="1">SUM(O6:O7)</f>
        <v>20.049430623927609</v>
      </c>
      <c r="P5" s="87">
        <f t="shared" si="1"/>
        <v>20.857352807980732</v>
      </c>
      <c r="Q5" s="87">
        <f t="shared" si="1"/>
        <v>20.618971347911707</v>
      </c>
      <c r="R5" s="87">
        <f t="shared" si="1"/>
        <v>21.909854561604895</v>
      </c>
      <c r="S5" s="87">
        <f t="shared" si="1"/>
        <v>20.116723865846069</v>
      </c>
      <c r="T5" s="87">
        <f t="shared" si="1"/>
        <v>20.519795197046914</v>
      </c>
      <c r="U5" s="87">
        <f t="shared" si="1"/>
        <v>21.390842219740712</v>
      </c>
      <c r="V5" s="87">
        <f t="shared" si="1"/>
        <v>23.69014427894431</v>
      </c>
      <c r="W5" s="87">
        <f t="shared" si="1"/>
        <v>23.978178874923273</v>
      </c>
      <c r="X5" s="87">
        <f t="shared" si="1"/>
        <v>23.44413629265933</v>
      </c>
      <c r="Y5" s="87">
        <f t="shared" si="1"/>
        <v>23.617715540036208</v>
      </c>
      <c r="Z5" s="87">
        <f t="shared" si="1"/>
        <v>23.862016448604514</v>
      </c>
      <c r="AA5" s="87">
        <f t="shared" si="1"/>
        <v>24.16355095439339</v>
      </c>
      <c r="AB5" s="87">
        <f t="shared" si="1"/>
        <v>24.454420909636344</v>
      </c>
      <c r="AC5" s="87">
        <f t="shared" si="1"/>
        <v>24.734132340494533</v>
      </c>
      <c r="AD5" s="87">
        <f t="shared" si="1"/>
        <v>25.025395447986185</v>
      </c>
      <c r="AE5" s="87">
        <f t="shared" si="1"/>
        <v>25.323934002950651</v>
      </c>
      <c r="AF5" s="87">
        <f t="shared" si="1"/>
        <v>25.620318300622422</v>
      </c>
      <c r="AG5" s="87">
        <f t="shared" si="1"/>
        <v>25.926614456421696</v>
      </c>
      <c r="AH5" s="87">
        <f t="shared" si="1"/>
        <v>26.262021772507758</v>
      </c>
      <c r="AI5" s="87">
        <f t="shared" si="1"/>
        <v>26.629386121199708</v>
      </c>
      <c r="AJ5" s="87">
        <f t="shared" si="1"/>
        <v>26.944592675277548</v>
      </c>
      <c r="AK5" s="87">
        <f t="shared" si="1"/>
        <v>27.24453846807463</v>
      </c>
      <c r="AL5" s="87">
        <f t="shared" si="1"/>
        <v>27.433018876436563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12.446263119427394</v>
      </c>
      <c r="N6" s="11">
        <v>12.505539718611933</v>
      </c>
      <c r="O6" s="11">
        <v>12.558093300428853</v>
      </c>
      <c r="P6" s="11">
        <v>12.93275657613788</v>
      </c>
      <c r="Q6" s="11">
        <v>12.541459978252131</v>
      </c>
      <c r="R6" s="11">
        <v>13.255822127493419</v>
      </c>
      <c r="S6" s="11">
        <v>13.256813702316965</v>
      </c>
      <c r="T6" s="11">
        <v>13.247313734864072</v>
      </c>
      <c r="U6" s="11">
        <v>13.949728300111337</v>
      </c>
      <c r="V6" s="11">
        <v>14.664791305062801</v>
      </c>
      <c r="W6" s="11">
        <v>15.163444924991589</v>
      </c>
      <c r="X6" s="11">
        <v>13.474294500301603</v>
      </c>
      <c r="Y6" s="11">
        <v>13.544626757246904</v>
      </c>
      <c r="Z6" s="11">
        <v>13.649110942578231</v>
      </c>
      <c r="AA6" s="11">
        <v>13.781704729202032</v>
      </c>
      <c r="AB6" s="11">
        <v>13.907566624364092</v>
      </c>
      <c r="AC6" s="11">
        <v>14.032072656522335</v>
      </c>
      <c r="AD6" s="11">
        <v>14.16092454977689</v>
      </c>
      <c r="AE6" s="11">
        <v>14.29371011213043</v>
      </c>
      <c r="AF6" s="11">
        <v>14.424991195409902</v>
      </c>
      <c r="AG6" s="11">
        <v>14.561906250524212</v>
      </c>
      <c r="AH6" s="11">
        <v>14.709544702878894</v>
      </c>
      <c r="AI6" s="11">
        <v>14.867971104999244</v>
      </c>
      <c r="AJ6" s="11">
        <v>15.009355658605754</v>
      </c>
      <c r="AK6" s="11">
        <v>15.153985594559911</v>
      </c>
      <c r="AL6" s="11">
        <v>15.285359531668519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7.4478237349476277</v>
      </c>
      <c r="O7" s="11">
        <v>7.4913373234987564</v>
      </c>
      <c r="P7" s="11">
        <v>7.9245962318428509</v>
      </c>
      <c r="Q7" s="11">
        <v>8.0775113696595753</v>
      </c>
      <c r="R7" s="11">
        <v>8.6540324341114747</v>
      </c>
      <c r="S7" s="11">
        <v>6.8599101635291042</v>
      </c>
      <c r="T7" s="11">
        <v>7.2724814621828422</v>
      </c>
      <c r="U7" s="11">
        <v>7.4411139196293741</v>
      </c>
      <c r="V7" s="11">
        <v>9.0253529738815086</v>
      </c>
      <c r="W7" s="11">
        <v>8.8147339499316857</v>
      </c>
      <c r="X7" s="11">
        <v>9.9698417923577285</v>
      </c>
      <c r="Y7" s="11">
        <v>10.073088782789304</v>
      </c>
      <c r="Z7" s="11">
        <v>10.212905506026281</v>
      </c>
      <c r="AA7" s="11">
        <v>10.381846225191358</v>
      </c>
      <c r="AB7" s="11">
        <v>10.546854285272252</v>
      </c>
      <c r="AC7" s="11">
        <v>10.7020596839722</v>
      </c>
      <c r="AD7" s="11">
        <v>10.864470898209296</v>
      </c>
      <c r="AE7" s="11">
        <v>11.030223890820222</v>
      </c>
      <c r="AF7" s="11">
        <v>11.195327105212522</v>
      </c>
      <c r="AG7" s="11">
        <v>11.364708205897482</v>
      </c>
      <c r="AH7" s="11">
        <v>11.552477069628862</v>
      </c>
      <c r="AI7" s="11">
        <v>11.761415016200466</v>
      </c>
      <c r="AJ7" s="11">
        <v>11.935237016671794</v>
      </c>
      <c r="AK7" s="11">
        <v>12.090552873514719</v>
      </c>
      <c r="AL7" s="11">
        <v>12.147659344768043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55.613959363778903</v>
      </c>
      <c r="Q9" s="87">
        <f t="shared" si="3"/>
        <v>57.496702316727621</v>
      </c>
      <c r="R9" s="87">
        <f t="shared" si="3"/>
        <v>60.15249556841664</v>
      </c>
      <c r="S9" s="87">
        <f t="shared" si="3"/>
        <v>57.971352430260559</v>
      </c>
      <c r="T9" s="87">
        <f t="shared" si="3"/>
        <v>56.555217597193362</v>
      </c>
      <c r="U9" s="87">
        <f t="shared" si="3"/>
        <v>56.492842167994212</v>
      </c>
      <c r="V9" s="87">
        <f t="shared" si="3"/>
        <v>58.456756614185664</v>
      </c>
      <c r="W9" s="87">
        <f t="shared" si="3"/>
        <v>63.211407195347185</v>
      </c>
      <c r="X9" s="87">
        <f t="shared" si="3"/>
        <v>65.215821582362452</v>
      </c>
      <c r="Y9" s="87">
        <f t="shared" si="3"/>
        <v>66.167776563219874</v>
      </c>
      <c r="Z9" s="87">
        <f t="shared" si="3"/>
        <v>67.019099643634263</v>
      </c>
      <c r="AA9" s="87">
        <f t="shared" si="3"/>
        <v>67.947681690026059</v>
      </c>
      <c r="AB9" s="87">
        <f t="shared" si="3"/>
        <v>68.742367244203379</v>
      </c>
      <c r="AC9" s="87">
        <f t="shared" si="3"/>
        <v>69.484022736883659</v>
      </c>
      <c r="AD9" s="87">
        <f t="shared" si="3"/>
        <v>70.212202357524376</v>
      </c>
      <c r="AE9" s="87">
        <f t="shared" si="3"/>
        <v>70.942193361456532</v>
      </c>
      <c r="AF9" s="87">
        <f t="shared" si="3"/>
        <v>71.678296615395595</v>
      </c>
      <c r="AG9" s="87">
        <f t="shared" si="3"/>
        <v>72.448396972041124</v>
      </c>
      <c r="AH9" s="87">
        <f t="shared" si="3"/>
        <v>73.251246868501312</v>
      </c>
      <c r="AI9" s="87">
        <f t="shared" si="3"/>
        <v>74.049099518422423</v>
      </c>
      <c r="AJ9" s="87">
        <f t="shared" si="3"/>
        <v>74.845032769527108</v>
      </c>
      <c r="AK9" s="87">
        <f t="shared" si="3"/>
        <v>75.639306651510964</v>
      </c>
      <c r="AL9" s="87">
        <f t="shared" si="3"/>
        <v>76.402695130388295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14.054631883328961</v>
      </c>
      <c r="N10" s="11">
        <v>12.318002029219585</v>
      </c>
      <c r="O10" s="11">
        <v>11.952906257687427</v>
      </c>
      <c r="P10" s="11">
        <v>11.893583429113711</v>
      </c>
      <c r="Q10" s="11">
        <v>12.275817964270626</v>
      </c>
      <c r="R10" s="11">
        <v>13.155125174073515</v>
      </c>
      <c r="S10" s="11">
        <v>12.557196468453544</v>
      </c>
      <c r="T10" s="11">
        <v>12.222853858443358</v>
      </c>
      <c r="U10" s="11">
        <v>12.349505423585027</v>
      </c>
      <c r="V10" s="11">
        <v>12.732506043688081</v>
      </c>
      <c r="W10" s="11">
        <v>13.422627717809057</v>
      </c>
      <c r="X10" s="11">
        <v>13.420763470928547</v>
      </c>
      <c r="Y10" s="11">
        <v>13.483348025006773</v>
      </c>
      <c r="Z10" s="11">
        <v>13.566544167518098</v>
      </c>
      <c r="AA10" s="11">
        <v>13.683843034812115</v>
      </c>
      <c r="AB10" s="11">
        <v>13.791889431940849</v>
      </c>
      <c r="AC10" s="11">
        <v>13.903274288440501</v>
      </c>
      <c r="AD10" s="11">
        <v>14.018586898822731</v>
      </c>
      <c r="AE10" s="11">
        <v>14.142601525133585</v>
      </c>
      <c r="AF10" s="11">
        <v>14.268414012953837</v>
      </c>
      <c r="AG10" s="11">
        <v>14.401140963346091</v>
      </c>
      <c r="AH10" s="11">
        <v>14.536326659293461</v>
      </c>
      <c r="AI10" s="11">
        <v>14.673120043820383</v>
      </c>
      <c r="AJ10" s="11">
        <v>14.809777861962445</v>
      </c>
      <c r="AK10" s="11">
        <v>14.951329943100381</v>
      </c>
      <c r="AL10" s="11">
        <v>15.092973808228242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16.701146740533641</v>
      </c>
      <c r="N11" s="11">
        <v>16.035092372374841</v>
      </c>
      <c r="O11" s="11">
        <v>16.941179964756799</v>
      </c>
      <c r="P11" s="11">
        <v>17.35776534978671</v>
      </c>
      <c r="Q11" s="11">
        <v>19.654541867314634</v>
      </c>
      <c r="R11" s="11">
        <v>20.195894452933658</v>
      </c>
      <c r="S11" s="11">
        <v>19.275105621021417</v>
      </c>
      <c r="T11" s="11">
        <v>19.851398690039279</v>
      </c>
      <c r="U11" s="11">
        <v>19.225068194072591</v>
      </c>
      <c r="V11" s="11">
        <v>20.029699223113106</v>
      </c>
      <c r="W11" s="11">
        <v>21.579951236572558</v>
      </c>
      <c r="X11" s="11">
        <v>22.467614107100982</v>
      </c>
      <c r="Y11" s="11">
        <v>22.883196405167471</v>
      </c>
      <c r="Z11" s="11">
        <v>23.276983848830337</v>
      </c>
      <c r="AA11" s="11">
        <v>23.690124829522489</v>
      </c>
      <c r="AB11" s="11">
        <v>24.040994909956808</v>
      </c>
      <c r="AC11" s="11">
        <v>24.359652478673258</v>
      </c>
      <c r="AD11" s="11">
        <v>24.655479885032936</v>
      </c>
      <c r="AE11" s="11">
        <v>24.930892022387933</v>
      </c>
      <c r="AF11" s="11">
        <v>25.210097543248899</v>
      </c>
      <c r="AG11" s="11">
        <v>25.499486124618674</v>
      </c>
      <c r="AH11" s="11">
        <v>25.806053570655479</v>
      </c>
      <c r="AI11" s="11">
        <v>26.114640375042573</v>
      </c>
      <c r="AJ11" s="11">
        <v>26.421934427829914</v>
      </c>
      <c r="AK11" s="11">
        <v>26.720443162220082</v>
      </c>
      <c r="AL11" s="11">
        <v>26.99151286842374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12.802058413172134</v>
      </c>
      <c r="N12" s="11">
        <v>12.793678443442447</v>
      </c>
      <c r="O12" s="11">
        <v>13.85403244300152</v>
      </c>
      <c r="P12" s="11">
        <v>13.565685178110902</v>
      </c>
      <c r="Q12" s="11">
        <v>12.792261388484846</v>
      </c>
      <c r="R12" s="11">
        <v>13.382968169165679</v>
      </c>
      <c r="S12" s="11">
        <v>13.078847999762331</v>
      </c>
      <c r="T12" s="11">
        <v>12.201315591627374</v>
      </c>
      <c r="U12" s="11">
        <v>12.201681979777735</v>
      </c>
      <c r="V12" s="11">
        <v>12.073188470768622</v>
      </c>
      <c r="W12" s="11">
        <v>12.624378960495292</v>
      </c>
      <c r="X12" s="11">
        <v>13.018403949153628</v>
      </c>
      <c r="Y12" s="11">
        <v>13.387086165843446</v>
      </c>
      <c r="Z12" s="11">
        <v>13.577393277890785</v>
      </c>
      <c r="AA12" s="11">
        <v>13.761570206802984</v>
      </c>
      <c r="AB12" s="11">
        <v>13.882089071896244</v>
      </c>
      <c r="AC12" s="11">
        <v>13.97949217043403</v>
      </c>
      <c r="AD12" s="11">
        <v>14.082326068467907</v>
      </c>
      <c r="AE12" s="11">
        <v>14.187535358360547</v>
      </c>
      <c r="AF12" s="11">
        <v>14.29156590278744</v>
      </c>
      <c r="AG12" s="11">
        <v>14.397802170392856</v>
      </c>
      <c r="AH12" s="11">
        <v>14.51079129060661</v>
      </c>
      <c r="AI12" s="11">
        <v>14.624271853312123</v>
      </c>
      <c r="AJ12" s="11">
        <v>14.737082541296182</v>
      </c>
      <c r="AK12" s="11">
        <v>14.848845571253902</v>
      </c>
      <c r="AL12" s="11">
        <v>14.959362980410427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14.771739837805955</v>
      </c>
      <c r="N13" s="11">
        <v>12.847319444888763</v>
      </c>
      <c r="O13" s="11">
        <v>12.133218087900092</v>
      </c>
      <c r="P13" s="11">
        <v>12.796925406767578</v>
      </c>
      <c r="Q13" s="11">
        <v>12.774081096657513</v>
      </c>
      <c r="R13" s="11">
        <v>13.418507772243784</v>
      </c>
      <c r="S13" s="11">
        <v>13.060202341023265</v>
      </c>
      <c r="T13" s="11">
        <v>12.279649457083353</v>
      </c>
      <c r="U13" s="11">
        <v>12.716586570558864</v>
      </c>
      <c r="V13" s="11">
        <v>13.621362876615853</v>
      </c>
      <c r="W13" s="11">
        <v>15.584449280470272</v>
      </c>
      <c r="X13" s="11">
        <v>16.309040055179292</v>
      </c>
      <c r="Y13" s="11">
        <v>16.414145967202185</v>
      </c>
      <c r="Z13" s="11">
        <v>16.598178349395042</v>
      </c>
      <c r="AA13" s="11">
        <v>16.812143618888474</v>
      </c>
      <c r="AB13" s="11">
        <v>17.02739383040948</v>
      </c>
      <c r="AC13" s="11">
        <v>17.24160379933587</v>
      </c>
      <c r="AD13" s="11">
        <v>17.455809505200808</v>
      </c>
      <c r="AE13" s="11">
        <v>17.681164455574457</v>
      </c>
      <c r="AF13" s="11">
        <v>17.90821915640543</v>
      </c>
      <c r="AG13" s="11">
        <v>18.149967713683502</v>
      </c>
      <c r="AH13" s="11">
        <v>18.398075347945763</v>
      </c>
      <c r="AI13" s="11">
        <v>18.637067246247334</v>
      </c>
      <c r="AJ13" s="11">
        <v>18.876237938438567</v>
      </c>
      <c r="AK13" s="11">
        <v>19.118687974936606</v>
      </c>
      <c r="AL13" s="11">
        <v>19.358845473325882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30.694118895432183</v>
      </c>
      <c r="O15" s="87">
        <f t="shared" ref="O15:AL15" si="5">SUM(O16:O20)</f>
        <v>30.793029255768467</v>
      </c>
      <c r="P15" s="87">
        <f t="shared" si="5"/>
        <v>30.741553505167452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30.927029578851972</v>
      </c>
      <c r="T15" s="87">
        <f t="shared" si="5"/>
        <v>31.029058053013514</v>
      </c>
      <c r="U15" s="87">
        <f t="shared" si="5"/>
        <v>31.852466151920154</v>
      </c>
      <c r="V15" s="87">
        <f t="shared" si="5"/>
        <v>32.436860810495943</v>
      </c>
      <c r="W15" s="87">
        <f t="shared" si="5"/>
        <v>34.340852295581819</v>
      </c>
      <c r="X15" s="87">
        <f t="shared" si="5"/>
        <v>32.363444779379556</v>
      </c>
      <c r="Y15" s="87">
        <f t="shared" si="5"/>
        <v>32.485159502835813</v>
      </c>
      <c r="Z15" s="87">
        <f t="shared" si="5"/>
        <v>32.710968898329291</v>
      </c>
      <c r="AA15" s="87">
        <f t="shared" si="5"/>
        <v>32.98764745162913</v>
      </c>
      <c r="AB15" s="87">
        <f t="shared" si="5"/>
        <v>33.24107398045664</v>
      </c>
      <c r="AC15" s="87">
        <f t="shared" si="5"/>
        <v>33.47509003465386</v>
      </c>
      <c r="AD15" s="87">
        <f t="shared" si="5"/>
        <v>33.709507178117263</v>
      </c>
      <c r="AE15" s="87">
        <f t="shared" si="5"/>
        <v>33.952242246297033</v>
      </c>
      <c r="AF15" s="87">
        <f t="shared" si="5"/>
        <v>34.183366732853841</v>
      </c>
      <c r="AG15" s="87">
        <f t="shared" si="5"/>
        <v>34.439813926972427</v>
      </c>
      <c r="AH15" s="87">
        <f t="shared" si="5"/>
        <v>34.696317147618984</v>
      </c>
      <c r="AI15" s="87">
        <f t="shared" si="5"/>
        <v>34.957262656589855</v>
      </c>
      <c r="AJ15" s="87">
        <f t="shared" si="5"/>
        <v>35.22740488384391</v>
      </c>
      <c r="AK15" s="87">
        <f t="shared" si="5"/>
        <v>35.50074625849102</v>
      </c>
      <c r="AL15" s="87">
        <f t="shared" si="5"/>
        <v>35.80595070648144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6.4433334929041415</v>
      </c>
      <c r="N16" s="11">
        <v>5.823512010333145</v>
      </c>
      <c r="O16" s="11">
        <v>5.9099457548102841</v>
      </c>
      <c r="P16" s="11">
        <v>5.9799241565466525</v>
      </c>
      <c r="Q16" s="11">
        <v>5.4051596585628232</v>
      </c>
      <c r="R16" s="11">
        <v>5.6207492164441737</v>
      </c>
      <c r="S16" s="11">
        <v>5.5136178183594637</v>
      </c>
      <c r="T16" s="11">
        <v>5.9329539622300089</v>
      </c>
      <c r="U16" s="11">
        <v>5.7627373361960323</v>
      </c>
      <c r="V16" s="11">
        <v>5.6018764618726857</v>
      </c>
      <c r="W16" s="11">
        <v>6.1133768169745126</v>
      </c>
      <c r="X16" s="11">
        <v>5.1706504687728136</v>
      </c>
      <c r="Y16" s="11">
        <v>5.1798837015347008</v>
      </c>
      <c r="Z16" s="11">
        <v>5.1859179583192416</v>
      </c>
      <c r="AA16" s="11">
        <v>5.202731897434651</v>
      </c>
      <c r="AB16" s="11">
        <v>5.2158933542794417</v>
      </c>
      <c r="AC16" s="11">
        <v>5.2307662372086243</v>
      </c>
      <c r="AD16" s="11">
        <v>5.2468799045180106</v>
      </c>
      <c r="AE16" s="11">
        <v>5.264136987190895</v>
      </c>
      <c r="AF16" s="11">
        <v>5.2790499136960909</v>
      </c>
      <c r="AG16" s="11">
        <v>5.3019409169032032</v>
      </c>
      <c r="AH16" s="11">
        <v>5.3236371900551225</v>
      </c>
      <c r="AI16" s="11">
        <v>5.3496048353598917</v>
      </c>
      <c r="AJ16" s="11">
        <v>5.3717921384546248</v>
      </c>
      <c r="AK16" s="11">
        <v>5.3983426232481113</v>
      </c>
      <c r="AL16" s="11">
        <v>5.4203526238864832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5.1755462271811297</v>
      </c>
      <c r="N17" s="11">
        <v>6.2020557582165221</v>
      </c>
      <c r="O17" s="11">
        <v>6.298538107891158</v>
      </c>
      <c r="P17" s="11">
        <v>6.2234296593153369</v>
      </c>
      <c r="Q17" s="11">
        <v>6.9045760214776273</v>
      </c>
      <c r="R17" s="11">
        <v>7.0010384831361092</v>
      </c>
      <c r="S17" s="11">
        <v>6.6313697047779296</v>
      </c>
      <c r="T17" s="11">
        <v>6.6063959514283779</v>
      </c>
      <c r="U17" s="11">
        <v>6.9270104554264522</v>
      </c>
      <c r="V17" s="11">
        <v>6.9087673266133862</v>
      </c>
      <c r="W17" s="11">
        <v>7.6115753904746297</v>
      </c>
      <c r="X17" s="11">
        <v>7.3824008417848983</v>
      </c>
      <c r="Y17" s="11">
        <v>7.4994193669490858</v>
      </c>
      <c r="Z17" s="11">
        <v>7.6109939617696876</v>
      </c>
      <c r="AA17" s="11">
        <v>7.7281388288981399</v>
      </c>
      <c r="AB17" s="11">
        <v>7.8249164867773864</v>
      </c>
      <c r="AC17" s="11">
        <v>7.9072264348161685</v>
      </c>
      <c r="AD17" s="11">
        <v>7.9852705000281929</v>
      </c>
      <c r="AE17" s="11">
        <v>8.0639571001490324</v>
      </c>
      <c r="AF17" s="11">
        <v>8.1374636489979562</v>
      </c>
      <c r="AG17" s="11">
        <v>8.2141223920571864</v>
      </c>
      <c r="AH17" s="11">
        <v>8.2852269226462401</v>
      </c>
      <c r="AI17" s="11">
        <v>8.3572245734854835</v>
      </c>
      <c r="AJ17" s="11">
        <v>8.4403002917906278</v>
      </c>
      <c r="AK17" s="11">
        <v>8.524868015494123</v>
      </c>
      <c r="AL17" s="11">
        <v>8.6133455059135677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4.1634133790232664</v>
      </c>
      <c r="O18" s="11">
        <v>3.6951479054553209</v>
      </c>
      <c r="P18" s="11">
        <v>3.2372086847893899</v>
      </c>
      <c r="Q18" s="11">
        <v>3.3873743231753681</v>
      </c>
      <c r="R18" s="11">
        <v>3.2216047867065432</v>
      </c>
      <c r="S18" s="11">
        <v>3.5359541667788892</v>
      </c>
      <c r="T18" s="11">
        <v>3.384063302977907</v>
      </c>
      <c r="U18" s="11">
        <v>3.5379956103178376</v>
      </c>
      <c r="V18" s="11">
        <v>3.5576318025366938</v>
      </c>
      <c r="W18" s="11">
        <v>3.7442263994781428</v>
      </c>
      <c r="X18" s="11">
        <v>4.1062228480764755</v>
      </c>
      <c r="Y18" s="11">
        <v>4.1271519484693702</v>
      </c>
      <c r="Z18" s="11">
        <v>4.173063856988608</v>
      </c>
      <c r="AA18" s="11">
        <v>4.2166985150052332</v>
      </c>
      <c r="AB18" s="11">
        <v>4.2775935156960188</v>
      </c>
      <c r="AC18" s="11">
        <v>4.3373070161144236</v>
      </c>
      <c r="AD18" s="11">
        <v>4.3956267257007493</v>
      </c>
      <c r="AE18" s="11">
        <v>4.4515508106814163</v>
      </c>
      <c r="AF18" s="11">
        <v>4.5095367797886317</v>
      </c>
      <c r="AG18" s="11">
        <v>4.5630226669354235</v>
      </c>
      <c r="AH18" s="11">
        <v>4.615835460530576</v>
      </c>
      <c r="AI18" s="11">
        <v>4.6749041058102874</v>
      </c>
      <c r="AJ18" s="11">
        <v>4.7351923664255215</v>
      </c>
      <c r="AK18" s="11">
        <v>4.7894551358067048</v>
      </c>
      <c r="AL18" s="11">
        <v>4.8482040154442316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2.6510131843486393</v>
      </c>
      <c r="N19" s="11">
        <v>2.5856081013831314</v>
      </c>
      <c r="O19" s="11">
        <v>2.9321178723764052</v>
      </c>
      <c r="P19" s="11">
        <v>3.4268473196467157</v>
      </c>
      <c r="Q19" s="11">
        <v>3.2555707228054844</v>
      </c>
      <c r="R19" s="11">
        <v>3.7449149294376691</v>
      </c>
      <c r="S19" s="11">
        <v>3.0850769887882143</v>
      </c>
      <c r="T19" s="11">
        <v>3.2269601689382656</v>
      </c>
      <c r="U19" s="11">
        <v>3.3126123044881255</v>
      </c>
      <c r="V19" s="11">
        <v>3.6878461319238673</v>
      </c>
      <c r="W19" s="11">
        <v>3.4608626260022386</v>
      </c>
      <c r="X19" s="11">
        <v>3.1850488928819201</v>
      </c>
      <c r="Y19" s="11">
        <v>3.1663667733223524</v>
      </c>
      <c r="Z19" s="11">
        <v>3.1885998595570104</v>
      </c>
      <c r="AA19" s="11">
        <v>3.2252496438583838</v>
      </c>
      <c r="AB19" s="11">
        <v>3.2586669404679149</v>
      </c>
      <c r="AC19" s="11">
        <v>3.2911467552035822</v>
      </c>
      <c r="AD19" s="11">
        <v>3.3249992085895443</v>
      </c>
      <c r="AE19" s="11">
        <v>3.3594725976319619</v>
      </c>
      <c r="AF19" s="11">
        <v>3.394730583614705</v>
      </c>
      <c r="AG19" s="11">
        <v>3.4350457691573726</v>
      </c>
      <c r="AH19" s="11">
        <v>3.4754159740008359</v>
      </c>
      <c r="AI19" s="11">
        <v>3.5095925866622455</v>
      </c>
      <c r="AJ19" s="11">
        <v>3.5449817702073476</v>
      </c>
      <c r="AK19" s="11">
        <v>3.5758418971444645</v>
      </c>
      <c r="AL19" s="11">
        <v>3.6460265735595034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13.979196846677524</v>
      </c>
      <c r="N20" s="11">
        <v>11.91952964647612</v>
      </c>
      <c r="O20" s="11">
        <v>11.957279615235299</v>
      </c>
      <c r="P20" s="11">
        <v>11.874143684869354</v>
      </c>
      <c r="Q20" s="11">
        <v>12.488442937725662</v>
      </c>
      <c r="R20" s="11">
        <v>12.63007487451808</v>
      </c>
      <c r="S20" s="11">
        <v>12.161010900147474</v>
      </c>
      <c r="T20" s="11">
        <v>11.878684667438955</v>
      </c>
      <c r="U20" s="11">
        <v>12.312110445491703</v>
      </c>
      <c r="V20" s="11">
        <v>12.680739087549316</v>
      </c>
      <c r="W20" s="11">
        <v>13.410811062652295</v>
      </c>
      <c r="X20" s="11">
        <v>12.519121727863446</v>
      </c>
      <c r="Y20" s="11">
        <v>12.512337712560303</v>
      </c>
      <c r="Z20" s="11">
        <v>12.552393261694748</v>
      </c>
      <c r="AA20" s="11">
        <v>12.614828566432719</v>
      </c>
      <c r="AB20" s="11">
        <v>12.66400368323588</v>
      </c>
      <c r="AC20" s="11">
        <v>12.708643591311061</v>
      </c>
      <c r="AD20" s="11">
        <v>12.756730839280765</v>
      </c>
      <c r="AE20" s="11">
        <v>12.81312475064372</v>
      </c>
      <c r="AF20" s="11">
        <v>12.862585806756458</v>
      </c>
      <c r="AG20" s="11">
        <v>12.925682181919239</v>
      </c>
      <c r="AH20" s="11">
        <v>12.996201600386213</v>
      </c>
      <c r="AI20" s="11">
        <v>13.065936555271945</v>
      </c>
      <c r="AJ20" s="11">
        <v>13.13513831696579</v>
      </c>
      <c r="AK20" s="11">
        <v>13.21223858679762</v>
      </c>
      <c r="AL20" s="11">
        <v>13.278021987677652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33.252075024823071</v>
      </c>
      <c r="O22" s="87">
        <f t="shared" ref="O22:AL22" si="7">SUM(O23:O24)</f>
        <v>32.675339620040845</v>
      </c>
      <c r="P22" s="87">
        <f t="shared" si="7"/>
        <v>31.831019666135617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31.386437624721989</v>
      </c>
      <c r="U22" s="87">
        <f t="shared" si="7"/>
        <v>31.953843141158355</v>
      </c>
      <c r="V22" s="87">
        <f t="shared" si="7"/>
        <v>31.34168215439648</v>
      </c>
      <c r="W22" s="87">
        <f t="shared" si="7"/>
        <v>33.032581367112506</v>
      </c>
      <c r="X22" s="87">
        <f t="shared" si="7"/>
        <v>31.722427964346302</v>
      </c>
      <c r="Y22" s="87">
        <f t="shared" si="7"/>
        <v>31.532007985265849</v>
      </c>
      <c r="Z22" s="87">
        <f t="shared" si="7"/>
        <v>31.364569820411091</v>
      </c>
      <c r="AA22" s="87">
        <f t="shared" si="7"/>
        <v>31.236641351605247</v>
      </c>
      <c r="AB22" s="87">
        <f t="shared" si="7"/>
        <v>31.104941174204399</v>
      </c>
      <c r="AC22" s="87">
        <f t="shared" si="7"/>
        <v>30.912859054484002</v>
      </c>
      <c r="AD22" s="87">
        <f t="shared" si="7"/>
        <v>30.703761072326916</v>
      </c>
      <c r="AE22" s="87">
        <f t="shared" si="7"/>
        <v>30.474317165912392</v>
      </c>
      <c r="AF22" s="87">
        <f t="shared" si="7"/>
        <v>30.268333104492825</v>
      </c>
      <c r="AG22" s="87">
        <f t="shared" si="7"/>
        <v>30.049839887615867</v>
      </c>
      <c r="AH22" s="87">
        <f t="shared" si="7"/>
        <v>29.734408619329454</v>
      </c>
      <c r="AI22" s="87">
        <f t="shared" si="7"/>
        <v>29.378075938036893</v>
      </c>
      <c r="AJ22" s="87">
        <f t="shared" si="7"/>
        <v>29.112343018479738</v>
      </c>
      <c r="AK22" s="87">
        <f t="shared" si="7"/>
        <v>28.882509876201667</v>
      </c>
      <c r="AL22" s="87">
        <f t="shared" si="7"/>
        <v>28.821455226418852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28.065215762015598</v>
      </c>
      <c r="N23" s="11">
        <v>26.896463063512915</v>
      </c>
      <c r="O23" s="11">
        <v>26.493144477268416</v>
      </c>
      <c r="P23" s="11">
        <v>25.549688251749561</v>
      </c>
      <c r="Q23" s="11">
        <v>27.11458584712884</v>
      </c>
      <c r="R23" s="11">
        <v>28.606028455960544</v>
      </c>
      <c r="S23" s="11">
        <v>26.803663102977332</v>
      </c>
      <c r="T23" s="11">
        <v>25.775999745370143</v>
      </c>
      <c r="U23" s="11">
        <v>26.167653621961428</v>
      </c>
      <c r="V23" s="11">
        <v>26.017300054316227</v>
      </c>
      <c r="W23" s="11">
        <v>27.57101511502059</v>
      </c>
      <c r="X23" s="11">
        <v>25.579043559620693</v>
      </c>
      <c r="Y23" s="11">
        <v>25.440161897439207</v>
      </c>
      <c r="Z23" s="11">
        <v>25.336654167033046</v>
      </c>
      <c r="AA23" s="11">
        <v>25.268334503194627</v>
      </c>
      <c r="AB23" s="11">
        <v>25.204572507390164</v>
      </c>
      <c r="AC23" s="11">
        <v>25.103053270919503</v>
      </c>
      <c r="AD23" s="11">
        <v>24.995705766466138</v>
      </c>
      <c r="AE23" s="11">
        <v>24.858840638993097</v>
      </c>
      <c r="AF23" s="11">
        <v>24.734405343166433</v>
      </c>
      <c r="AG23" s="11">
        <v>24.60953490472696</v>
      </c>
      <c r="AH23" s="11">
        <v>24.489078643628972</v>
      </c>
      <c r="AI23" s="11">
        <v>24.365572815938179</v>
      </c>
      <c r="AJ23" s="11">
        <v>24.213176645395443</v>
      </c>
      <c r="AK23" s="11">
        <v>24.046634202514138</v>
      </c>
      <c r="AL23" s="11">
        <v>23.923320726995069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7.0109380707763105</v>
      </c>
      <c r="N24" s="11">
        <v>6.3556119613101529</v>
      </c>
      <c r="O24" s="11">
        <v>6.1821951427724287</v>
      </c>
      <c r="P24" s="11">
        <v>6.2813314143860541</v>
      </c>
      <c r="Q24" s="11">
        <v>6.6136342490911204</v>
      </c>
      <c r="R24" s="11">
        <v>6.4716799065514099</v>
      </c>
      <c r="S24" s="11">
        <v>5.8157858602083339</v>
      </c>
      <c r="T24" s="11">
        <v>5.6104378793518448</v>
      </c>
      <c r="U24" s="11">
        <v>5.7861895191969275</v>
      </c>
      <c r="V24" s="11">
        <v>5.3243821000802551</v>
      </c>
      <c r="W24" s="11">
        <v>5.4615662520919139</v>
      </c>
      <c r="X24" s="11">
        <v>6.1433844047256079</v>
      </c>
      <c r="Y24" s="11">
        <v>6.0918460878266414</v>
      </c>
      <c r="Z24" s="11">
        <v>6.0279156533780434</v>
      </c>
      <c r="AA24" s="11">
        <v>5.9683068484106192</v>
      </c>
      <c r="AB24" s="11">
        <v>5.9003686668142361</v>
      </c>
      <c r="AC24" s="11">
        <v>5.8098057835645012</v>
      </c>
      <c r="AD24" s="11">
        <v>5.7080553058607784</v>
      </c>
      <c r="AE24" s="11">
        <v>5.6154765269192959</v>
      </c>
      <c r="AF24" s="11">
        <v>5.5339277613263915</v>
      </c>
      <c r="AG24" s="11">
        <v>5.4403049828889056</v>
      </c>
      <c r="AH24" s="11">
        <v>5.2453299757004821</v>
      </c>
      <c r="AI24" s="11">
        <v>5.0125031220987122</v>
      </c>
      <c r="AJ24" s="11">
        <v>4.8991663730842951</v>
      </c>
      <c r="AK24" s="11">
        <v>4.8358756736875286</v>
      </c>
      <c r="AL24" s="11">
        <v>4.8981344994237839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35.89187522153977</v>
      </c>
      <c r="N26" s="87">
        <f>SUM(N27:N30)</f>
        <v>34.607399208040285</v>
      </c>
      <c r="O26" s="87">
        <f t="shared" ref="O26:AL26" si="9">SUM(O27:O30)</f>
        <v>31.430388298676078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29.840867745659931</v>
      </c>
      <c r="T26" s="87">
        <f t="shared" si="9"/>
        <v>29.202451026418192</v>
      </c>
      <c r="U26" s="87">
        <f t="shared" si="9"/>
        <v>29.140979865965342</v>
      </c>
      <c r="V26" s="87">
        <f t="shared" si="9"/>
        <v>30.152126773092803</v>
      </c>
      <c r="W26" s="87">
        <f t="shared" si="9"/>
        <v>25.931184020142062</v>
      </c>
      <c r="X26" s="87">
        <f t="shared" si="9"/>
        <v>25.970224602721458</v>
      </c>
      <c r="Y26" s="87">
        <f t="shared" si="9"/>
        <v>25.706497926035365</v>
      </c>
      <c r="Z26" s="87">
        <f t="shared" si="9"/>
        <v>25.394178775522246</v>
      </c>
      <c r="AA26" s="87">
        <f t="shared" si="9"/>
        <v>25.182964962342069</v>
      </c>
      <c r="AB26" s="87">
        <f t="shared" si="9"/>
        <v>25.016302473166306</v>
      </c>
      <c r="AC26" s="87">
        <f t="shared" si="9"/>
        <v>24.839720609787566</v>
      </c>
      <c r="AD26" s="87">
        <f t="shared" si="9"/>
        <v>24.639689747060373</v>
      </c>
      <c r="AE26" s="87">
        <f t="shared" si="9"/>
        <v>24.454497423407467</v>
      </c>
      <c r="AF26" s="87">
        <f t="shared" si="9"/>
        <v>24.267283326582628</v>
      </c>
      <c r="AG26" s="87">
        <f t="shared" si="9"/>
        <v>24.092574477062847</v>
      </c>
      <c r="AH26" s="87">
        <f t="shared" si="9"/>
        <v>23.926442024164949</v>
      </c>
      <c r="AI26" s="87">
        <f t="shared" si="9"/>
        <v>23.761817215868273</v>
      </c>
      <c r="AJ26" s="87">
        <f t="shared" si="9"/>
        <v>23.583104246553777</v>
      </c>
      <c r="AK26" s="87">
        <f t="shared" si="9"/>
        <v>23.398816119390702</v>
      </c>
      <c r="AL26" s="87">
        <f t="shared" si="9"/>
        <v>23.186531582588323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2.5374072482361614</v>
      </c>
      <c r="N27" s="11">
        <v>3.8473008691781039</v>
      </c>
      <c r="O27" s="11">
        <v>2.4140505052757097</v>
      </c>
      <c r="P27" s="11">
        <v>2.9334666857461049</v>
      </c>
      <c r="Q27" s="11">
        <v>3.2471819567745195</v>
      </c>
      <c r="R27" s="11">
        <v>2.7138409072199106</v>
      </c>
      <c r="S27" s="11">
        <v>2.0311687324190348</v>
      </c>
      <c r="T27" s="11">
        <v>2.3412362918543765</v>
      </c>
      <c r="U27" s="11">
        <v>2.4068767926760661</v>
      </c>
      <c r="V27" s="11">
        <v>2.1393415166326544</v>
      </c>
      <c r="W27" s="11">
        <v>2.1090003081232154</v>
      </c>
      <c r="X27" s="11">
        <v>2.0348748130149255</v>
      </c>
      <c r="Y27" s="11">
        <v>2.0554270130862209</v>
      </c>
      <c r="Z27" s="11">
        <v>2.0823082467692999</v>
      </c>
      <c r="AA27" s="11">
        <v>2.113932647754369</v>
      </c>
      <c r="AB27" s="11">
        <v>2.1420096079847508</v>
      </c>
      <c r="AC27" s="11">
        <v>2.1688019419919375</v>
      </c>
      <c r="AD27" s="11">
        <v>2.1945872730006384</v>
      </c>
      <c r="AE27" s="11">
        <v>2.2214076432475292</v>
      </c>
      <c r="AF27" s="11">
        <v>2.247452142527429</v>
      </c>
      <c r="AG27" s="11">
        <v>2.2746166411996511</v>
      </c>
      <c r="AH27" s="11">
        <v>2.3007445377970233</v>
      </c>
      <c r="AI27" s="11">
        <v>2.3261082741174461</v>
      </c>
      <c r="AJ27" s="11">
        <v>2.3503938973761467</v>
      </c>
      <c r="AK27" s="11">
        <v>2.371942115011382</v>
      </c>
      <c r="AL27" s="11">
        <v>2.3944795266033134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13.802339653563553</v>
      </c>
      <c r="N28" s="11">
        <v>13.086912943926054</v>
      </c>
      <c r="O28" s="11">
        <v>11.685860258850941</v>
      </c>
      <c r="P28" s="11">
        <v>12.320612642318435</v>
      </c>
      <c r="Q28" s="11">
        <v>12.723154544573367</v>
      </c>
      <c r="R28" s="11">
        <v>12.44371395890972</v>
      </c>
      <c r="S28" s="11">
        <v>12.172450993365485</v>
      </c>
      <c r="T28" s="11">
        <v>11.483467259852583</v>
      </c>
      <c r="U28" s="11">
        <v>11.50508978561821</v>
      </c>
      <c r="V28" s="11">
        <v>11.793950958274685</v>
      </c>
      <c r="W28" s="11">
        <v>10.046288090693917</v>
      </c>
      <c r="X28" s="11">
        <v>9.8855565574343363</v>
      </c>
      <c r="Y28" s="11">
        <v>9.7436449231554523</v>
      </c>
      <c r="Z28" s="11">
        <v>9.6049490296293598</v>
      </c>
      <c r="AA28" s="11">
        <v>9.4982258371987029</v>
      </c>
      <c r="AB28" s="11">
        <v>9.4008579875240699</v>
      </c>
      <c r="AC28" s="11">
        <v>9.306014490391787</v>
      </c>
      <c r="AD28" s="11">
        <v>9.206120004026447</v>
      </c>
      <c r="AE28" s="11">
        <v>9.10521285992324</v>
      </c>
      <c r="AF28" s="11">
        <v>9.0050395567403481</v>
      </c>
      <c r="AG28" s="11">
        <v>8.9131130787527653</v>
      </c>
      <c r="AH28" s="11">
        <v>8.8263914221168811</v>
      </c>
      <c r="AI28" s="11">
        <v>8.7386069256691865</v>
      </c>
      <c r="AJ28" s="11">
        <v>8.6482920864623445</v>
      </c>
      <c r="AK28" s="11">
        <v>8.5616638992754552</v>
      </c>
      <c r="AL28" s="11">
        <v>8.4730448757084087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14.406234157644464</v>
      </c>
      <c r="N29" s="11">
        <v>12.481014133649078</v>
      </c>
      <c r="O29" s="11">
        <v>12.061760308684402</v>
      </c>
      <c r="P29" s="11">
        <v>11.775573207491178</v>
      </c>
      <c r="Q29" s="11">
        <v>11.886187992149555</v>
      </c>
      <c r="R29" s="11">
        <v>10.66412372339674</v>
      </c>
      <c r="S29" s="11">
        <v>10.277347905242063</v>
      </c>
      <c r="T29" s="11">
        <v>9.9210481202910472</v>
      </c>
      <c r="U29" s="11">
        <v>10.356522878204283</v>
      </c>
      <c r="V29" s="11">
        <v>11.061565563914003</v>
      </c>
      <c r="W29" s="11">
        <v>8.8806436501693486</v>
      </c>
      <c r="X29" s="11">
        <v>9.1726828597483312</v>
      </c>
      <c r="Y29" s="11">
        <v>9.0590145167366565</v>
      </c>
      <c r="Z29" s="11">
        <v>8.8848033496846863</v>
      </c>
      <c r="AA29" s="11">
        <v>8.7653376329255828</v>
      </c>
      <c r="AB29" s="11">
        <v>8.6895972224162801</v>
      </c>
      <c r="AC29" s="11">
        <v>8.6046777147581111</v>
      </c>
      <c r="AD29" s="11">
        <v>8.5086138881306184</v>
      </c>
      <c r="AE29" s="11">
        <v>8.4225524983061657</v>
      </c>
      <c r="AF29" s="11">
        <v>8.3314873589256386</v>
      </c>
      <c r="AG29" s="11">
        <v>8.2427787330318019</v>
      </c>
      <c r="AH29" s="11">
        <v>8.154026903474481</v>
      </c>
      <c r="AI29" s="11">
        <v>8.0672524377735986</v>
      </c>
      <c r="AJ29" s="11">
        <v>7.9797284043250558</v>
      </c>
      <c r="AK29" s="11">
        <v>7.893185153752194</v>
      </c>
      <c r="AL29" s="11">
        <v>7.8050129136883575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5.145894162095594</v>
      </c>
      <c r="N30" s="11">
        <v>5.1921712612870508</v>
      </c>
      <c r="O30" s="11">
        <v>5.2687172258650232</v>
      </c>
      <c r="P30" s="11">
        <v>5.2800838696089087</v>
      </c>
      <c r="Q30" s="11">
        <v>5.3649132003497719</v>
      </c>
      <c r="R30" s="11">
        <v>6.118501709005451</v>
      </c>
      <c r="S30" s="11">
        <v>5.3599001146333469</v>
      </c>
      <c r="T30" s="11">
        <v>5.4566993544201852</v>
      </c>
      <c r="U30" s="11">
        <v>4.8724904094667867</v>
      </c>
      <c r="V30" s="11">
        <v>5.1572687342714607</v>
      </c>
      <c r="W30" s="11">
        <v>4.8952519711555809</v>
      </c>
      <c r="X30" s="11">
        <v>4.8771103725238678</v>
      </c>
      <c r="Y30" s="11">
        <v>4.8484114730570349</v>
      </c>
      <c r="Z30" s="11">
        <v>4.8221181494389009</v>
      </c>
      <c r="AA30" s="11">
        <v>4.8054688444634142</v>
      </c>
      <c r="AB30" s="11">
        <v>4.7838376552412063</v>
      </c>
      <c r="AC30" s="11">
        <v>4.76022646264573</v>
      </c>
      <c r="AD30" s="11">
        <v>4.7303685819026695</v>
      </c>
      <c r="AE30" s="11">
        <v>4.705324421930535</v>
      </c>
      <c r="AF30" s="11">
        <v>4.6833042683892163</v>
      </c>
      <c r="AG30" s="11">
        <v>4.6620660240786274</v>
      </c>
      <c r="AH30" s="11">
        <v>4.6452791607765658</v>
      </c>
      <c r="AI30" s="11">
        <v>4.6298495783080424</v>
      </c>
      <c r="AJ30" s="11">
        <v>4.6046898583902305</v>
      </c>
      <c r="AK30" s="11">
        <v>4.5720249513516711</v>
      </c>
      <c r="AL30" s="11">
        <v>4.5139942665882398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27.178815926232758</v>
      </c>
      <c r="O32" s="87">
        <f t="shared" si="10"/>
        <v>27.442234395809784</v>
      </c>
      <c r="P32" s="87">
        <f t="shared" si="10"/>
        <v>28.006403854730767</v>
      </c>
      <c r="Q32" s="87">
        <f t="shared" si="10"/>
        <v>29.927080084459696</v>
      </c>
      <c r="R32" s="87">
        <f t="shared" si="10"/>
        <v>30.813258873999906</v>
      </c>
      <c r="S32" s="87">
        <f t="shared" si="10"/>
        <v>28.852736353745684</v>
      </c>
      <c r="T32" s="87">
        <f t="shared" si="10"/>
        <v>28.823453523054638</v>
      </c>
      <c r="U32" s="87">
        <f t="shared" si="10"/>
        <v>28.144565909345637</v>
      </c>
      <c r="V32" s="87">
        <f t="shared" si="10"/>
        <v>28.38669668438542</v>
      </c>
      <c r="W32" s="87">
        <f t="shared" si="10"/>
        <v>28.842512339764962</v>
      </c>
      <c r="X32" s="87">
        <f t="shared" si="10"/>
        <v>29.583725863171662</v>
      </c>
      <c r="Y32" s="87">
        <f t="shared" si="10"/>
        <v>29.820994189925468</v>
      </c>
      <c r="Z32" s="87">
        <f t="shared" si="10"/>
        <v>30.085802010089253</v>
      </c>
      <c r="AA32" s="87">
        <f t="shared" si="10"/>
        <v>30.367556147905479</v>
      </c>
      <c r="AB32" s="87">
        <f t="shared" si="10"/>
        <v>30.573815425651738</v>
      </c>
      <c r="AC32" s="87">
        <f t="shared" si="10"/>
        <v>30.728058508669982</v>
      </c>
      <c r="AD32" s="87">
        <f t="shared" si="10"/>
        <v>30.85898970975191</v>
      </c>
      <c r="AE32" s="87">
        <f t="shared" ref="AE32" si="11">SUM(AE33:AE35)</f>
        <v>30.989288202140713</v>
      </c>
      <c r="AF32" s="87">
        <f t="shared" ref="AF32" si="12">SUM(AF33:AF35)</f>
        <v>31.100905086152412</v>
      </c>
      <c r="AG32" s="87">
        <f t="shared" ref="AG32" si="13">SUM(AG33:AG35)</f>
        <v>31.236747246478398</v>
      </c>
      <c r="AH32" s="87">
        <f t="shared" ref="AH32" si="14">SUM(AH33:AH35)</f>
        <v>31.381172133466631</v>
      </c>
      <c r="AI32" s="87">
        <f t="shared" ref="AI32" si="15">SUM(AI33:AI35)</f>
        <v>31.534567782182666</v>
      </c>
      <c r="AJ32" s="87">
        <f t="shared" ref="AJ32" si="16">SUM(AJ33:AJ35)</f>
        <v>31.692018667915374</v>
      </c>
      <c r="AK32" s="87">
        <f t="shared" ref="AK32" si="17">SUM(AK33:AK35)</f>
        <v>31.851314459991311</v>
      </c>
      <c r="AL32" s="87">
        <f t="shared" ref="AL32" si="18">SUM(AL33:AL35)</f>
        <v>32.005198211937874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20.71558224060805</v>
      </c>
      <c r="O33" s="11">
        <v>21.220539127318482</v>
      </c>
      <c r="P33" s="11">
        <v>21.729753285748782</v>
      </c>
      <c r="Q33" s="11">
        <v>23.315427328439743</v>
      </c>
      <c r="R33" s="11">
        <v>23.85431237131375</v>
      </c>
      <c r="S33" s="11">
        <v>22.805277618655214</v>
      </c>
      <c r="T33" s="11">
        <v>22.46969279863076</v>
      </c>
      <c r="U33" s="11">
        <v>21.238636727555168</v>
      </c>
      <c r="V33" s="11">
        <v>21.399113579775047</v>
      </c>
      <c r="W33" s="11">
        <v>22.200252846876417</v>
      </c>
      <c r="X33" s="11">
        <v>23.115594218092784</v>
      </c>
      <c r="Y33" s="11">
        <v>23.36629377942452</v>
      </c>
      <c r="Z33" s="11">
        <v>23.600575366979459</v>
      </c>
      <c r="AA33" s="11">
        <v>23.840659336560762</v>
      </c>
      <c r="AB33" s="11">
        <v>24.014512429289017</v>
      </c>
      <c r="AC33" s="11">
        <v>24.139643212092565</v>
      </c>
      <c r="AD33" s="11">
        <v>24.24435822949502</v>
      </c>
      <c r="AE33" s="11">
        <v>24.353520402681823</v>
      </c>
      <c r="AF33" s="11">
        <v>24.44642867693781</v>
      </c>
      <c r="AG33" s="11">
        <v>24.56166008906764</v>
      </c>
      <c r="AH33" s="11">
        <v>24.686742428693822</v>
      </c>
      <c r="AI33" s="11">
        <v>24.823727852206773</v>
      </c>
      <c r="AJ33" s="11">
        <v>24.960431140016848</v>
      </c>
      <c r="AK33" s="11">
        <v>25.107147270443807</v>
      </c>
      <c r="AL33" s="11">
        <v>25.262341153906288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6.09833841245801</v>
      </c>
      <c r="O34" s="11">
        <v>5.8781046129811747</v>
      </c>
      <c r="P34" s="11">
        <v>5.9687890072123171</v>
      </c>
      <c r="Q34" s="11">
        <v>6.2569297062880862</v>
      </c>
      <c r="R34" s="11">
        <v>6.6433062738768616</v>
      </c>
      <c r="S34" s="11">
        <v>5.7749597358631668</v>
      </c>
      <c r="T34" s="11">
        <v>6.052895698399575</v>
      </c>
      <c r="U34" s="11">
        <v>6.6003723789483519</v>
      </c>
      <c r="V34" s="11">
        <v>6.6963813015793123</v>
      </c>
      <c r="W34" s="11">
        <v>6.2791200192321126</v>
      </c>
      <c r="X34" s="11">
        <v>6.1762266251372981</v>
      </c>
      <c r="Y34" s="11">
        <v>6.1630089962224881</v>
      </c>
      <c r="Z34" s="11">
        <v>6.1923950196280684</v>
      </c>
      <c r="AA34" s="11">
        <v>6.2328237666100437</v>
      </c>
      <c r="AB34" s="11">
        <v>6.263129013299797</v>
      </c>
      <c r="AC34" s="11">
        <v>6.2902906322450693</v>
      </c>
      <c r="AD34" s="11">
        <v>6.3146052958599306</v>
      </c>
      <c r="AE34" s="11">
        <v>6.333946261181433</v>
      </c>
      <c r="AF34" s="11">
        <v>6.3506641118837326</v>
      </c>
      <c r="AG34" s="11">
        <v>6.3695937307520376</v>
      </c>
      <c r="AH34" s="11">
        <v>6.3873392163981437</v>
      </c>
      <c r="AI34" s="11">
        <v>6.4020715457963124</v>
      </c>
      <c r="AJ34" s="11">
        <v>6.4209676775908653</v>
      </c>
      <c r="AK34" s="11">
        <v>6.4320701513998051</v>
      </c>
      <c r="AL34" s="11">
        <v>6.4290487235024374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0.54390587417812541</v>
      </c>
      <c r="N35" s="11">
        <v>0.36489527316669829</v>
      </c>
      <c r="O35" s="11">
        <v>0.34359065551012585</v>
      </c>
      <c r="P35" s="11">
        <v>0.30786156176966684</v>
      </c>
      <c r="Q35" s="11">
        <v>0.35472304973186763</v>
      </c>
      <c r="R35" s="11">
        <v>0.31564022880929349</v>
      </c>
      <c r="S35" s="11">
        <v>0.27249899922730392</v>
      </c>
      <c r="T35" s="11">
        <v>0.30086502602430493</v>
      </c>
      <c r="U35" s="11">
        <v>0.3055568028421205</v>
      </c>
      <c r="V35" s="11">
        <v>0.29120180303106086</v>
      </c>
      <c r="W35" s="11">
        <v>0.36313947365643257</v>
      </c>
      <c r="X35" s="11">
        <v>0.29190501994157608</v>
      </c>
      <c r="Y35" s="11">
        <v>0.29169141427845963</v>
      </c>
      <c r="Z35" s="11">
        <v>0.29283162348172592</v>
      </c>
      <c r="AA35" s="11">
        <v>0.29407304473467416</v>
      </c>
      <c r="AB35" s="11">
        <v>0.29617398306292592</v>
      </c>
      <c r="AC35" s="11">
        <v>0.29812466433234885</v>
      </c>
      <c r="AD35" s="11">
        <v>0.30002618439695933</v>
      </c>
      <c r="AE35" s="11">
        <v>0.3018215382774595</v>
      </c>
      <c r="AF35" s="11">
        <v>0.30381229733086806</v>
      </c>
      <c r="AG35" s="11">
        <v>0.30549342665872214</v>
      </c>
      <c r="AH35" s="11">
        <v>0.30709048837466429</v>
      </c>
      <c r="AI35" s="11">
        <v>0.30876838417958363</v>
      </c>
      <c r="AJ35" s="11">
        <v>0.31061985030765837</v>
      </c>
      <c r="AK35" s="11">
        <v>0.31209703814769829</v>
      </c>
      <c r="AL35" s="11">
        <v>0.31380833452914947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30.116356046393022</v>
      </c>
      <c r="N37" s="87">
        <f t="shared" ref="N37:AL37" si="19">SUM(N38:N39)</f>
        <v>30.351373242972166</v>
      </c>
      <c r="O37" s="87">
        <f t="shared" si="19"/>
        <v>31.461490320251052</v>
      </c>
      <c r="P37" s="87">
        <f t="shared" si="19"/>
        <v>29.364152208376392</v>
      </c>
      <c r="Q37" s="87">
        <f t="shared" si="19"/>
        <v>32.245363671674291</v>
      </c>
      <c r="R37" s="87">
        <f t="shared" si="19"/>
        <v>34.081171127934795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30.596422213068102</v>
      </c>
      <c r="V37" s="87">
        <f t="shared" si="19"/>
        <v>30.621535000261112</v>
      </c>
      <c r="W37" s="87">
        <f t="shared" si="19"/>
        <v>31.086054994240694</v>
      </c>
      <c r="X37" s="87">
        <f t="shared" si="19"/>
        <v>30.750275107498652</v>
      </c>
      <c r="Y37" s="87">
        <f t="shared" si="19"/>
        <v>30.826713710205624</v>
      </c>
      <c r="Z37" s="87">
        <f t="shared" si="19"/>
        <v>30.948469886244215</v>
      </c>
      <c r="AA37" s="87">
        <f t="shared" si="19"/>
        <v>31.105893071436387</v>
      </c>
      <c r="AB37" s="87">
        <f t="shared" si="19"/>
        <v>31.219424456254494</v>
      </c>
      <c r="AC37" s="87">
        <f t="shared" si="19"/>
        <v>31.300418871212869</v>
      </c>
      <c r="AD37" s="87">
        <f t="shared" si="19"/>
        <v>31.352249366268651</v>
      </c>
      <c r="AE37" s="87">
        <f t="shared" si="19"/>
        <v>31.394362566170358</v>
      </c>
      <c r="AF37" s="87">
        <f t="shared" si="19"/>
        <v>31.441160228742856</v>
      </c>
      <c r="AG37" s="87">
        <f t="shared" si="19"/>
        <v>31.482449845187315</v>
      </c>
      <c r="AH37" s="87">
        <f t="shared" si="19"/>
        <v>31.514552708545651</v>
      </c>
      <c r="AI37" s="87">
        <f t="shared" si="19"/>
        <v>31.521825261190223</v>
      </c>
      <c r="AJ37" s="87">
        <f t="shared" si="19"/>
        <v>31.544602586594664</v>
      </c>
      <c r="AK37" s="87">
        <f t="shared" si="19"/>
        <v>31.55305709242144</v>
      </c>
      <c r="AL37" s="87">
        <f t="shared" si="19"/>
        <v>31.534768074672947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25.314113189876032</v>
      </c>
      <c r="N38" s="11">
        <v>25.763762853427401</v>
      </c>
      <c r="O38" s="11">
        <v>26.774377019500445</v>
      </c>
      <c r="P38" s="11">
        <v>24.830258736777857</v>
      </c>
      <c r="Q38" s="11">
        <v>27.745119278077954</v>
      </c>
      <c r="R38" s="11">
        <v>29.034728829932309</v>
      </c>
      <c r="S38" s="11">
        <v>28.82985404847253</v>
      </c>
      <c r="T38" s="11">
        <v>26.484401013218427</v>
      </c>
      <c r="U38" s="11">
        <v>25.281006084557156</v>
      </c>
      <c r="V38" s="11">
        <v>25.420734417926102</v>
      </c>
      <c r="W38" s="11">
        <v>25.603578211663216</v>
      </c>
      <c r="X38" s="11">
        <v>24.148493468552847</v>
      </c>
      <c r="Y38" s="11">
        <v>24.133796833319586</v>
      </c>
      <c r="Z38" s="11">
        <v>24.156052381956229</v>
      </c>
      <c r="AA38" s="11">
        <v>24.200780483041616</v>
      </c>
      <c r="AB38" s="11">
        <v>24.20426680080076</v>
      </c>
      <c r="AC38" s="11">
        <v>24.182542290257935</v>
      </c>
      <c r="AD38" s="11">
        <v>24.135044372990951</v>
      </c>
      <c r="AE38" s="11">
        <v>24.073428288180018</v>
      </c>
      <c r="AF38" s="11">
        <v>24.009231364659772</v>
      </c>
      <c r="AG38" s="11">
        <v>23.938914853388237</v>
      </c>
      <c r="AH38" s="11">
        <v>23.854718418272409</v>
      </c>
      <c r="AI38" s="11">
        <v>23.747562408963148</v>
      </c>
      <c r="AJ38" s="11">
        <v>23.655341542369765</v>
      </c>
      <c r="AK38" s="11">
        <v>23.55236745924995</v>
      </c>
      <c r="AL38" s="11">
        <v>23.41911466828876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4.8022428565169912</v>
      </c>
      <c r="N39" s="11">
        <v>4.5876103895447642</v>
      </c>
      <c r="O39" s="11">
        <v>4.6871133007506085</v>
      </c>
      <c r="P39" s="11">
        <v>4.5338934715985353</v>
      </c>
      <c r="Q39" s="11">
        <v>4.5002443935963354</v>
      </c>
      <c r="R39" s="11">
        <v>5.0464422980024874</v>
      </c>
      <c r="S39" s="11">
        <v>4.732487688894583</v>
      </c>
      <c r="T39" s="11">
        <v>5.15287383203815</v>
      </c>
      <c r="U39" s="11">
        <v>5.3154161285109449</v>
      </c>
      <c r="V39" s="11">
        <v>5.2008005823350079</v>
      </c>
      <c r="W39" s="11">
        <v>5.4824767825774794</v>
      </c>
      <c r="X39" s="11">
        <v>6.6017816389458046</v>
      </c>
      <c r="Y39" s="11">
        <v>6.6929168768860396</v>
      </c>
      <c r="Z39" s="11">
        <v>6.792417504287986</v>
      </c>
      <c r="AA39" s="11">
        <v>6.9051125883947728</v>
      </c>
      <c r="AB39" s="11">
        <v>7.0151576554537334</v>
      </c>
      <c r="AC39" s="11">
        <v>7.1178765809549365</v>
      </c>
      <c r="AD39" s="11">
        <v>7.2172049932777007</v>
      </c>
      <c r="AE39" s="11">
        <v>7.3209342779903404</v>
      </c>
      <c r="AF39" s="11">
        <v>7.4319288640830834</v>
      </c>
      <c r="AG39" s="11">
        <v>7.5435349917990777</v>
      </c>
      <c r="AH39" s="11">
        <v>7.6598342902732419</v>
      </c>
      <c r="AI39" s="11">
        <v>7.7742628522270749</v>
      </c>
      <c r="AJ39" s="11">
        <v>7.8892610442248996</v>
      </c>
      <c r="AK39" s="11">
        <v>8.0006896331714881</v>
      </c>
      <c r="AL39" s="11">
        <v>8.115653406384185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22.975361983115036</v>
      </c>
      <c r="N41" s="87">
        <f t="shared" ref="N41" si="20">SUM(N42:N43)</f>
        <v>21.123667290775352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21.428578963012551</v>
      </c>
      <c r="R41" s="87">
        <f t="shared" ref="R41" si="24">SUM(R42:R43)</f>
        <v>21.418848893363506</v>
      </c>
      <c r="S41" s="87">
        <f t="shared" ref="S41" si="25">SUM(S42:S43)</f>
        <v>21.517617889137924</v>
      </c>
      <c r="T41" s="87">
        <f t="shared" ref="T41" si="26">SUM(T42:T43)</f>
        <v>22.043441133403586</v>
      </c>
      <c r="U41" s="87">
        <f t="shared" ref="U41" si="27">SUM(U42:U43)</f>
        <v>23.90187625385515</v>
      </c>
      <c r="V41" s="87">
        <f t="shared" ref="V41" si="28">SUM(V42:V43)</f>
        <v>22.456966951183801</v>
      </c>
      <c r="W41" s="87">
        <f t="shared" ref="W41" si="29">SUM(W42:W43)</f>
        <v>19.936102189609642</v>
      </c>
      <c r="X41" s="87">
        <f t="shared" ref="X41" si="30">SUM(X42:X43)</f>
        <v>21.894310340702916</v>
      </c>
      <c r="Y41" s="87">
        <f t="shared" ref="Y41" si="31">SUM(Y42:Y43)</f>
        <v>21.644876363294564</v>
      </c>
      <c r="Z41" s="87">
        <f t="shared" ref="Z41" si="32">SUM(Z42:Z43)</f>
        <v>21.467698490887688</v>
      </c>
      <c r="AA41" s="87">
        <f t="shared" ref="AA41" si="33">SUM(AA42:AA43)</f>
        <v>21.333924426044735</v>
      </c>
      <c r="AB41" s="87">
        <f t="shared" ref="AB41" si="34">SUM(AB42:AB43)</f>
        <v>21.184438825729622</v>
      </c>
      <c r="AC41" s="87">
        <f t="shared" ref="AC41" si="35">SUM(AC42:AC43)</f>
        <v>21.047956163071643</v>
      </c>
      <c r="AD41" s="87">
        <f t="shared" ref="AD41" si="36">SUM(AD42:AD43)</f>
        <v>20.897469822071514</v>
      </c>
      <c r="AE41" s="87">
        <f t="shared" ref="AE41" si="37">SUM(AE42:AE43)</f>
        <v>20.730401587879591</v>
      </c>
      <c r="AF41" s="87">
        <f t="shared" ref="AF41" si="38">SUM(AF42:AF43)</f>
        <v>20.575123523246383</v>
      </c>
      <c r="AG41" s="87">
        <f t="shared" ref="AG41" si="39">SUM(AG42:AG43)</f>
        <v>20.431797741609991</v>
      </c>
      <c r="AH41" s="87">
        <f t="shared" ref="AH41" si="40">SUM(AH42:AH43)</f>
        <v>20.305867755674857</v>
      </c>
      <c r="AI41" s="87">
        <f t="shared" ref="AI41" si="41">SUM(AI42:AI43)</f>
        <v>20.191763733561707</v>
      </c>
      <c r="AJ41" s="87">
        <f t="shared" ref="AJ41" si="42">SUM(AJ42:AJ43)</f>
        <v>20.068955131048071</v>
      </c>
      <c r="AK41" s="87">
        <f t="shared" ref="AK41" si="43">SUM(AK42:AK43)</f>
        <v>19.948677685245329</v>
      </c>
      <c r="AL41" s="87">
        <f t="shared" ref="AL41" si="44">SUM(AL42:AL43)</f>
        <v>19.839546632469961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11.655489556553652</v>
      </c>
      <c r="N42" s="11">
        <v>9.5871927490692652</v>
      </c>
      <c r="O42" s="11">
        <v>10.190674084885197</v>
      </c>
      <c r="P42" s="11">
        <v>10.890057998071239</v>
      </c>
      <c r="Q42" s="11">
        <v>10.487142875181702</v>
      </c>
      <c r="R42" s="11">
        <v>10.563642665869798</v>
      </c>
      <c r="S42" s="11">
        <v>10.234430608505601</v>
      </c>
      <c r="T42" s="11">
        <v>10.348644035510306</v>
      </c>
      <c r="U42" s="11">
        <v>10.323525739425826</v>
      </c>
      <c r="V42" s="11">
        <v>9.7171961879082094</v>
      </c>
      <c r="W42" s="11">
        <v>8.4580034168908842</v>
      </c>
      <c r="X42" s="11">
        <v>10.064358239375343</v>
      </c>
      <c r="Y42" s="11">
        <v>9.9887263074300456</v>
      </c>
      <c r="Z42" s="11">
        <v>9.9187314091357788</v>
      </c>
      <c r="AA42" s="11">
        <v>9.85720619931306</v>
      </c>
      <c r="AB42" s="11">
        <v>9.7730187027818101</v>
      </c>
      <c r="AC42" s="11">
        <v>9.7067316909363441</v>
      </c>
      <c r="AD42" s="11">
        <v>9.6346946370677582</v>
      </c>
      <c r="AE42" s="11">
        <v>9.5517863025969767</v>
      </c>
      <c r="AF42" s="11">
        <v>9.4771268253617293</v>
      </c>
      <c r="AG42" s="11">
        <v>9.4138634695218038</v>
      </c>
      <c r="AH42" s="11">
        <v>9.355325811764807</v>
      </c>
      <c r="AI42" s="11">
        <v>9.3003086624942508</v>
      </c>
      <c r="AJ42" s="11">
        <v>9.2419723302184398</v>
      </c>
      <c r="AK42" s="11">
        <v>9.1875098896068792</v>
      </c>
      <c r="AL42" s="11">
        <v>9.1427120218799978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11.536474541706085</v>
      </c>
      <c r="O43" s="11">
        <v>11.128103119105724</v>
      </c>
      <c r="P43" s="11">
        <v>12.598921025026174</v>
      </c>
      <c r="Q43" s="11">
        <v>10.94143608783085</v>
      </c>
      <c r="R43" s="11">
        <v>10.855206227493708</v>
      </c>
      <c r="S43" s="11">
        <v>11.283187280632323</v>
      </c>
      <c r="T43" s="11">
        <v>11.69479709789328</v>
      </c>
      <c r="U43" s="11">
        <v>13.578350514429324</v>
      </c>
      <c r="V43" s="11">
        <v>12.739770763275592</v>
      </c>
      <c r="W43" s="11">
        <v>11.478098772718756</v>
      </c>
      <c r="X43" s="11">
        <v>11.829952101327574</v>
      </c>
      <c r="Y43" s="11">
        <v>11.65615005586452</v>
      </c>
      <c r="Z43" s="11">
        <v>11.548967081751909</v>
      </c>
      <c r="AA43" s="11">
        <v>11.476718226731675</v>
      </c>
      <c r="AB43" s="11">
        <v>11.411420122947813</v>
      </c>
      <c r="AC43" s="11">
        <v>11.341224472135298</v>
      </c>
      <c r="AD43" s="11">
        <v>11.262775185003756</v>
      </c>
      <c r="AE43" s="11">
        <v>11.178615285282612</v>
      </c>
      <c r="AF43" s="11">
        <v>11.097996697884652</v>
      </c>
      <c r="AG43" s="11">
        <v>11.017934272088187</v>
      </c>
      <c r="AH43" s="11">
        <v>10.95054194391005</v>
      </c>
      <c r="AI43" s="11">
        <v>10.891455071067458</v>
      </c>
      <c r="AJ43" s="11">
        <v>10.826982800829631</v>
      </c>
      <c r="AK43" s="11">
        <v>10.761167795638451</v>
      </c>
      <c r="AL43" s="11">
        <v>10.696834610589965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35.496233214515065</v>
      </c>
      <c r="N45" s="87">
        <f t="shared" ref="N45" si="45">SUM(N46:N47)</f>
        <v>33.817094668239157</v>
      </c>
      <c r="O45" s="87">
        <f t="shared" ref="O45" si="46">SUM(O46:O47)</f>
        <v>32.841973528189392</v>
      </c>
      <c r="P45" s="87">
        <f t="shared" ref="P45" si="47">SUM(P46:P47)</f>
        <v>33.395843165567946</v>
      </c>
      <c r="Q45" s="87">
        <f t="shared" ref="Q45" si="48">SUM(Q46:Q47)</f>
        <v>34.123522162399752</v>
      </c>
      <c r="R45" s="87">
        <f t="shared" ref="R45" si="49">SUM(R46:R47)</f>
        <v>36.144100023393889</v>
      </c>
      <c r="S45" s="87">
        <f t="shared" ref="S45" si="50">SUM(S46:S47)</f>
        <v>34.179881435945006</v>
      </c>
      <c r="T45" s="87">
        <f t="shared" ref="T45" si="51">SUM(T46:T47)</f>
        <v>35.741870999891276</v>
      </c>
      <c r="U45" s="87">
        <f t="shared" ref="U45" si="52">SUM(U46:U47)</f>
        <v>33.673162076952465</v>
      </c>
      <c r="V45" s="87">
        <f t="shared" ref="V45" si="53">SUM(V46:V47)</f>
        <v>33.766230733054407</v>
      </c>
      <c r="W45" s="87">
        <f t="shared" ref="W45" si="54">SUM(W46:W47)</f>
        <v>31.758126723277908</v>
      </c>
      <c r="X45" s="87">
        <f t="shared" ref="X45" si="55">SUM(X46:X47)</f>
        <v>31.950633467157672</v>
      </c>
      <c r="Y45" s="87">
        <f t="shared" ref="Y45" si="56">SUM(Y46:Y47)</f>
        <v>31.530258219181221</v>
      </c>
      <c r="Z45" s="87">
        <f t="shared" ref="Z45" si="57">SUM(Z46:Z47)</f>
        <v>31.260196026277434</v>
      </c>
      <c r="AA45" s="87">
        <f t="shared" ref="AA45" si="58">SUM(AA46:AA47)</f>
        <v>31.081139944617274</v>
      </c>
      <c r="AB45" s="87">
        <f t="shared" ref="AB45" si="59">SUM(AB46:AB47)</f>
        <v>30.930215510696957</v>
      </c>
      <c r="AC45" s="87">
        <f t="shared" ref="AC45" si="60">SUM(AC46:AC47)</f>
        <v>30.810741680741895</v>
      </c>
      <c r="AD45" s="87">
        <f t="shared" ref="AD45" si="61">SUM(AD46:AD47)</f>
        <v>30.691735298892766</v>
      </c>
      <c r="AE45" s="87">
        <f t="shared" ref="AE45" si="62">SUM(AE46:AE47)</f>
        <v>30.597763443785453</v>
      </c>
      <c r="AF45" s="87">
        <f t="shared" ref="AF45" si="63">SUM(AF46:AF47)</f>
        <v>30.50521308191097</v>
      </c>
      <c r="AG45" s="87">
        <f t="shared" ref="AG45" si="64">SUM(AG46:AG47)</f>
        <v>30.416765446610281</v>
      </c>
      <c r="AH45" s="87">
        <f t="shared" ref="AH45" si="65">SUM(AH46:AH47)</f>
        <v>30.325970970190482</v>
      </c>
      <c r="AI45" s="87">
        <f t="shared" ref="AI45" si="66">SUM(AI46:AI47)</f>
        <v>30.254201772948097</v>
      </c>
      <c r="AJ45" s="87">
        <f t="shared" ref="AJ45" si="67">SUM(AJ46:AJ47)</f>
        <v>30.174946020759734</v>
      </c>
      <c r="AK45" s="87">
        <f t="shared" ref="AK45" si="68">SUM(AK46:AK47)</f>
        <v>30.087033388672978</v>
      </c>
      <c r="AL45" s="87">
        <f t="shared" ref="AL45" si="69">SUM(AL46:AL47)</f>
        <v>29.990835558605703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4.7749111601659866</v>
      </c>
      <c r="N46" s="11">
        <v>4.4934390243147293</v>
      </c>
      <c r="O46" s="11">
        <v>4.5454633343229727</v>
      </c>
      <c r="P46" s="11">
        <v>4.5884155843940047</v>
      </c>
      <c r="Q46" s="11">
        <v>5.1105514981157718</v>
      </c>
      <c r="R46" s="11">
        <v>5.0400443844010052</v>
      </c>
      <c r="S46" s="11">
        <v>4.9380315052957959</v>
      </c>
      <c r="T46" s="11">
        <v>4.5683921574889528</v>
      </c>
      <c r="U46" s="11">
        <v>4.8269670379580312</v>
      </c>
      <c r="V46" s="11">
        <v>4.4172623943682234</v>
      </c>
      <c r="W46" s="11">
        <v>3.8902482613441265</v>
      </c>
      <c r="X46" s="11">
        <v>3.2269083210437888</v>
      </c>
      <c r="Y46" s="11">
        <v>3.1942174384406701</v>
      </c>
      <c r="Z46" s="11">
        <v>3.162233332422721</v>
      </c>
      <c r="AA46" s="11">
        <v>3.1381067509741167</v>
      </c>
      <c r="AB46" s="11">
        <v>3.1134839243767631</v>
      </c>
      <c r="AC46" s="11">
        <v>3.087087990692627</v>
      </c>
      <c r="AD46" s="11">
        <v>3.0598280068760371</v>
      </c>
      <c r="AE46" s="11">
        <v>3.0326165326376806</v>
      </c>
      <c r="AF46" s="11">
        <v>3.004755466395991</v>
      </c>
      <c r="AG46" s="11">
        <v>2.9777808018539824</v>
      </c>
      <c r="AH46" s="11">
        <v>2.9514297810637546</v>
      </c>
      <c r="AI46" s="11">
        <v>2.924382566146229</v>
      </c>
      <c r="AJ46" s="11">
        <v>2.8980483855818155</v>
      </c>
      <c r="AK46" s="11">
        <v>2.8734808979627342</v>
      </c>
      <c r="AL46" s="11">
        <v>2.847925234061877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30.721322054349081</v>
      </c>
      <c r="N47" s="11">
        <v>29.323655643924425</v>
      </c>
      <c r="O47" s="11">
        <v>28.296510193866421</v>
      </c>
      <c r="P47" s="11">
        <v>28.807427581173943</v>
      </c>
      <c r="Q47" s="11">
        <v>29.012970664283976</v>
      </c>
      <c r="R47" s="11">
        <v>31.104055638992882</v>
      </c>
      <c r="S47" s="11">
        <v>29.241849930649213</v>
      </c>
      <c r="T47" s="11">
        <v>31.173478842402325</v>
      </c>
      <c r="U47" s="11">
        <v>28.846195038994431</v>
      </c>
      <c r="V47" s="11">
        <v>29.348968338686181</v>
      </c>
      <c r="W47" s="11">
        <v>27.867878461933781</v>
      </c>
      <c r="X47" s="11">
        <v>28.723725146113885</v>
      </c>
      <c r="Y47" s="11">
        <v>28.33604078074055</v>
      </c>
      <c r="Z47" s="11">
        <v>28.097962693854715</v>
      </c>
      <c r="AA47" s="11">
        <v>27.943033193643156</v>
      </c>
      <c r="AB47" s="11">
        <v>27.816731586320195</v>
      </c>
      <c r="AC47" s="11">
        <v>27.723653690049268</v>
      </c>
      <c r="AD47" s="11">
        <v>27.631907292016731</v>
      </c>
      <c r="AE47" s="11">
        <v>27.565146911147774</v>
      </c>
      <c r="AF47" s="11">
        <v>27.500457615514978</v>
      </c>
      <c r="AG47" s="11">
        <v>27.4389846447563</v>
      </c>
      <c r="AH47" s="11">
        <v>27.374541189126727</v>
      </c>
      <c r="AI47" s="11">
        <v>27.329819206801869</v>
      </c>
      <c r="AJ47" s="11">
        <v>27.276897635177917</v>
      </c>
      <c r="AK47" s="11">
        <v>27.213552490710242</v>
      </c>
      <c r="AL47" s="11">
        <v>27.142910324543827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284.97200000000021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294.23099999999977</v>
      </c>
      <c r="R49" s="87">
        <f t="shared" si="70"/>
        <v>303.75600000000003</v>
      </c>
      <c r="S49" s="87">
        <f t="shared" si="70"/>
        <v>289.58799999999991</v>
      </c>
      <c r="T49" s="87">
        <f t="shared" si="70"/>
        <v>286.93900000000002</v>
      </c>
      <c r="U49" s="87">
        <f t="shared" si="70"/>
        <v>287.14700000000011</v>
      </c>
      <c r="V49" s="87">
        <f t="shared" si="70"/>
        <v>291.30899999999986</v>
      </c>
      <c r="W49" s="87">
        <f t="shared" si="70"/>
        <v>292.11700000000002</v>
      </c>
      <c r="X49" s="87">
        <f t="shared" si="70"/>
        <v>292.89499999999998</v>
      </c>
      <c r="Y49" s="87">
        <f t="shared" si="70"/>
        <v>293.33199999999994</v>
      </c>
      <c r="Z49" s="87">
        <f t="shared" si="70"/>
        <v>294.113</v>
      </c>
      <c r="AA49" s="87">
        <f t="shared" si="70"/>
        <v>295.40699999999975</v>
      </c>
      <c r="AB49" s="87">
        <f t="shared" si="70"/>
        <v>296.46699999999987</v>
      </c>
      <c r="AC49" s="87">
        <f t="shared" si="70"/>
        <v>297.33300000000003</v>
      </c>
      <c r="AD49" s="87">
        <f t="shared" si="70"/>
        <v>298.09099999999995</v>
      </c>
      <c r="AE49" s="87">
        <f t="shared" ref="AE49:AL49" si="71">SUM(AE5,AE9,AE15,AE22,AE26,AE32,AE37,AE41,AE45)</f>
        <v>298.85900000000015</v>
      </c>
      <c r="AF49" s="87">
        <f t="shared" si="71"/>
        <v>299.63999999999993</v>
      </c>
      <c r="AG49" s="87">
        <f t="shared" si="71"/>
        <v>300.52499999999992</v>
      </c>
      <c r="AH49" s="87">
        <f t="shared" si="71"/>
        <v>301.39800000000008</v>
      </c>
      <c r="AI49" s="87">
        <f t="shared" si="71"/>
        <v>302.27799999999979</v>
      </c>
      <c r="AJ49" s="87">
        <f t="shared" si="71"/>
        <v>303.19299999999987</v>
      </c>
      <c r="AK49" s="87">
        <f t="shared" si="71"/>
        <v>304.10599999999999</v>
      </c>
      <c r="AL49" s="87">
        <f t="shared" si="71"/>
        <v>305.01999999999992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7.0018680619708409E-2</v>
      </c>
      <c r="O52" s="337">
        <f t="shared" si="73"/>
        <v>7.087259052481712E-2</v>
      </c>
      <c r="P52" s="337">
        <f t="shared" si="73"/>
        <v>7.3027645515304981E-2</v>
      </c>
      <c r="Q52" s="337">
        <f t="shared" si="73"/>
        <v>7.0077494716436151E-2</v>
      </c>
      <c r="R52" s="337">
        <f t="shared" si="73"/>
        <v>7.2129783647417317E-2</v>
      </c>
      <c r="S52" s="337">
        <f t="shared" si="73"/>
        <v>6.9466703958196041E-2</v>
      </c>
      <c r="T52" s="337">
        <f t="shared" si="73"/>
        <v>7.1512743813308452E-2</v>
      </c>
      <c r="U52" s="337">
        <f t="shared" si="73"/>
        <v>7.4494395622244719E-2</v>
      </c>
      <c r="V52" s="337">
        <f t="shared" si="73"/>
        <v>8.1323077141263481E-2</v>
      </c>
      <c r="W52" s="337">
        <f t="shared" si="73"/>
        <v>8.2084161055067911E-2</v>
      </c>
      <c r="X52" s="337">
        <f t="shared" si="73"/>
        <v>8.0042801320129503E-2</v>
      </c>
      <c r="Y52" s="337">
        <f t="shared" si="73"/>
        <v>8.0515305319693087E-2</v>
      </c>
      <c r="Z52" s="337">
        <f t="shared" si="73"/>
        <v>8.1132137813032801E-2</v>
      </c>
      <c r="AA52" s="337">
        <f t="shared" si="73"/>
        <v>8.1797489410858279E-2</v>
      </c>
      <c r="AB52" s="337">
        <f t="shared" si="73"/>
        <v>8.248614823786915E-2</v>
      </c>
      <c r="AC52" s="337">
        <f t="shared" si="73"/>
        <v>8.3186637004619507E-2</v>
      </c>
      <c r="AD52" s="337">
        <f t="shared" si="73"/>
        <v>8.3952200663509433E-2</v>
      </c>
      <c r="AE52" s="337">
        <f t="shared" ref="AE52:AL52" si="74">AE5/AE$49</f>
        <v>8.4735390277524317E-2</v>
      </c>
      <c r="AF52" s="337">
        <f t="shared" si="74"/>
        <v>8.5503665400555429E-2</v>
      </c>
      <c r="AG52" s="337">
        <f t="shared" si="74"/>
        <v>8.6271073808906751E-2</v>
      </c>
      <c r="AH52" s="337">
        <f t="shared" si="74"/>
        <v>8.7134028004524758E-2</v>
      </c>
      <c r="AI52" s="337">
        <f t="shared" si="74"/>
        <v>8.8095680536458915E-2</v>
      </c>
      <c r="AJ52" s="337">
        <f t="shared" si="74"/>
        <v>8.8869441825100051E-2</v>
      </c>
      <c r="AK52" s="337">
        <f t="shared" si="74"/>
        <v>8.9588954075469185E-2</v>
      </c>
      <c r="AL52" s="337">
        <f t="shared" si="74"/>
        <v>8.9938426583294762E-2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4.1574295427884149E-2</v>
      </c>
      <c r="N53" s="336">
        <f t="shared" si="75"/>
        <v>4.3883398083362307E-2</v>
      </c>
      <c r="O53" s="336">
        <f t="shared" si="75"/>
        <v>4.4391515198020655E-2</v>
      </c>
      <c r="P53" s="336">
        <f t="shared" si="75"/>
        <v>4.5281334188130927E-2</v>
      </c>
      <c r="Q53" s="336">
        <f t="shared" si="75"/>
        <v>4.2624536429717266E-2</v>
      </c>
      <c r="R53" s="336">
        <f t="shared" si="75"/>
        <v>4.3639704656018047E-2</v>
      </c>
      <c r="S53" s="336">
        <f t="shared" si="75"/>
        <v>4.5778187294766938E-2</v>
      </c>
      <c r="T53" s="336">
        <f t="shared" si="75"/>
        <v>4.6167700225009746E-2</v>
      </c>
      <c r="U53" s="336">
        <f t="shared" si="75"/>
        <v>4.8580442421865218E-2</v>
      </c>
      <c r="V53" s="336">
        <f t="shared" si="75"/>
        <v>5.0341016944422619E-2</v>
      </c>
      <c r="W53" s="336">
        <f t="shared" si="75"/>
        <v>5.1908806830795837E-2</v>
      </c>
      <c r="X53" s="336">
        <f t="shared" si="75"/>
        <v>4.6003839260832735E-2</v>
      </c>
      <c r="Y53" s="336">
        <f t="shared" si="75"/>
        <v>4.6175073831859148E-2</v>
      </c>
      <c r="Z53" s="336">
        <f t="shared" si="75"/>
        <v>4.640771044659104E-2</v>
      </c>
      <c r="AA53" s="336">
        <f t="shared" si="75"/>
        <v>4.6653277441638295E-2</v>
      </c>
      <c r="AB53" s="336">
        <f t="shared" si="75"/>
        <v>4.6911010751159818E-2</v>
      </c>
      <c r="AC53" s="336">
        <f t="shared" si="75"/>
        <v>4.7193122379696612E-2</v>
      </c>
      <c r="AD53" s="336">
        <f t="shared" si="75"/>
        <v>4.750537436479764E-2</v>
      </c>
      <c r="AE53" s="336">
        <f t="shared" ref="AE53:AL53" si="76">AE6/AE$49</f>
        <v>4.7827604696965537E-2</v>
      </c>
      <c r="AF53" s="336">
        <f t="shared" si="76"/>
        <v>4.8141073272626837E-2</v>
      </c>
      <c r="AG53" s="336">
        <f t="shared" si="76"/>
        <v>4.8454891441724365E-2</v>
      </c>
      <c r="AH53" s="336">
        <f t="shared" si="76"/>
        <v>4.8804387231762954E-2</v>
      </c>
      <c r="AI53" s="336">
        <f t="shared" si="76"/>
        <v>4.9186414839979271E-2</v>
      </c>
      <c r="AJ53" s="336">
        <f t="shared" si="76"/>
        <v>4.9504294817511486E-2</v>
      </c>
      <c r="AK53" s="336">
        <f t="shared" si="76"/>
        <v>4.9831261450151959E-2</v>
      </c>
      <c r="AL53" s="336">
        <f t="shared" si="76"/>
        <v>5.0112646815515451E-2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2.6481075326796461E-2</v>
      </c>
      <c r="P54" s="336">
        <f t="shared" si="77"/>
        <v>2.7746311327174054E-2</v>
      </c>
      <c r="Q54" s="336">
        <f t="shared" si="77"/>
        <v>2.7452958286718877E-2</v>
      </c>
      <c r="R54" s="336">
        <f t="shared" si="77"/>
        <v>2.849007899139926E-2</v>
      </c>
      <c r="S54" s="336">
        <f t="shared" si="77"/>
        <v>2.36885166634291E-2</v>
      </c>
      <c r="T54" s="336">
        <f t="shared" si="77"/>
        <v>2.5345043588298703E-2</v>
      </c>
      <c r="U54" s="336">
        <f t="shared" si="77"/>
        <v>2.5913953200379498E-2</v>
      </c>
      <c r="V54" s="336">
        <f t="shared" si="77"/>
        <v>3.0982060196840855E-2</v>
      </c>
      <c r="W54" s="336">
        <f t="shared" si="77"/>
        <v>3.0175354224272075E-2</v>
      </c>
      <c r="X54" s="336">
        <f t="shared" si="77"/>
        <v>3.4038962059296775E-2</v>
      </c>
      <c r="Y54" s="336">
        <f t="shared" si="77"/>
        <v>3.4340231487833946E-2</v>
      </c>
      <c r="Z54" s="336">
        <f t="shared" si="77"/>
        <v>3.4724427366441747E-2</v>
      </c>
      <c r="AA54" s="336">
        <f t="shared" si="77"/>
        <v>3.5144211969219984E-2</v>
      </c>
      <c r="AB54" s="336">
        <f t="shared" si="77"/>
        <v>3.5575137486709332E-2</v>
      </c>
      <c r="AC54" s="336">
        <f t="shared" si="77"/>
        <v>3.5993514624922895E-2</v>
      </c>
      <c r="AD54" s="336">
        <f t="shared" si="77"/>
        <v>3.6446826298711793E-2</v>
      </c>
      <c r="AE54" s="336">
        <f t="shared" ref="AE54:AL54" si="78">AE7/AE$49</f>
        <v>3.690778558055878E-2</v>
      </c>
      <c r="AF54" s="336">
        <f t="shared" si="78"/>
        <v>3.7362592127928598E-2</v>
      </c>
      <c r="AG54" s="336">
        <f t="shared" si="78"/>
        <v>3.7816182367182385E-2</v>
      </c>
      <c r="AH54" s="336">
        <f t="shared" si="78"/>
        <v>3.8329640772761797E-2</v>
      </c>
      <c r="AI54" s="336">
        <f t="shared" si="78"/>
        <v>3.8909265696479643E-2</v>
      </c>
      <c r="AJ54" s="336">
        <f t="shared" si="78"/>
        <v>3.9365147007588565E-2</v>
      </c>
      <c r="AK54" s="336">
        <f t="shared" si="78"/>
        <v>3.9757692625317219E-2</v>
      </c>
      <c r="AL54" s="336">
        <f t="shared" si="78"/>
        <v>3.9825779767779311E-2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0.18947157015399968</v>
      </c>
      <c r="O56" s="337">
        <f t="shared" si="79"/>
        <v>0.1939996491737041</v>
      </c>
      <c r="P56" s="337">
        <f t="shared" si="79"/>
        <v>0.19472061231886575</v>
      </c>
      <c r="Q56" s="337">
        <f t="shared" si="79"/>
        <v>0.19541347552340735</v>
      </c>
      <c r="R56" s="337">
        <f t="shared" si="79"/>
        <v>0.19802899553726225</v>
      </c>
      <c r="S56" s="337">
        <f t="shared" si="79"/>
        <v>0.20018561691182155</v>
      </c>
      <c r="T56" s="337">
        <f t="shared" si="79"/>
        <v>0.19709839930157058</v>
      </c>
      <c r="U56" s="337">
        <f t="shared" si="79"/>
        <v>0.19673840286680408</v>
      </c>
      <c r="V56" s="337">
        <f t="shared" si="79"/>
        <v>0.20066924336078079</v>
      </c>
      <c r="W56" s="337">
        <f t="shared" si="79"/>
        <v>0.21639071740209292</v>
      </c>
      <c r="X56" s="337">
        <f t="shared" si="79"/>
        <v>0.22265938845785163</v>
      </c>
      <c r="Y56" s="337">
        <f t="shared" si="79"/>
        <v>0.2255729908882082</v>
      </c>
      <c r="Z56" s="337">
        <f t="shared" si="79"/>
        <v>0.22786853911127444</v>
      </c>
      <c r="AA56" s="337">
        <f t="shared" si="79"/>
        <v>0.23001378332275849</v>
      </c>
      <c r="AB56" s="337">
        <f t="shared" si="79"/>
        <v>0.23187190224950302</v>
      </c>
      <c r="AC56" s="337">
        <f t="shared" si="79"/>
        <v>0.2336909214143188</v>
      </c>
      <c r="AD56" s="337">
        <f t="shared" si="79"/>
        <v>0.23553949081832187</v>
      </c>
      <c r="AE56" s="337">
        <f t="shared" ref="AE56:AL56" si="80">AE9/AE$49</f>
        <v>0.23737680097121552</v>
      </c>
      <c r="AF56" s="337">
        <f t="shared" si="80"/>
        <v>0.2392147130403004</v>
      </c>
      <c r="AG56" s="337">
        <f t="shared" si="80"/>
        <v>0.24107277920985323</v>
      </c>
      <c r="AH56" s="337">
        <f t="shared" si="80"/>
        <v>0.24303826458205194</v>
      </c>
      <c r="AI56" s="337">
        <f t="shared" si="80"/>
        <v>0.24497019140798362</v>
      </c>
      <c r="AJ56" s="337">
        <f t="shared" si="80"/>
        <v>0.24685607111485799</v>
      </c>
      <c r="AK56" s="337">
        <f t="shared" si="80"/>
        <v>0.24872678162058942</v>
      </c>
      <c r="AL56" s="337">
        <f t="shared" si="80"/>
        <v>0.25048421457736647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4.6946735131738075E-2</v>
      </c>
      <c r="N57" s="336">
        <f t="shared" si="81"/>
        <v>4.3225306448421513E-2</v>
      </c>
      <c r="O57" s="336">
        <f t="shared" si="81"/>
        <v>4.2252243800460346E-2</v>
      </c>
      <c r="P57" s="336">
        <f t="shared" si="81"/>
        <v>4.1642887405907082E-2</v>
      </c>
      <c r="Q57" s="336">
        <f t="shared" si="81"/>
        <v>4.1721701534748669E-2</v>
      </c>
      <c r="R57" s="336">
        <f t="shared" si="81"/>
        <v>4.3308198600434271E-2</v>
      </c>
      <c r="S57" s="336">
        <f t="shared" si="81"/>
        <v>4.3362281822636115E-2</v>
      </c>
      <c r="T57" s="336">
        <f t="shared" si="81"/>
        <v>4.2597394771862161E-2</v>
      </c>
      <c r="U57" s="336">
        <f t="shared" si="81"/>
        <v>4.30076073355634E-2</v>
      </c>
      <c r="V57" s="336">
        <f t="shared" si="81"/>
        <v>4.3707904814777737E-2</v>
      </c>
      <c r="W57" s="336">
        <f t="shared" si="81"/>
        <v>4.5949491874177323E-2</v>
      </c>
      <c r="X57" s="336">
        <f t="shared" si="81"/>
        <v>4.582107400579917E-2</v>
      </c>
      <c r="Y57" s="336">
        <f t="shared" si="81"/>
        <v>4.5966168113287249E-2</v>
      </c>
      <c r="Z57" s="336">
        <f t="shared" si="81"/>
        <v>4.6126978975829347E-2</v>
      </c>
      <c r="AA57" s="336">
        <f t="shared" si="81"/>
        <v>4.6321999935045974E-2</v>
      </c>
      <c r="AB57" s="336">
        <f t="shared" si="81"/>
        <v>4.6520825022484308E-2</v>
      </c>
      <c r="AC57" s="336">
        <f t="shared" si="81"/>
        <v>4.6759943526081871E-2</v>
      </c>
      <c r="AD57" s="336">
        <f t="shared" si="81"/>
        <v>4.7027877053727664E-2</v>
      </c>
      <c r="AE57" s="336">
        <f t="shared" ref="AE57:AL57" si="82">AE10/AE$49</f>
        <v>4.7321986371946567E-2</v>
      </c>
      <c r="AF57" s="336">
        <f t="shared" si="82"/>
        <v>4.7618522269903353E-2</v>
      </c>
      <c r="AG57" s="336">
        <f t="shared" si="82"/>
        <v>4.7919943310360515E-2</v>
      </c>
      <c r="AH57" s="336">
        <f t="shared" si="82"/>
        <v>4.8229671926467522E-2</v>
      </c>
      <c r="AI57" s="336">
        <f t="shared" si="82"/>
        <v>4.8541806032262991E-2</v>
      </c>
      <c r="AJ57" s="336">
        <f t="shared" si="82"/>
        <v>4.8846041504792166E-2</v>
      </c>
      <c r="AK57" s="336">
        <f t="shared" si="82"/>
        <v>4.9164863380204211E-2</v>
      </c>
      <c r="AL57" s="336">
        <f t="shared" si="82"/>
        <v>4.9481915311219746E-2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5.578689779517805E-2</v>
      </c>
      <c r="N58" s="336">
        <f t="shared" si="83"/>
        <v>5.6269010191790175E-2</v>
      </c>
      <c r="O58" s="336">
        <f t="shared" si="83"/>
        <v>5.9885257250973163E-2</v>
      </c>
      <c r="P58" s="336">
        <f t="shared" si="83"/>
        <v>6.0774574154829571E-2</v>
      </c>
      <c r="Q58" s="336">
        <f t="shared" si="83"/>
        <v>6.6799697745358752E-2</v>
      </c>
      <c r="R58" s="336">
        <f t="shared" si="83"/>
        <v>6.6487228080872984E-2</v>
      </c>
      <c r="S58" s="336">
        <f t="shared" si="83"/>
        <v>6.656044318487446E-2</v>
      </c>
      <c r="T58" s="336">
        <f t="shared" si="83"/>
        <v>6.9183341023838787E-2</v>
      </c>
      <c r="U58" s="336">
        <f t="shared" si="83"/>
        <v>6.6952007835960614E-2</v>
      </c>
      <c r="V58" s="336">
        <f t="shared" si="83"/>
        <v>6.8757570906196219E-2</v>
      </c>
      <c r="W58" s="336">
        <f t="shared" si="83"/>
        <v>7.3874342255235259E-2</v>
      </c>
      <c r="X58" s="336">
        <f t="shared" si="83"/>
        <v>7.6708766305676038E-2</v>
      </c>
      <c r="Y58" s="336">
        <f t="shared" si="83"/>
        <v>7.8011251432395637E-2</v>
      </c>
      <c r="Z58" s="336">
        <f t="shared" si="83"/>
        <v>7.9142995545352757E-2</v>
      </c>
      <c r="AA58" s="336">
        <f t="shared" si="83"/>
        <v>8.0194866166077683E-2</v>
      </c>
      <c r="AB58" s="336">
        <f t="shared" si="83"/>
        <v>8.1091638900642624E-2</v>
      </c>
      <c r="AC58" s="336">
        <f t="shared" si="83"/>
        <v>8.1927174173984235E-2</v>
      </c>
      <c r="AD58" s="336">
        <f t="shared" si="83"/>
        <v>8.2711252218392844E-2</v>
      </c>
      <c r="AE58" s="336">
        <f t="shared" ref="AE58:AL58" si="84">AE11/AE$49</f>
        <v>8.3420248419448367E-2</v>
      </c>
      <c r="AF58" s="336">
        <f t="shared" si="84"/>
        <v>8.413462002152218E-2</v>
      </c>
      <c r="AG58" s="336">
        <f t="shared" si="84"/>
        <v>8.4849799932180947E-2</v>
      </c>
      <c r="AH58" s="336">
        <f t="shared" si="84"/>
        <v>8.5621183852100782E-2</v>
      </c>
      <c r="AI58" s="336">
        <f t="shared" si="84"/>
        <v>8.6392791983017594E-2</v>
      </c>
      <c r="AJ58" s="336">
        <f t="shared" si="84"/>
        <v>8.7145595141807114E-2</v>
      </c>
      <c r="AK58" s="336">
        <f t="shared" si="84"/>
        <v>8.7865557280093404E-2</v>
      </c>
      <c r="AL58" s="336">
        <f t="shared" si="84"/>
        <v>8.8490960817073458E-2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4.2762759669083245E-2</v>
      </c>
      <c r="N59" s="336">
        <f t="shared" si="85"/>
        <v>4.4894510490302339E-2</v>
      </c>
      <c r="O59" s="336">
        <f t="shared" si="85"/>
        <v>4.8972521308339956E-2</v>
      </c>
      <c r="P59" s="336">
        <f t="shared" si="85"/>
        <v>4.7497400915625591E-2</v>
      </c>
      <c r="Q59" s="336">
        <f t="shared" si="85"/>
        <v>4.34769327109817E-2</v>
      </c>
      <c r="R59" s="336">
        <f t="shared" si="85"/>
        <v>4.4058284179294159E-2</v>
      </c>
      <c r="S59" s="336">
        <f t="shared" si="85"/>
        <v>4.5163639376501565E-2</v>
      </c>
      <c r="T59" s="336">
        <f t="shared" si="85"/>
        <v>4.2522332592040024E-2</v>
      </c>
      <c r="U59" s="336">
        <f t="shared" si="85"/>
        <v>4.2492806749775312E-2</v>
      </c>
      <c r="V59" s="336">
        <f t="shared" si="85"/>
        <v>4.1444611978238323E-2</v>
      </c>
      <c r="W59" s="336">
        <f t="shared" si="85"/>
        <v>4.3216858178384998E-2</v>
      </c>
      <c r="X59" s="336">
        <f t="shared" si="85"/>
        <v>4.4447341023758101E-2</v>
      </c>
      <c r="Y59" s="336">
        <f t="shared" si="85"/>
        <v>4.5638001192653543E-2</v>
      </c>
      <c r="Z59" s="336">
        <f t="shared" si="85"/>
        <v>4.6163866533919906E-2</v>
      </c>
      <c r="AA59" s="336">
        <f t="shared" si="85"/>
        <v>4.6585118859075771E-2</v>
      </c>
      <c r="AB59" s="336">
        <f t="shared" si="85"/>
        <v>4.6825073522166888E-2</v>
      </c>
      <c r="AC59" s="336">
        <f t="shared" si="85"/>
        <v>4.7016281981596492E-2</v>
      </c>
      <c r="AD59" s="336">
        <f t="shared" si="85"/>
        <v>4.7241701589339866E-2</v>
      </c>
      <c r="AE59" s="336">
        <f t="shared" ref="AE59:AL59" si="86">AE12/AE$49</f>
        <v>4.7472337652071844E-2</v>
      </c>
      <c r="AF59" s="336">
        <f t="shared" si="86"/>
        <v>4.7695787954837282E-2</v>
      </c>
      <c r="AG59" s="336">
        <f t="shared" si="86"/>
        <v>4.7908833442784661E-2</v>
      </c>
      <c r="AH59" s="336">
        <f t="shared" si="86"/>
        <v>4.8144948840425639E-2</v>
      </c>
      <c r="AI59" s="336">
        <f t="shared" si="86"/>
        <v>4.8380205814886078E-2</v>
      </c>
      <c r="AJ59" s="336">
        <f t="shared" si="86"/>
        <v>4.8606275676866512E-2</v>
      </c>
      <c r="AK59" s="336">
        <f t="shared" si="86"/>
        <v>4.8827861243296425E-2</v>
      </c>
      <c r="AL59" s="336">
        <f t="shared" si="86"/>
        <v>4.9043875747198318E-2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4.9342093294026695E-2</v>
      </c>
      <c r="N60" s="336">
        <f t="shared" si="87"/>
        <v>4.5082743023485652E-2</v>
      </c>
      <c r="O60" s="336">
        <f t="shared" si="87"/>
        <v>4.2889626813930638E-2</v>
      </c>
      <c r="P60" s="336">
        <f t="shared" si="87"/>
        <v>4.4805749842503503E-2</v>
      </c>
      <c r="Q60" s="336">
        <f t="shared" si="87"/>
        <v>4.3415143532318221E-2</v>
      </c>
      <c r="R60" s="336">
        <f t="shared" si="87"/>
        <v>4.4175284676660813E-2</v>
      </c>
      <c r="S60" s="336">
        <f t="shared" si="87"/>
        <v>4.50992525278094E-2</v>
      </c>
      <c r="T60" s="336">
        <f t="shared" si="87"/>
        <v>4.2795330913829602E-2</v>
      </c>
      <c r="U60" s="336">
        <f t="shared" si="87"/>
        <v>4.4285980945504774E-2</v>
      </c>
      <c r="V60" s="336">
        <f t="shared" si="87"/>
        <v>4.6759155661568505E-2</v>
      </c>
      <c r="W60" s="336">
        <f t="shared" si="87"/>
        <v>5.3350025094295338E-2</v>
      </c>
      <c r="X60" s="336">
        <f t="shared" si="87"/>
        <v>5.5682207122618323E-2</v>
      </c>
      <c r="Y60" s="336">
        <f t="shared" si="87"/>
        <v>5.595757014987178E-2</v>
      </c>
      <c r="Z60" s="336">
        <f t="shared" si="87"/>
        <v>5.6434698056172426E-2</v>
      </c>
      <c r="AA60" s="336">
        <f t="shared" si="87"/>
        <v>5.6911798362559073E-2</v>
      </c>
      <c r="AB60" s="336">
        <f t="shared" si="87"/>
        <v>5.7434364804209194E-2</v>
      </c>
      <c r="AC60" s="336">
        <f t="shared" si="87"/>
        <v>5.7987521732656207E-2</v>
      </c>
      <c r="AD60" s="336">
        <f t="shared" si="87"/>
        <v>5.8558659956861533E-2</v>
      </c>
      <c r="AE60" s="336">
        <f t="shared" ref="AE60:AL60" si="88">AE13/AE$49</f>
        <v>5.9162228527748696E-2</v>
      </c>
      <c r="AF60" s="336">
        <f t="shared" si="88"/>
        <v>5.9765782794037624E-2</v>
      </c>
      <c r="AG60" s="336">
        <f t="shared" si="88"/>
        <v>6.0394202524527096E-2</v>
      </c>
      <c r="AH60" s="336">
        <f t="shared" si="88"/>
        <v>6.1042459963058009E-2</v>
      </c>
      <c r="AI60" s="336">
        <f t="shared" si="88"/>
        <v>6.1655387577816932E-2</v>
      </c>
      <c r="AJ60" s="336">
        <f t="shared" si="88"/>
        <v>6.2258158791392203E-2</v>
      </c>
      <c r="AK60" s="336">
        <f t="shared" si="88"/>
        <v>6.2868499716995416E-2</v>
      </c>
      <c r="AL60" s="336">
        <f t="shared" si="88"/>
        <v>6.3467462701874922E-2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0.10770924475187794</v>
      </c>
      <c r="O62" s="337">
        <f t="shared" si="89"/>
        <v>0.10885006135078323</v>
      </c>
      <c r="P62" s="337">
        <f t="shared" si="89"/>
        <v>0.10763510080273193</v>
      </c>
      <c r="Q62" s="337">
        <f t="shared" si="89"/>
        <v>0.10685863713798678</v>
      </c>
      <c r="R62" s="337">
        <f t="shared" si="89"/>
        <v>0.10606665313686831</v>
      </c>
      <c r="S62" s="337">
        <f t="shared" si="89"/>
        <v>0.10679665448448133</v>
      </c>
      <c r="T62" s="337">
        <f t="shared" si="89"/>
        <v>0.10813816892445263</v>
      </c>
      <c r="U62" s="337">
        <f t="shared" si="89"/>
        <v>0.110927386153852</v>
      </c>
      <c r="V62" s="337">
        <f t="shared" si="89"/>
        <v>0.11134863945328143</v>
      </c>
      <c r="W62" s="337">
        <f t="shared" si="89"/>
        <v>0.11755855460511308</v>
      </c>
      <c r="X62" s="337">
        <f t="shared" si="89"/>
        <v>0.11049504013171804</v>
      </c>
      <c r="Y62" s="337">
        <f t="shared" si="89"/>
        <v>0.11074536532950997</v>
      </c>
      <c r="Z62" s="337">
        <f t="shared" si="89"/>
        <v>0.11121905151533354</v>
      </c>
      <c r="AA62" s="337">
        <f t="shared" si="89"/>
        <v>0.1116684691006955</v>
      </c>
      <c r="AB62" s="337">
        <f t="shared" si="89"/>
        <v>0.11212402722885399</v>
      </c>
      <c r="AC62" s="337">
        <f t="shared" si="89"/>
        <v>0.1125845097404387</v>
      </c>
      <c r="AD62" s="337">
        <f t="shared" si="89"/>
        <v>0.11308461905296459</v>
      </c>
      <c r="AE62" s="337">
        <f t="shared" ref="AE62:AL62" si="90">AE15/AE$49</f>
        <v>0.11360622315639488</v>
      </c>
      <c r="AF62" s="337">
        <f t="shared" si="90"/>
        <v>0.11408145352040398</v>
      </c>
      <c r="AG62" s="337">
        <f t="shared" si="90"/>
        <v>0.11459883180092317</v>
      </c>
      <c r="AH62" s="337">
        <f t="shared" si="90"/>
        <v>0.11511794088752737</v>
      </c>
      <c r="AI62" s="337">
        <f t="shared" si="90"/>
        <v>0.11564606969938229</v>
      </c>
      <c r="AJ62" s="337">
        <f t="shared" si="90"/>
        <v>0.11618805475008963</v>
      </c>
      <c r="AK62" s="337">
        <f t="shared" si="90"/>
        <v>0.11673806586680638</v>
      </c>
      <c r="AL62" s="337">
        <f t="shared" si="90"/>
        <v>0.11738886206308258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2.1522688987367436E-2</v>
      </c>
      <c r="N63" s="336">
        <f t="shared" si="91"/>
        <v>2.0435383161619882E-2</v>
      </c>
      <c r="O63" s="336">
        <f t="shared" si="91"/>
        <v>2.0891025454093354E-2</v>
      </c>
      <c r="P63" s="336">
        <f t="shared" si="91"/>
        <v>2.0937449998237646E-2</v>
      </c>
      <c r="Q63" s="336">
        <f t="shared" si="91"/>
        <v>1.8370462862726318E-2</v>
      </c>
      <c r="R63" s="336">
        <f t="shared" si="91"/>
        <v>1.8504158655118494E-2</v>
      </c>
      <c r="S63" s="336">
        <f t="shared" si="91"/>
        <v>1.9039524491206352E-2</v>
      </c>
      <c r="T63" s="336">
        <f t="shared" si="91"/>
        <v>2.0676708158284544E-2</v>
      </c>
      <c r="U63" s="336">
        <f t="shared" si="91"/>
        <v>2.0068944952223184E-2</v>
      </c>
      <c r="V63" s="336">
        <f t="shared" si="91"/>
        <v>1.9230015076337113E-2</v>
      </c>
      <c r="W63" s="336">
        <f t="shared" si="91"/>
        <v>2.0927836507202636E-2</v>
      </c>
      <c r="X63" s="336">
        <f t="shared" si="91"/>
        <v>1.7653597599046805E-2</v>
      </c>
      <c r="Y63" s="336">
        <f t="shared" si="91"/>
        <v>1.7658774704207868E-2</v>
      </c>
      <c r="Z63" s="336">
        <f t="shared" si="91"/>
        <v>1.7632399650199894E-2</v>
      </c>
      <c r="AA63" s="336">
        <f t="shared" si="91"/>
        <v>1.7612080612289673E-2</v>
      </c>
      <c r="AB63" s="336">
        <f t="shared" si="91"/>
        <v>1.7593504013193522E-2</v>
      </c>
      <c r="AC63" s="336">
        <f t="shared" si="91"/>
        <v>1.7592282851915608E-2</v>
      </c>
      <c r="AD63" s="336">
        <f t="shared" si="91"/>
        <v>1.7601604558735457E-2</v>
      </c>
      <c r="AE63" s="336">
        <f t="shared" ref="AE63:AL63" si="92">AE16/AE$49</f>
        <v>1.7614115643801567E-2</v>
      </c>
      <c r="AF63" s="336">
        <f t="shared" si="92"/>
        <v>1.7617974615191871E-2</v>
      </c>
      <c r="AG63" s="336">
        <f t="shared" si="92"/>
        <v>1.7642262430424105E-2</v>
      </c>
      <c r="AH63" s="336">
        <f t="shared" si="92"/>
        <v>1.7663147035000635E-2</v>
      </c>
      <c r="AI63" s="336">
        <f t="shared" si="92"/>
        <v>1.7697632098134485E-2</v>
      </c>
      <c r="AJ63" s="336">
        <f t="shared" si="92"/>
        <v>1.7717401583989826E-2</v>
      </c>
      <c r="AK63" s="336">
        <f t="shared" si="92"/>
        <v>1.7751516324071577E-2</v>
      </c>
      <c r="AL63" s="336">
        <f t="shared" si="92"/>
        <v>1.7770482669616696E-2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1.7287894831151427E-2</v>
      </c>
      <c r="N64" s="336">
        <f t="shared" si="93"/>
        <v>2.1763737343375902E-2</v>
      </c>
      <c r="O64" s="336">
        <f t="shared" si="93"/>
        <v>2.2264657814910035E-2</v>
      </c>
      <c r="P64" s="336">
        <f t="shared" si="93"/>
        <v>2.1790033434924458E-2</v>
      </c>
      <c r="Q64" s="336">
        <f t="shared" si="93"/>
        <v>2.3466514478343997E-2</v>
      </c>
      <c r="R64" s="336">
        <f t="shared" si="93"/>
        <v>2.3048231090533548E-2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2.4123568957455415E-2</v>
      </c>
      <c r="V64" s="336">
        <f t="shared" si="93"/>
        <v>2.3716285204416581E-2</v>
      </c>
      <c r="W64" s="336">
        <f t="shared" si="93"/>
        <v>2.6056598522080636E-2</v>
      </c>
      <c r="X64" s="336">
        <f t="shared" si="93"/>
        <v>2.5204939796803969E-2</v>
      </c>
      <c r="Y64" s="336">
        <f t="shared" si="93"/>
        <v>2.5566318597865515E-2</v>
      </c>
      <c r="Z64" s="336">
        <f t="shared" si="93"/>
        <v>2.5877788339072696E-2</v>
      </c>
      <c r="AA64" s="336">
        <f t="shared" si="93"/>
        <v>2.6160987481333029E-2</v>
      </c>
      <c r="AB64" s="336">
        <f t="shared" si="93"/>
        <v>2.6393886964746125E-2</v>
      </c>
      <c r="AC64" s="336">
        <f t="shared" si="93"/>
        <v>2.6593840693149323E-2</v>
      </c>
      <c r="AD64" s="336">
        <f t="shared" si="93"/>
        <v>2.6788029494443623E-2</v>
      </c>
      <c r="AE64" s="336">
        <f t="shared" ref="AE64:AL64" si="94">AE17/AE$49</f>
        <v>2.6982480367494465E-2</v>
      </c>
      <c r="AF64" s="336">
        <f t="shared" si="94"/>
        <v>2.7157467791342805E-2</v>
      </c>
      <c r="AG64" s="336">
        <f t="shared" si="94"/>
        <v>2.733257596558419E-2</v>
      </c>
      <c r="AH64" s="336">
        <f t="shared" si="94"/>
        <v>2.7489322831094558E-2</v>
      </c>
      <c r="AI64" s="336">
        <f t="shared" si="94"/>
        <v>2.7647478723180283E-2</v>
      </c>
      <c r="AJ64" s="336">
        <f t="shared" si="94"/>
        <v>2.7838044716700688E-2</v>
      </c>
      <c r="AK64" s="336">
        <f t="shared" si="94"/>
        <v>2.8032554489204827E-2</v>
      </c>
      <c r="AL64" s="336">
        <f t="shared" si="94"/>
        <v>2.8238625355431021E-2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1.4609903355499007E-2</v>
      </c>
      <c r="O65" s="336">
        <f t="shared" si="95"/>
        <v>1.3061952199252446E-2</v>
      </c>
      <c r="P65" s="336">
        <f t="shared" si="95"/>
        <v>1.1334407125788723E-2</v>
      </c>
      <c r="Q65" s="336">
        <f t="shared" si="95"/>
        <v>1.1512635728986309E-2</v>
      </c>
      <c r="R65" s="336">
        <f t="shared" si="95"/>
        <v>1.0605896794488151E-2</v>
      </c>
      <c r="S65" s="336">
        <f t="shared" si="95"/>
        <v>1.2210292438840319E-2</v>
      </c>
      <c r="T65" s="336">
        <f t="shared" si="95"/>
        <v>1.1793668002529829E-2</v>
      </c>
      <c r="U65" s="336">
        <f t="shared" si="95"/>
        <v>1.232119997881864E-2</v>
      </c>
      <c r="V65" s="336">
        <f t="shared" si="95"/>
        <v>1.2212570852725785E-2</v>
      </c>
      <c r="W65" s="336">
        <f t="shared" si="95"/>
        <v>1.2817557346810157E-2</v>
      </c>
      <c r="X65" s="336">
        <f t="shared" si="95"/>
        <v>1.4019436480911165E-2</v>
      </c>
      <c r="Y65" s="336">
        <f t="shared" si="95"/>
        <v>1.406990014205532E-2</v>
      </c>
      <c r="Z65" s="336">
        <f t="shared" si="95"/>
        <v>1.4188641294293718E-2</v>
      </c>
      <c r="AA65" s="336">
        <f t="shared" si="95"/>
        <v>1.4274199714310211E-2</v>
      </c>
      <c r="AB65" s="336">
        <f t="shared" si="95"/>
        <v>1.4428565458199464E-2</v>
      </c>
      <c r="AC65" s="336">
        <f t="shared" si="95"/>
        <v>1.4587371788918228E-2</v>
      </c>
      <c r="AD65" s="336">
        <f t="shared" si="95"/>
        <v>1.4745922304600777E-2</v>
      </c>
      <c r="AE65" s="336">
        <f t="shared" ref="AE65:AL65" si="96">AE18/AE$49</f>
        <v>1.4895153937747948E-2</v>
      </c>
      <c r="AF65" s="336">
        <f t="shared" si="96"/>
        <v>1.5049849084863946E-2</v>
      </c>
      <c r="AG65" s="336">
        <f t="shared" si="96"/>
        <v>1.5183504423709923E-2</v>
      </c>
      <c r="AH65" s="336">
        <f t="shared" si="96"/>
        <v>1.5314751459965146E-2</v>
      </c>
      <c r="AI65" s="336">
        <f t="shared" si="96"/>
        <v>1.5465578394095139E-2</v>
      </c>
      <c r="AJ65" s="336">
        <f t="shared" si="96"/>
        <v>1.5617749639422822E-2</v>
      </c>
      <c r="AK65" s="336">
        <f t="shared" si="96"/>
        <v>1.5749295100414673E-2</v>
      </c>
      <c r="AL65" s="336">
        <f t="shared" si="96"/>
        <v>1.589470859433556E-2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8.8551884410424352E-3</v>
      </c>
      <c r="N66" s="336">
        <f t="shared" si="97"/>
        <v>9.0732005298174191E-3</v>
      </c>
      <c r="O66" s="336">
        <f t="shared" si="97"/>
        <v>1.0364722731399061E-2</v>
      </c>
      <c r="P66" s="336">
        <f t="shared" si="97"/>
        <v>1.1998387024381996E-2</v>
      </c>
      <c r="Q66" s="336">
        <f t="shared" si="97"/>
        <v>1.106467613135763E-2</v>
      </c>
      <c r="R66" s="336">
        <f t="shared" si="97"/>
        <v>1.2328694509532877E-2</v>
      </c>
      <c r="S66" s="336">
        <f t="shared" si="97"/>
        <v>1.0653331591047335E-2</v>
      </c>
      <c r="T66" s="336">
        <f t="shared" si="97"/>
        <v>1.1246153952367107E-2</v>
      </c>
      <c r="U66" s="336">
        <f t="shared" si="97"/>
        <v>1.1536294317851569E-2</v>
      </c>
      <c r="V66" s="336">
        <f t="shared" si="97"/>
        <v>1.2659568128426753E-2</v>
      </c>
      <c r="W66" s="336">
        <f t="shared" si="97"/>
        <v>1.1847522143532347E-2</v>
      </c>
      <c r="X66" s="336">
        <f t="shared" si="97"/>
        <v>1.0874370996029021E-2</v>
      </c>
      <c r="Y66" s="336">
        <f t="shared" si="97"/>
        <v>1.0794481247604602E-2</v>
      </c>
      <c r="Z66" s="336">
        <f t="shared" si="97"/>
        <v>1.084141081678474E-2</v>
      </c>
      <c r="AA66" s="336">
        <f t="shared" si="97"/>
        <v>1.0917986519812958E-2</v>
      </c>
      <c r="AB66" s="336">
        <f t="shared" si="97"/>
        <v>1.0991668349151563E-2</v>
      </c>
      <c r="AC66" s="336">
        <f t="shared" si="97"/>
        <v>1.1068891630608046E-2</v>
      </c>
      <c r="AD66" s="336">
        <f t="shared" si="97"/>
        <v>1.1154309283371671E-2</v>
      </c>
      <c r="AE66" s="336">
        <f t="shared" ref="AE66:AL66" si="98">AE19/AE$49</f>
        <v>1.1240995244017948E-2</v>
      </c>
      <c r="AF66" s="336">
        <f t="shared" si="98"/>
        <v>1.132936384866742E-2</v>
      </c>
      <c r="AG66" s="336">
        <f t="shared" si="98"/>
        <v>1.1430149801704929E-2</v>
      </c>
      <c r="AH66" s="336">
        <f t="shared" si="98"/>
        <v>1.1530985520809146E-2</v>
      </c>
      <c r="AI66" s="336">
        <f t="shared" si="98"/>
        <v>1.1610479712920715E-2</v>
      </c>
      <c r="AJ66" s="336">
        <f t="shared" si="98"/>
        <v>1.1692162319734786E-2</v>
      </c>
      <c r="AK66" s="336">
        <f t="shared" si="98"/>
        <v>1.1758537803083348E-2</v>
      </c>
      <c r="AL66" s="336">
        <f t="shared" si="98"/>
        <v>1.1953401657463459E-2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4.6694759219830441E-2</v>
      </c>
      <c r="N67" s="336">
        <f t="shared" si="99"/>
        <v>4.1827020361565735E-2</v>
      </c>
      <c r="O67" s="336">
        <f t="shared" si="99"/>
        <v>4.2267703151128343E-2</v>
      </c>
      <c r="P67" s="336">
        <f t="shared" si="99"/>
        <v>4.1574823219399107E-2</v>
      </c>
      <c r="Q67" s="336">
        <f t="shared" si="99"/>
        <v>4.2444347936572528E-2</v>
      </c>
      <c r="R67" s="336">
        <f t="shared" si="99"/>
        <v>4.1579672087195242E-2</v>
      </c>
      <c r="S67" s="336">
        <f t="shared" si="99"/>
        <v>4.199418104392267E-2</v>
      </c>
      <c r="T67" s="336">
        <f t="shared" si="99"/>
        <v>4.1397944048870858E-2</v>
      </c>
      <c r="U67" s="336">
        <f t="shared" si="99"/>
        <v>4.2877377947503188E-2</v>
      </c>
      <c r="V67" s="336">
        <f t="shared" si="99"/>
        <v>4.3530200191375212E-2</v>
      </c>
      <c r="W67" s="336">
        <f t="shared" si="99"/>
        <v>4.5909040085487303E-2</v>
      </c>
      <c r="X67" s="336">
        <f t="shared" si="99"/>
        <v>4.2742695258927078E-2</v>
      </c>
      <c r="Y67" s="336">
        <f t="shared" si="99"/>
        <v>4.2655890637776667E-2</v>
      </c>
      <c r="Z67" s="336">
        <f t="shared" si="99"/>
        <v>4.2678811414982497E-2</v>
      </c>
      <c r="AA67" s="336">
        <f t="shared" si="99"/>
        <v>4.2703214772949624E-2</v>
      </c>
      <c r="AB67" s="336">
        <f t="shared" si="99"/>
        <v>4.2716402443563312E-2</v>
      </c>
      <c r="AC67" s="336">
        <f t="shared" si="99"/>
        <v>4.2742122775847484E-2</v>
      </c>
      <c r="AD67" s="336">
        <f t="shared" si="99"/>
        <v>4.2794753411813061E-2</v>
      </c>
      <c r="AE67" s="336">
        <f t="shared" ref="AE67:AL67" si="100">AE20/AE$49</f>
        <v>4.287347796333292E-2</v>
      </c>
      <c r="AF67" s="336">
        <f t="shared" si="100"/>
        <v>4.2926798180337941E-2</v>
      </c>
      <c r="AG67" s="336">
        <f t="shared" si="100"/>
        <v>4.3010339179500014E-2</v>
      </c>
      <c r="AH67" s="336">
        <f t="shared" si="100"/>
        <v>4.31197340406579E-2</v>
      </c>
      <c r="AI67" s="336">
        <f t="shared" si="100"/>
        <v>4.3224900771051657E-2</v>
      </c>
      <c r="AJ67" s="336">
        <f t="shared" si="100"/>
        <v>4.3322696490241515E-2</v>
      </c>
      <c r="AK67" s="336">
        <f t="shared" si="100"/>
        <v>4.3446162150031963E-2</v>
      </c>
      <c r="AL67" s="336">
        <f t="shared" si="100"/>
        <v>4.3531643786235842E-2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0.11668541128540014</v>
      </c>
      <c r="O69" s="337">
        <f t="shared" si="101"/>
        <v>0.11550382694592622</v>
      </c>
      <c r="P69" s="337">
        <f t="shared" si="101"/>
        <v>0.11144963802308622</v>
      </c>
      <c r="Q69" s="337">
        <f t="shared" si="101"/>
        <v>0.11463176924328158</v>
      </c>
      <c r="R69" s="337">
        <f t="shared" si="101"/>
        <v>0.11547988636442393</v>
      </c>
      <c r="S69" s="337">
        <f t="shared" si="101"/>
        <v>0.11264088623556805</v>
      </c>
      <c r="T69" s="337">
        <f t="shared" si="101"/>
        <v>0.10938365863379319</v>
      </c>
      <c r="U69" s="337">
        <f t="shared" si="101"/>
        <v>0.11128043525148562</v>
      </c>
      <c r="V69" s="337">
        <f t="shared" si="101"/>
        <v>0.10758913097225453</v>
      </c>
      <c r="W69" s="337">
        <f t="shared" si="101"/>
        <v>0.11307996921477526</v>
      </c>
      <c r="X69" s="337">
        <f t="shared" si="101"/>
        <v>0.108306485137494</v>
      </c>
      <c r="Y69" s="337">
        <f t="shared" si="101"/>
        <v>0.10749597038599899</v>
      </c>
      <c r="Z69" s="337">
        <f t="shared" si="101"/>
        <v>0.10664122232071038</v>
      </c>
      <c r="AA69" s="337">
        <f t="shared" si="101"/>
        <v>0.10574103305475251</v>
      </c>
      <c r="AB69" s="337">
        <f t="shared" si="101"/>
        <v>0.10491873015952673</v>
      </c>
      <c r="AC69" s="337">
        <f t="shared" si="101"/>
        <v>0.10396713131231312</v>
      </c>
      <c r="AD69" s="337">
        <f t="shared" si="101"/>
        <v>0.10300130185858319</v>
      </c>
      <c r="AE69" s="337">
        <f t="shared" ref="AE69:AL69" si="102">AE22/AE$49</f>
        <v>0.10196887885562214</v>
      </c>
      <c r="AF69" s="337">
        <f t="shared" si="102"/>
        <v>0.10101566247661471</v>
      </c>
      <c r="AG69" s="337">
        <f t="shared" si="102"/>
        <v>9.9991148448933947E-2</v>
      </c>
      <c r="AH69" s="337">
        <f t="shared" si="102"/>
        <v>9.8654963268931598E-2</v>
      </c>
      <c r="AI69" s="337">
        <f t="shared" si="102"/>
        <v>9.7188931837702094E-2</v>
      </c>
      <c r="AJ69" s="337">
        <f t="shared" si="102"/>
        <v>9.6019179263636525E-2</v>
      </c>
      <c r="AK69" s="337">
        <f t="shared" si="102"/>
        <v>9.4975139840061257E-2</v>
      </c>
      <c r="AL69" s="337">
        <f t="shared" si="102"/>
        <v>9.4490378422460358E-2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9.3746336562345378E-2</v>
      </c>
      <c r="N70" s="336">
        <f t="shared" si="103"/>
        <v>9.4382827307640388E-2</v>
      </c>
      <c r="O70" s="336">
        <f t="shared" si="103"/>
        <v>9.3650429055647771E-2</v>
      </c>
      <c r="P70" s="336">
        <f t="shared" si="103"/>
        <v>8.945687373909636E-2</v>
      </c>
      <c r="Q70" s="336">
        <f t="shared" si="103"/>
        <v>9.2154075699463558E-2</v>
      </c>
      <c r="R70" s="336">
        <f t="shared" si="103"/>
        <v>9.4174365135044388E-2</v>
      </c>
      <c r="S70" s="336">
        <f t="shared" si="103"/>
        <v>9.2557920573288058E-2</v>
      </c>
      <c r="T70" s="336">
        <f t="shared" si="103"/>
        <v>8.9830938789673562E-2</v>
      </c>
      <c r="U70" s="336">
        <f t="shared" si="103"/>
        <v>9.1129817208473074E-2</v>
      </c>
      <c r="V70" s="336">
        <f t="shared" si="103"/>
        <v>8.9311693268372211E-2</v>
      </c>
      <c r="W70" s="336">
        <f t="shared" si="103"/>
        <v>9.4383466607628405E-2</v>
      </c>
      <c r="X70" s="336">
        <f t="shared" si="103"/>
        <v>8.7331786338519582E-2</v>
      </c>
      <c r="Y70" s="336">
        <f t="shared" si="103"/>
        <v>8.6728218869537632E-2</v>
      </c>
      <c r="Z70" s="336">
        <f t="shared" si="103"/>
        <v>8.6145985274479697E-2</v>
      </c>
      <c r="AA70" s="336">
        <f t="shared" si="103"/>
        <v>8.5537358638064262E-2</v>
      </c>
      <c r="AB70" s="336">
        <f t="shared" si="103"/>
        <v>8.5016452108970561E-2</v>
      </c>
      <c r="AC70" s="336">
        <f t="shared" si="103"/>
        <v>8.4427403856684263E-2</v>
      </c>
      <c r="AD70" s="336">
        <f t="shared" si="103"/>
        <v>8.3852601274329461E-2</v>
      </c>
      <c r="AE70" s="336">
        <f t="shared" ref="AE70:AL70" si="104">AE23/AE$49</f>
        <v>8.3179160202614219E-2</v>
      </c>
      <c r="AF70" s="336">
        <f t="shared" si="104"/>
        <v>8.254707429971446E-2</v>
      </c>
      <c r="AG70" s="336">
        <f t="shared" si="104"/>
        <v>8.1888478178943402E-2</v>
      </c>
      <c r="AH70" s="336">
        <f t="shared" si="104"/>
        <v>8.1251629551718871E-2</v>
      </c>
      <c r="AI70" s="336">
        <f t="shared" si="104"/>
        <v>8.0606503999425025E-2</v>
      </c>
      <c r="AJ70" s="336">
        <f t="shared" si="104"/>
        <v>7.9860605770566778E-2</v>
      </c>
      <c r="AK70" s="336">
        <f t="shared" si="104"/>
        <v>7.9073198827100219E-2</v>
      </c>
      <c r="AL70" s="336">
        <f t="shared" si="104"/>
        <v>7.8431974057422707E-2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2.3418660507513369E-2</v>
      </c>
      <c r="N71" s="336">
        <f t="shared" si="105"/>
        <v>2.2302583977759739E-2</v>
      </c>
      <c r="O71" s="336">
        <f t="shared" si="105"/>
        <v>2.1853397890278441E-2</v>
      </c>
      <c r="P71" s="336">
        <f t="shared" si="105"/>
        <v>2.199276428398985E-2</v>
      </c>
      <c r="Q71" s="336">
        <f t="shared" si="105"/>
        <v>2.2477693543818039E-2</v>
      </c>
      <c r="R71" s="336">
        <f t="shared" si="105"/>
        <v>2.1305521229379534E-2</v>
      </c>
      <c r="S71" s="336">
        <f t="shared" si="105"/>
        <v>2.0082965662279982E-2</v>
      </c>
      <c r="T71" s="336">
        <f t="shared" si="105"/>
        <v>1.9552719844119635E-2</v>
      </c>
      <c r="U71" s="336">
        <f t="shared" si="105"/>
        <v>2.0150618043012554E-2</v>
      </c>
      <c r="V71" s="336">
        <f t="shared" si="105"/>
        <v>1.8277437703882331E-2</v>
      </c>
      <c r="W71" s="336">
        <f t="shared" si="105"/>
        <v>1.869650260714684E-2</v>
      </c>
      <c r="X71" s="336">
        <f t="shared" si="105"/>
        <v>2.0974698798974404E-2</v>
      </c>
      <c r="Y71" s="336">
        <f t="shared" si="105"/>
        <v>2.0767751516461357E-2</v>
      </c>
      <c r="Z71" s="336">
        <f t="shared" si="105"/>
        <v>2.0495237046230678E-2</v>
      </c>
      <c r="AA71" s="336">
        <f t="shared" si="105"/>
        <v>2.0203674416688244E-2</v>
      </c>
      <c r="AB71" s="336">
        <f t="shared" si="105"/>
        <v>1.990227805055618E-2</v>
      </c>
      <c r="AC71" s="336">
        <f t="shared" si="105"/>
        <v>1.9539727455628875E-2</v>
      </c>
      <c r="AD71" s="336">
        <f t="shared" si="105"/>
        <v>1.9148700584253733E-2</v>
      </c>
      <c r="AE71" s="336">
        <f t="shared" ref="AE71:AL71" si="106">AE24/AE$49</f>
        <v>1.8789718653007915E-2</v>
      </c>
      <c r="AF71" s="336">
        <f t="shared" si="106"/>
        <v>1.8468588176900256E-2</v>
      </c>
      <c r="AG71" s="336">
        <f t="shared" si="106"/>
        <v>1.8102670269990542E-2</v>
      </c>
      <c r="AH71" s="336">
        <f t="shared" si="106"/>
        <v>1.7403333717212723E-2</v>
      </c>
      <c r="AI71" s="336">
        <f t="shared" si="106"/>
        <v>1.658242783827707E-2</v>
      </c>
      <c r="AJ71" s="336">
        <f t="shared" si="106"/>
        <v>1.6158573493069751E-2</v>
      </c>
      <c r="AK71" s="336">
        <f t="shared" si="106"/>
        <v>1.5901941012961034E-2</v>
      </c>
      <c r="AL71" s="336">
        <f t="shared" si="106"/>
        <v>1.6058404365037655E-2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0.11988975402519843</v>
      </c>
      <c r="N73" s="337">
        <f t="shared" si="107"/>
        <v>0.12144140199051226</v>
      </c>
      <c r="O73" s="337">
        <f t="shared" si="107"/>
        <v>0.11110305732421361</v>
      </c>
      <c r="P73" s="337">
        <f t="shared" si="107"/>
        <v>0.11312576426220687</v>
      </c>
      <c r="Q73" s="337">
        <f t="shared" si="107"/>
        <v>0.11290937288677005</v>
      </c>
      <c r="R73" s="337">
        <f t="shared" si="107"/>
        <v>0.10515077989745657</v>
      </c>
      <c r="S73" s="337">
        <f t="shared" si="107"/>
        <v>0.10304594025187487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0.10350564786221098</v>
      </c>
      <c r="W73" s="337">
        <f t="shared" si="107"/>
        <v>8.8769855982849546E-2</v>
      </c>
      <c r="X73" s="337">
        <f t="shared" si="107"/>
        <v>8.8667353839162369E-2</v>
      </c>
      <c r="Y73" s="337">
        <f t="shared" si="107"/>
        <v>8.7636186730514806E-2</v>
      </c>
      <c r="Z73" s="337">
        <f t="shared" si="107"/>
        <v>8.634157203361377E-2</v>
      </c>
      <c r="AA73" s="337">
        <f t="shared" si="107"/>
        <v>8.5248369071626903E-2</v>
      </c>
      <c r="AB73" s="337">
        <f t="shared" si="107"/>
        <v>8.4381406609053675E-2</v>
      </c>
      <c r="AC73" s="337">
        <f t="shared" si="107"/>
        <v>8.3541754900356049E-2</v>
      </c>
      <c r="AD73" s="337">
        <f t="shared" si="107"/>
        <v>8.2658281353883131E-2</v>
      </c>
      <c r="AE73" s="337">
        <f t="shared" ref="AE73:AL73" si="108">AE26/AE$49</f>
        <v>8.1826203739581049E-2</v>
      </c>
      <c r="AF73" s="337">
        <f t="shared" si="108"/>
        <v>8.0988130178155898E-2</v>
      </c>
      <c r="AG73" s="337">
        <f t="shared" si="108"/>
        <v>8.0168287087805851E-2</v>
      </c>
      <c r="AH73" s="337">
        <f t="shared" si="108"/>
        <v>7.9384873237927728E-2</v>
      </c>
      <c r="AI73" s="337">
        <f t="shared" si="108"/>
        <v>7.8609151892854556E-2</v>
      </c>
      <c r="AJ73" s="337">
        <f t="shared" si="108"/>
        <v>7.778248259872024E-2</v>
      </c>
      <c r="AK73" s="337">
        <f t="shared" si="108"/>
        <v>7.6942961070780261E-2</v>
      </c>
      <c r="AL73" s="337">
        <f t="shared" si="108"/>
        <v>7.601643034092298E-2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8.47571014261813E-3</v>
      </c>
      <c r="N74" s="336">
        <f t="shared" si="109"/>
        <v>1.3500627672817333E-2</v>
      </c>
      <c r="O74" s="336">
        <f t="shared" si="109"/>
        <v>8.5334100591589433E-3</v>
      </c>
      <c r="P74" s="336">
        <f t="shared" si="109"/>
        <v>1.0270918233480409E-2</v>
      </c>
      <c r="Q74" s="336">
        <f t="shared" si="109"/>
        <v>1.1036165314921005E-2</v>
      </c>
      <c r="R74" s="336">
        <f t="shared" si="109"/>
        <v>8.9342791820405526E-3</v>
      </c>
      <c r="S74" s="336">
        <f t="shared" si="109"/>
        <v>7.0139948216743631E-3</v>
      </c>
      <c r="T74" s="336">
        <f t="shared" si="109"/>
        <v>8.1593519593167064E-3</v>
      </c>
      <c r="U74" s="336">
        <f t="shared" si="109"/>
        <v>8.3820370495811033E-3</v>
      </c>
      <c r="V74" s="336">
        <f t="shared" si="109"/>
        <v>7.3438909083916237E-3</v>
      </c>
      <c r="W74" s="336">
        <f t="shared" si="109"/>
        <v>7.2197109655487875E-3</v>
      </c>
      <c r="X74" s="336">
        <f t="shared" si="109"/>
        <v>6.9474549344131021E-3</v>
      </c>
      <c r="Y74" s="336">
        <f t="shared" si="109"/>
        <v>7.0071693953820974E-3</v>
      </c>
      <c r="Z74" s="336">
        <f t="shared" si="109"/>
        <v>7.0799599023820773E-3</v>
      </c>
      <c r="AA74" s="336">
        <f t="shared" si="109"/>
        <v>7.1560005272534866E-3</v>
      </c>
      <c r="AB74" s="336">
        <f t="shared" si="109"/>
        <v>7.2251198547722065E-3</v>
      </c>
      <c r="AC74" s="336">
        <f t="shared" si="109"/>
        <v>7.2941851122880321E-3</v>
      </c>
      <c r="AD74" s="336">
        <f t="shared" si="109"/>
        <v>7.3621386522928862E-3</v>
      </c>
      <c r="AE74" s="336">
        <f t="shared" ref="AE74:AL74" si="110">AE27/AE$49</f>
        <v>7.4329621769715082E-3</v>
      </c>
      <c r="AF74" s="336">
        <f t="shared" si="110"/>
        <v>7.5005077510593692E-3</v>
      </c>
      <c r="AG74" s="336">
        <f t="shared" si="110"/>
        <v>7.5688100530726284E-3</v>
      </c>
      <c r="AH74" s="336">
        <f t="shared" si="110"/>
        <v>7.6335759951858427E-3</v>
      </c>
      <c r="AI74" s="336">
        <f t="shared" si="110"/>
        <v>7.6952615609387643E-3</v>
      </c>
      <c r="AJ74" s="336">
        <f t="shared" si="110"/>
        <v>7.7521377385894388E-3</v>
      </c>
      <c r="AK74" s="336">
        <f t="shared" si="110"/>
        <v>7.7997215280572628E-3</v>
      </c>
      <c r="AL74" s="336">
        <f t="shared" si="110"/>
        <v>7.8502377765501084E-3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4.6104002530492121E-2</v>
      </c>
      <c r="N75" s="336">
        <f t="shared" si="111"/>
        <v>4.5923504568610406E-2</v>
      </c>
      <c r="O75" s="336">
        <f t="shared" si="111"/>
        <v>4.1308264787697661E-2</v>
      </c>
      <c r="P75" s="336">
        <f t="shared" si="111"/>
        <v>4.313804061608157E-2</v>
      </c>
      <c r="Q75" s="336">
        <f t="shared" si="111"/>
        <v>4.3242059961640267E-2</v>
      </c>
      <c r="R75" s="336">
        <f t="shared" si="111"/>
        <v>4.0966150327597539E-2</v>
      </c>
      <c r="S75" s="336">
        <f t="shared" si="111"/>
        <v>4.2033685765174973E-2</v>
      </c>
      <c r="T75" s="336">
        <f t="shared" si="111"/>
        <v>4.0020587162611504E-2</v>
      </c>
      <c r="U75" s="336">
        <f t="shared" si="111"/>
        <v>4.0066898785702812E-2</v>
      </c>
      <c r="V75" s="336">
        <f t="shared" si="111"/>
        <v>4.0486050751177241E-2</v>
      </c>
      <c r="W75" s="336">
        <f t="shared" si="111"/>
        <v>3.4391316118863043E-2</v>
      </c>
      <c r="X75" s="336">
        <f t="shared" si="111"/>
        <v>3.3751196017119914E-2</v>
      </c>
      <c r="Y75" s="336">
        <f t="shared" si="111"/>
        <v>3.3217122315858667E-2</v>
      </c>
      <c r="Z75" s="336">
        <f t="shared" si="111"/>
        <v>3.2657342686754277E-2</v>
      </c>
      <c r="AA75" s="336">
        <f t="shared" si="111"/>
        <v>3.2153015457313847E-2</v>
      </c>
      <c r="AB75" s="336">
        <f t="shared" si="111"/>
        <v>3.1709626999038926E-2</v>
      </c>
      <c r="AC75" s="336">
        <f t="shared" si="111"/>
        <v>3.1298290100297596E-2</v>
      </c>
      <c r="AD75" s="336">
        <f t="shared" si="111"/>
        <v>3.0883589253034974E-2</v>
      </c>
      <c r="AE75" s="336">
        <f t="shared" ref="AE75:AL75" si="112">AE28/AE$49</f>
        <v>3.0466584107968091E-2</v>
      </c>
      <c r="AF75" s="336">
        <f t="shared" si="112"/>
        <v>3.0052861956816012E-2</v>
      </c>
      <c r="AG75" s="336">
        <f t="shared" si="112"/>
        <v>2.9658474598628293E-2</v>
      </c>
      <c r="AH75" s="336">
        <f t="shared" si="112"/>
        <v>2.9284837398114383E-2</v>
      </c>
      <c r="AI75" s="336">
        <f t="shared" si="112"/>
        <v>2.890917276701974E-2</v>
      </c>
      <c r="AJ75" s="336">
        <f t="shared" si="112"/>
        <v>2.8524049323244101E-2</v>
      </c>
      <c r="AK75" s="336">
        <f t="shared" si="112"/>
        <v>2.8153551390881652E-2</v>
      </c>
      <c r="AL75" s="336">
        <f t="shared" si="112"/>
        <v>2.7778653451276673E-2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4.8121193415742378E-2</v>
      </c>
      <c r="N76" s="336">
        <f t="shared" si="113"/>
        <v>4.3797334943956136E-2</v>
      </c>
      <c r="O76" s="336">
        <f t="shared" si="113"/>
        <v>4.2637031215523848E-2</v>
      </c>
      <c r="P76" s="336">
        <f t="shared" si="113"/>
        <v>4.1229699370437148E-2</v>
      </c>
      <c r="Q76" s="336">
        <f t="shared" si="113"/>
        <v>4.0397469988374998E-2</v>
      </c>
      <c r="R76" s="336">
        <f t="shared" si="113"/>
        <v>3.5107532767737058E-2</v>
      </c>
      <c r="S76" s="336">
        <f t="shared" si="113"/>
        <v>3.5489550344772802E-2</v>
      </c>
      <c r="T76" s="336">
        <f t="shared" si="113"/>
        <v>3.4575460708690858E-2</v>
      </c>
      <c r="U76" s="336">
        <f t="shared" si="113"/>
        <v>3.6066972241410422E-2</v>
      </c>
      <c r="V76" s="336">
        <f t="shared" si="113"/>
        <v>3.7971932085565527E-2</v>
      </c>
      <c r="W76" s="336">
        <f t="shared" si="113"/>
        <v>3.0400981970133023E-2</v>
      </c>
      <c r="X76" s="336">
        <f t="shared" si="113"/>
        <v>3.1317307771550666E-2</v>
      </c>
      <c r="Y76" s="336">
        <f t="shared" si="113"/>
        <v>3.0883144412258662E-2</v>
      </c>
      <c r="Z76" s="336">
        <f t="shared" si="113"/>
        <v>3.0208808688105205E-2</v>
      </c>
      <c r="AA76" s="336">
        <f t="shared" si="113"/>
        <v>2.9672071524796603E-2</v>
      </c>
      <c r="AB76" s="336">
        <f t="shared" si="113"/>
        <v>2.9310504111473734E-2</v>
      </c>
      <c r="AC76" s="336">
        <f t="shared" si="113"/>
        <v>2.8939531484087237E-2</v>
      </c>
      <c r="AD76" s="336">
        <f t="shared" si="113"/>
        <v>2.8543679239328323E-2</v>
      </c>
      <c r="AE76" s="336">
        <f t="shared" ref="AE76:AL76" si="114">AE29/AE$49</f>
        <v>2.8182361910821362E-2</v>
      </c>
      <c r="AF76" s="336">
        <f t="shared" si="114"/>
        <v>2.7804990518374186E-2</v>
      </c>
      <c r="AG76" s="336">
        <f t="shared" si="114"/>
        <v>2.7427930232199665E-2</v>
      </c>
      <c r="AH76" s="336">
        <f t="shared" si="114"/>
        <v>2.7054017954579922E-2</v>
      </c>
      <c r="AI76" s="336">
        <f t="shared" si="114"/>
        <v>2.6688189143019354E-2</v>
      </c>
      <c r="AJ76" s="336">
        <f t="shared" si="114"/>
        <v>2.6318973077627317E-2</v>
      </c>
      <c r="AK76" s="336">
        <f t="shared" si="114"/>
        <v>2.5955374618561271E-2</v>
      </c>
      <c r="AL76" s="336">
        <f t="shared" si="114"/>
        <v>2.5588528338103596E-2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1.7188847936345814E-2</v>
      </c>
      <c r="N77" s="336">
        <f t="shared" si="115"/>
        <v>1.8219934805128388E-2</v>
      </c>
      <c r="O77" s="336">
        <f t="shared" si="115"/>
        <v>1.8624351261833139E-2</v>
      </c>
      <c r="P77" s="336">
        <f t="shared" si="115"/>
        <v>1.8487106042207744E-2</v>
      </c>
      <c r="Q77" s="336">
        <f t="shared" si="115"/>
        <v>1.8233677621833783E-2</v>
      </c>
      <c r="R77" s="336">
        <f t="shared" si="115"/>
        <v>2.0142817620081414E-2</v>
      </c>
      <c r="S77" s="336">
        <f t="shared" si="115"/>
        <v>1.8508709320252732E-2</v>
      </c>
      <c r="T77" s="336">
        <f t="shared" si="115"/>
        <v>1.9016931662897637E-2</v>
      </c>
      <c r="U77" s="336">
        <f t="shared" si="115"/>
        <v>1.6968627251779698E-2</v>
      </c>
      <c r="V77" s="336">
        <f t="shared" si="115"/>
        <v>1.7703774117076587E-2</v>
      </c>
      <c r="W77" s="336">
        <f t="shared" si="115"/>
        <v>1.6757846928304686E-2</v>
      </c>
      <c r="X77" s="336">
        <f t="shared" si="115"/>
        <v>1.6651395116078691E-2</v>
      </c>
      <c r="Y77" s="336">
        <f t="shared" si="115"/>
        <v>1.6528750607015381E-2</v>
      </c>
      <c r="Z77" s="336">
        <f t="shared" si="115"/>
        <v>1.6395460756372215E-2</v>
      </c>
      <c r="AA77" s="336">
        <f t="shared" si="115"/>
        <v>1.6267281562262974E-2</v>
      </c>
      <c r="AB77" s="336">
        <f t="shared" si="115"/>
        <v>1.6136155643768812E-2</v>
      </c>
      <c r="AC77" s="336">
        <f t="shared" si="115"/>
        <v>1.6009748203683175E-2</v>
      </c>
      <c r="AD77" s="336">
        <f t="shared" si="115"/>
        <v>1.586887420922695E-2</v>
      </c>
      <c r="AE77" s="336">
        <f t="shared" ref="AE77:AL77" si="116">AE30/AE$49</f>
        <v>1.5744295543820105E-2</v>
      </c>
      <c r="AF77" s="336">
        <f t="shared" si="116"/>
        <v>1.5629769951906347E-2</v>
      </c>
      <c r="AG77" s="336">
        <f t="shared" si="116"/>
        <v>1.5513072203905262E-2</v>
      </c>
      <c r="AH77" s="336">
        <f t="shared" si="116"/>
        <v>1.5412441890047594E-2</v>
      </c>
      <c r="AI77" s="336">
        <f t="shared" si="116"/>
        <v>1.5316528421876701E-2</v>
      </c>
      <c r="AJ77" s="336">
        <f t="shared" si="116"/>
        <v>1.5187322459259391E-2</v>
      </c>
      <c r="AK77" s="336">
        <f t="shared" si="116"/>
        <v>1.5034313533280077E-2</v>
      </c>
      <c r="AL77" s="336">
        <f t="shared" si="116"/>
        <v>1.4799010774992594E-2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9.5373636449309893E-2</v>
      </c>
      <c r="O79" s="337">
        <f t="shared" si="117"/>
        <v>9.7005360296824217E-2</v>
      </c>
      <c r="P79" s="337">
        <f t="shared" si="117"/>
        <v>9.8058548066520243E-2</v>
      </c>
      <c r="Q79" s="337">
        <f t="shared" si="117"/>
        <v>0.10171287214623789</v>
      </c>
      <c r="R79" s="337">
        <f t="shared" si="117"/>
        <v>0.10144082379936496</v>
      </c>
      <c r="S79" s="337">
        <f t="shared" si="117"/>
        <v>9.9633742951177856E-2</v>
      </c>
      <c r="T79" s="337">
        <f t="shared" si="117"/>
        <v>0.1004515019675075</v>
      </c>
      <c r="U79" s="337">
        <f t="shared" si="117"/>
        <v>9.8014487037460352E-2</v>
      </c>
      <c r="V79" s="337">
        <f t="shared" si="117"/>
        <v>9.7445312998861805E-2</v>
      </c>
      <c r="W79" s="337">
        <f t="shared" si="117"/>
        <v>9.8736165097426581E-2</v>
      </c>
      <c r="X79" s="337">
        <f t="shared" si="117"/>
        <v>0.10100454382345776</v>
      </c>
      <c r="Y79" s="337">
        <f t="shared" si="117"/>
        <v>0.10166294229721093</v>
      </c>
      <c r="Z79" s="337">
        <f t="shared" si="117"/>
        <v>0.10229334306912395</v>
      </c>
      <c r="AA79" s="337">
        <f t="shared" si="117"/>
        <v>0.10279904046926953</v>
      </c>
      <c r="AB79" s="337">
        <f t="shared" si="117"/>
        <v>0.10312721289604493</v>
      </c>
      <c r="AC79" s="337">
        <f t="shared" si="117"/>
        <v>0.10334560411615926</v>
      </c>
      <c r="AD79" s="337">
        <f t="shared" si="117"/>
        <v>0.10352204430778492</v>
      </c>
      <c r="AE79" s="337">
        <f t="shared" ref="AE79:AL79" si="118">AE32/AE$49</f>
        <v>0.10369200259032084</v>
      </c>
      <c r="AF79" s="337">
        <f t="shared" si="118"/>
        <v>0.10379423670455352</v>
      </c>
      <c r="AG79" s="337">
        <f t="shared" si="118"/>
        <v>0.10394059478072841</v>
      </c>
      <c r="AH79" s="337">
        <f t="shared" si="118"/>
        <v>0.10411871390475923</v>
      </c>
      <c r="AI79" s="337">
        <f t="shared" si="118"/>
        <v>0.1043230661251652</v>
      </c>
      <c r="AJ79" s="337">
        <f t="shared" si="118"/>
        <v>0.10452754076748272</v>
      </c>
      <c r="AK79" s="337">
        <f t="shared" si="118"/>
        <v>0.10473754039706981</v>
      </c>
      <c r="AL79" s="337">
        <f t="shared" si="118"/>
        <v>0.10492819556730011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7.2693395283073545E-2</v>
      </c>
      <c r="O80" s="336">
        <f t="shared" si="119"/>
        <v>7.5012333691483329E-2</v>
      </c>
      <c r="P80" s="336">
        <f t="shared" si="119"/>
        <v>7.6082172780790491E-2</v>
      </c>
      <c r="Q80" s="336">
        <f t="shared" si="119"/>
        <v>7.9241913083392845E-2</v>
      </c>
      <c r="R80" s="336">
        <f t="shared" si="119"/>
        <v>7.853116439284738E-2</v>
      </c>
      <c r="S80" s="336">
        <f t="shared" si="119"/>
        <v>7.8750768742680013E-2</v>
      </c>
      <c r="T80" s="336">
        <f t="shared" si="119"/>
        <v>7.8308256453917938E-2</v>
      </c>
      <c r="U80" s="336">
        <f t="shared" si="119"/>
        <v>7.3964334391636202E-2</v>
      </c>
      <c r="V80" s="336">
        <f t="shared" si="119"/>
        <v>7.3458470489325967E-2</v>
      </c>
      <c r="W80" s="336">
        <f t="shared" si="119"/>
        <v>7.5997811996139961E-2</v>
      </c>
      <c r="X80" s="336">
        <f t="shared" si="119"/>
        <v>7.8921095334822333E-2</v>
      </c>
      <c r="Y80" s="336">
        <f t="shared" si="119"/>
        <v>7.9658181785228085E-2</v>
      </c>
      <c r="Z80" s="336">
        <f t="shared" si="119"/>
        <v>8.0243224090670792E-2</v>
      </c>
      <c r="AA80" s="336">
        <f t="shared" si="119"/>
        <v>8.0704449578245546E-2</v>
      </c>
      <c r="AB80" s="336">
        <f t="shared" si="119"/>
        <v>8.1002311991854162E-2</v>
      </c>
      <c r="AC80" s="336">
        <f t="shared" si="119"/>
        <v>8.1187231864921022E-2</v>
      </c>
      <c r="AD80" s="336">
        <f t="shared" si="119"/>
        <v>8.1332070506976134E-2</v>
      </c>
      <c r="AE80" s="336">
        <f t="shared" ref="AE80:AL80" si="120">AE33/AE$49</f>
        <v>8.148832861878616E-2</v>
      </c>
      <c r="AF80" s="336">
        <f t="shared" si="120"/>
        <v>8.1585998788338721E-2</v>
      </c>
      <c r="AG80" s="336">
        <f t="shared" si="120"/>
        <v>8.1729174241968711E-2</v>
      </c>
      <c r="AH80" s="336">
        <f t="shared" si="120"/>
        <v>8.1907452699400182E-2</v>
      </c>
      <c r="AI80" s="336">
        <f t="shared" si="120"/>
        <v>8.2122178432458823E-2</v>
      </c>
      <c r="AJ80" s="336">
        <f t="shared" si="120"/>
        <v>8.2325222350175822E-2</v>
      </c>
      <c r="AK80" s="336">
        <f t="shared" si="120"/>
        <v>8.2560512684536999E-2</v>
      </c>
      <c r="AL80" s="336">
        <f t="shared" si="120"/>
        <v>8.2821917100210793E-2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2.1399781074835443E-2</v>
      </c>
      <c r="O81" s="336">
        <f t="shared" si="121"/>
        <v>2.0778470427019222E-2</v>
      </c>
      <c r="P81" s="336">
        <f t="shared" si="121"/>
        <v>2.0898462608714429E-2</v>
      </c>
      <c r="Q81" s="336">
        <f t="shared" si="121"/>
        <v>2.1265365329581488E-2</v>
      </c>
      <c r="R81" s="336">
        <f t="shared" si="121"/>
        <v>2.1870535146225459E-2</v>
      </c>
      <c r="S81" s="336">
        <f t="shared" si="121"/>
        <v>1.9941985634291368E-2</v>
      </c>
      <c r="T81" s="336">
        <f t="shared" si="121"/>
        <v>2.1094712459441115E-2</v>
      </c>
      <c r="U81" s="336">
        <f t="shared" si="121"/>
        <v>2.2986039829593727E-2</v>
      </c>
      <c r="V81" s="336">
        <f t="shared" si="121"/>
        <v>2.2987210493253953E-2</v>
      </c>
      <c r="W81" s="336">
        <f t="shared" si="121"/>
        <v>2.1495222870398203E-2</v>
      </c>
      <c r="X81" s="336">
        <f t="shared" si="121"/>
        <v>2.1086828471422518E-2</v>
      </c>
      <c r="Y81" s="336">
        <f t="shared" si="121"/>
        <v>2.1010353443274139E-2</v>
      </c>
      <c r="Z81" s="336">
        <f t="shared" si="121"/>
        <v>2.1054475727451925E-2</v>
      </c>
      <c r="AA81" s="336">
        <f t="shared" si="121"/>
        <v>2.1099106543210042E-2</v>
      </c>
      <c r="AB81" s="336">
        <f t="shared" si="121"/>
        <v>2.1125889266932912E-2</v>
      </c>
      <c r="AC81" s="336">
        <f t="shared" si="121"/>
        <v>2.1155709700050342E-2</v>
      </c>
      <c r="AD81" s="336">
        <f t="shared" si="121"/>
        <v>2.1183481875869891E-2</v>
      </c>
      <c r="AE81" s="336">
        <f t="shared" ref="AE81:AL81" si="122">AE34/AE$49</f>
        <v>2.1193761142148739E-2</v>
      </c>
      <c r="AF81" s="336">
        <f t="shared" si="122"/>
        <v>2.1194313549204827E-2</v>
      </c>
      <c r="AG81" s="336">
        <f t="shared" si="122"/>
        <v>2.119488804842206E-2</v>
      </c>
      <c r="AH81" s="336">
        <f t="shared" si="122"/>
        <v>2.1192374257288177E-2</v>
      </c>
      <c r="AI81" s="336">
        <f t="shared" si="122"/>
        <v>2.117941611958633E-2</v>
      </c>
      <c r="AJ81" s="336">
        <f t="shared" si="122"/>
        <v>2.1177822962901084E-2</v>
      </c>
      <c r="AK81" s="336">
        <f t="shared" si="122"/>
        <v>2.1150750565262787E-2</v>
      </c>
      <c r="AL81" s="336">
        <f t="shared" si="122"/>
        <v>2.1077466144850957E-2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1.8168106588351866E-3</v>
      </c>
      <c r="N82" s="336">
        <f t="shared" si="123"/>
        <v>1.2804600914009027E-3</v>
      </c>
      <c r="O82" s="336">
        <f t="shared" si="123"/>
        <v>1.2145561783216538E-3</v>
      </c>
      <c r="P82" s="336">
        <f t="shared" si="123"/>
        <v>1.0779126770153146E-3</v>
      </c>
      <c r="Q82" s="336">
        <f t="shared" si="123"/>
        <v>1.205593733263551E-3</v>
      </c>
      <c r="R82" s="336">
        <f t="shared" si="123"/>
        <v>1.0391242602921208E-3</v>
      </c>
      <c r="S82" s="336">
        <f t="shared" si="123"/>
        <v>9.4098857420647265E-4</v>
      </c>
      <c r="T82" s="336">
        <f t="shared" si="123"/>
        <v>1.0485330541484597E-3</v>
      </c>
      <c r="U82" s="336">
        <f t="shared" si="123"/>
        <v>1.0641128162304338E-3</v>
      </c>
      <c r="V82" s="336">
        <f t="shared" si="123"/>
        <v>9.9963201628188976E-4</v>
      </c>
      <c r="W82" s="336">
        <f t="shared" si="123"/>
        <v>1.2431302308884198E-3</v>
      </c>
      <c r="X82" s="336">
        <f t="shared" si="123"/>
        <v>9.9662001721291288E-4</v>
      </c>
      <c r="Y82" s="336">
        <f t="shared" si="123"/>
        <v>9.9440706870869769E-4</v>
      </c>
      <c r="Z82" s="336">
        <f t="shared" si="123"/>
        <v>9.9564325100123395E-4</v>
      </c>
      <c r="AA82" s="336">
        <f t="shared" si="123"/>
        <v>9.954843478139463E-4</v>
      </c>
      <c r="AB82" s="336">
        <f t="shared" si="123"/>
        <v>9.9901163725786015E-4</v>
      </c>
      <c r="AC82" s="336">
        <f t="shared" si="123"/>
        <v>1.0026625511878897E-3</v>
      </c>
      <c r="AD82" s="336">
        <f t="shared" si="123"/>
        <v>1.0064919249388924E-3</v>
      </c>
      <c r="AE82" s="336">
        <f t="shared" ref="AE82:AL82" si="124">AE35/AE$49</f>
        <v>1.0099128293859624E-3</v>
      </c>
      <c r="AF82" s="336">
        <f t="shared" si="124"/>
        <v>1.0139243670099724E-3</v>
      </c>
      <c r="AG82" s="336">
        <f t="shared" si="124"/>
        <v>1.0165324903376499E-3</v>
      </c>
      <c r="AH82" s="336">
        <f t="shared" si="124"/>
        <v>1.0188869480708704E-3</v>
      </c>
      <c r="AI82" s="336">
        <f t="shared" si="124"/>
        <v>1.0214715731200546E-3</v>
      </c>
      <c r="AJ82" s="336">
        <f t="shared" si="124"/>
        <v>1.0244954544058025E-3</v>
      </c>
      <c r="AK82" s="336">
        <f t="shared" si="124"/>
        <v>1.0262771472700253E-3</v>
      </c>
      <c r="AL82" s="336">
        <f t="shared" si="124"/>
        <v>1.0288123222383762E-3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</v>
      </c>
      <c r="N84" s="337">
        <f t="shared" si="125"/>
        <v>0.10650651026406856</v>
      </c>
      <c r="O84" s="337">
        <f t="shared" si="125"/>
        <v>0.11121299964032838</v>
      </c>
      <c r="P84" s="337">
        <f t="shared" si="125"/>
        <v>0.10281241910575789</v>
      </c>
      <c r="Q84" s="337">
        <f t="shared" si="125"/>
        <v>0.10959199972699789</v>
      </c>
      <c r="R84" s="337">
        <f t="shared" si="125"/>
        <v>0.11219917014951077</v>
      </c>
      <c r="S84" s="337">
        <f t="shared" si="125"/>
        <v>0.11589686636658675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0.10511702350514789</v>
      </c>
      <c r="W84" s="337">
        <f t="shared" si="125"/>
        <v>0.10641645297685753</v>
      </c>
      <c r="X84" s="337">
        <f t="shared" si="125"/>
        <v>0.1049873678536631</v>
      </c>
      <c r="Y84" s="337">
        <f t="shared" si="125"/>
        <v>0.1050915471554608</v>
      </c>
      <c r="Z84" s="337">
        <f t="shared" si="125"/>
        <v>0.10522646019130136</v>
      </c>
      <c r="AA84" s="337">
        <f t="shared" si="125"/>
        <v>0.10529842918900505</v>
      </c>
      <c r="AB84" s="337">
        <f t="shared" si="125"/>
        <v>0.10530488876082164</v>
      </c>
      <c r="AC84" s="337">
        <f t="shared" si="125"/>
        <v>0.10527058507199963</v>
      </c>
      <c r="AD84" s="337">
        <f t="shared" si="125"/>
        <v>0.10517677275150426</v>
      </c>
      <c r="AE84" s="337">
        <f t="shared" ref="AE84:AL84" si="126">AE37/AE$49</f>
        <v>0.10504740551956053</v>
      </c>
      <c r="AF84" s="337">
        <f t="shared" si="126"/>
        <v>0.10492978316894561</v>
      </c>
      <c r="AG84" s="337">
        <f t="shared" si="126"/>
        <v>0.10475817268176466</v>
      </c>
      <c r="AH84" s="337">
        <f t="shared" si="126"/>
        <v>0.10456125358677112</v>
      </c>
      <c r="AI84" s="337">
        <f t="shared" si="126"/>
        <v>0.10428091115195365</v>
      </c>
      <c r="AJ84" s="337">
        <f t="shared" si="126"/>
        <v>0.10404132874635852</v>
      </c>
      <c r="AK84" s="337">
        <f t="shared" si="126"/>
        <v>0.10375677261356711</v>
      </c>
      <c r="AL84" s="337">
        <f t="shared" si="126"/>
        <v>0.10338590280857962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9.0408050101158655E-2</v>
      </c>
      <c r="O85" s="336">
        <f t="shared" si="127"/>
        <v>9.4644555980333445E-2</v>
      </c>
      <c r="P85" s="336">
        <f t="shared" si="127"/>
        <v>8.6937942210427083E-2</v>
      </c>
      <c r="Q85" s="336">
        <f t="shared" si="127"/>
        <v>9.4297063457208716E-2</v>
      </c>
      <c r="R85" s="336">
        <f t="shared" si="127"/>
        <v>9.558569651276784E-2</v>
      </c>
      <c r="S85" s="336">
        <f t="shared" si="127"/>
        <v>9.9554726191943513E-2</v>
      </c>
      <c r="T85" s="336">
        <f t="shared" si="127"/>
        <v>9.2299760622356758E-2</v>
      </c>
      <c r="U85" s="336">
        <f t="shared" si="127"/>
        <v>8.8042034513880166E-2</v>
      </c>
      <c r="V85" s="336">
        <f t="shared" si="127"/>
        <v>8.7263814087193026E-2</v>
      </c>
      <c r="W85" s="336">
        <f t="shared" si="127"/>
        <v>8.7648367646056935E-2</v>
      </c>
      <c r="X85" s="336">
        <f t="shared" si="127"/>
        <v>8.2447612518318336E-2</v>
      </c>
      <c r="Y85" s="336">
        <f t="shared" si="127"/>
        <v>8.2274681362141167E-2</v>
      </c>
      <c r="Z85" s="336">
        <f t="shared" si="127"/>
        <v>8.2131875782288533E-2</v>
      </c>
      <c r="AA85" s="336">
        <f t="shared" si="127"/>
        <v>8.1923517327083098E-2</v>
      </c>
      <c r="AB85" s="336">
        <f t="shared" si="127"/>
        <v>8.1642364245601604E-2</v>
      </c>
      <c r="AC85" s="336">
        <f t="shared" si="127"/>
        <v>8.13315114375395E-2</v>
      </c>
      <c r="AD85" s="336">
        <f t="shared" si="127"/>
        <v>8.0965357467991161E-2</v>
      </c>
      <c r="AE85" s="336">
        <f t="shared" ref="AE85:AL85" si="128">AE38/AE$49</f>
        <v>8.0551123734537045E-2</v>
      </c>
      <c r="AF85" s="336">
        <f t="shared" si="128"/>
        <v>8.0126923523761107E-2</v>
      </c>
      <c r="AG85" s="336">
        <f t="shared" si="128"/>
        <v>7.9656983124160197E-2</v>
      </c>
      <c r="AH85" s="336">
        <f t="shared" si="128"/>
        <v>7.9146903490641615E-2</v>
      </c>
      <c r="AI85" s="336">
        <f t="shared" si="128"/>
        <v>7.8561993955773041E-2</v>
      </c>
      <c r="AJ85" s="336">
        <f t="shared" si="128"/>
        <v>7.8020737755719216E-2</v>
      </c>
      <c r="AK85" s="336">
        <f t="shared" si="128"/>
        <v>7.7447888102339157E-2</v>
      </c>
      <c r="AL85" s="336">
        <f t="shared" si="128"/>
        <v>7.6778947833875705E-2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1.6040948300510362E-2</v>
      </c>
      <c r="N86" s="336">
        <f t="shared" si="129"/>
        <v>1.6098460162909903E-2</v>
      </c>
      <c r="O86" s="336">
        <f t="shared" si="129"/>
        <v>1.6568443659994943E-2</v>
      </c>
      <c r="P86" s="336">
        <f t="shared" si="129"/>
        <v>1.5874476895330811E-2</v>
      </c>
      <c r="Q86" s="336">
        <f t="shared" si="129"/>
        <v>1.5294936269789176E-2</v>
      </c>
      <c r="R86" s="336">
        <f t="shared" si="129"/>
        <v>1.6613473636742936E-2</v>
      </c>
      <c r="S86" s="336">
        <f t="shared" si="129"/>
        <v>1.6342140174643232E-2</v>
      </c>
      <c r="T86" s="336">
        <f t="shared" si="129"/>
        <v>1.795808109750905E-2</v>
      </c>
      <c r="U86" s="336">
        <f t="shared" si="129"/>
        <v>1.8511132376486408E-2</v>
      </c>
      <c r="V86" s="336">
        <f t="shared" si="129"/>
        <v>1.7853209417954853E-2</v>
      </c>
      <c r="W86" s="336">
        <f t="shared" si="129"/>
        <v>1.8768085330800599E-2</v>
      </c>
      <c r="X86" s="336">
        <f t="shared" si="129"/>
        <v>2.2539755335344764E-2</v>
      </c>
      <c r="Y86" s="336">
        <f t="shared" si="129"/>
        <v>2.2816865793319655E-2</v>
      </c>
      <c r="Z86" s="336">
        <f t="shared" si="129"/>
        <v>2.3094584409012815E-2</v>
      </c>
      <c r="AA86" s="336">
        <f t="shared" si="129"/>
        <v>2.3374911861921952E-2</v>
      </c>
      <c r="AB86" s="336">
        <f t="shared" si="129"/>
        <v>2.3662524515220031E-2</v>
      </c>
      <c r="AC86" s="336">
        <f t="shared" si="129"/>
        <v>2.3939073634460135E-2</v>
      </c>
      <c r="AD86" s="336">
        <f t="shared" si="129"/>
        <v>2.4211415283513095E-2</v>
      </c>
      <c r="AE86" s="336">
        <f t="shared" ref="AE86:AL86" si="130">AE39/AE$49</f>
        <v>2.4496281785023496E-2</v>
      </c>
      <c r="AF86" s="336">
        <f t="shared" si="130"/>
        <v>2.4802859645184507E-2</v>
      </c>
      <c r="AG86" s="336">
        <f t="shared" si="130"/>
        <v>2.5101189557604459E-2</v>
      </c>
      <c r="AH86" s="336">
        <f t="shared" si="130"/>
        <v>2.5414350096129502E-2</v>
      </c>
      <c r="AI86" s="336">
        <f t="shared" si="130"/>
        <v>2.5718917196180604E-2</v>
      </c>
      <c r="AJ86" s="336">
        <f t="shared" si="130"/>
        <v>2.6020590990639306E-2</v>
      </c>
      <c r="AK86" s="336">
        <f t="shared" si="130"/>
        <v>2.6308884511227953E-2</v>
      </c>
      <c r="AL86" s="336">
        <f t="shared" si="130"/>
        <v>2.660695497470391E-2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7.6744680510381746E-2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7.4304245649467277E-2</v>
      </c>
      <c r="T88" s="337">
        <f t="shared" si="131"/>
        <v>7.6822743277852032E-2</v>
      </c>
      <c r="U88" s="337">
        <f t="shared" si="131"/>
        <v>8.3239164100112978E-2</v>
      </c>
      <c r="V88" s="337">
        <f t="shared" si="131"/>
        <v>7.7089849442289166E-2</v>
      </c>
      <c r="W88" s="337">
        <f t="shared" si="131"/>
        <v>6.8246977031838754E-2</v>
      </c>
      <c r="X88" s="337">
        <f t="shared" si="131"/>
        <v>7.4751396714532223E-2</v>
      </c>
      <c r="Y88" s="337">
        <f t="shared" si="131"/>
        <v>7.3789686646170791E-2</v>
      </c>
      <c r="Z88" s="337">
        <f t="shared" si="131"/>
        <v>7.2991328132002625E-2</v>
      </c>
      <c r="AA88" s="337">
        <f t="shared" si="131"/>
        <v>7.221875049015343E-2</v>
      </c>
      <c r="AB88" s="337">
        <f t="shared" si="131"/>
        <v>7.1456313268355776E-2</v>
      </c>
      <c r="AC88" s="337">
        <f t="shared" si="131"/>
        <v>7.0789169594601478E-2</v>
      </c>
      <c r="AD88" s="337">
        <f t="shared" si="131"/>
        <v>7.010432995988311E-2</v>
      </c>
      <c r="AE88" s="337">
        <f t="shared" ref="AE88:AL88" si="132">AE41/AE$49</f>
        <v>6.9365157441735339E-2</v>
      </c>
      <c r="AF88" s="337">
        <f t="shared" si="132"/>
        <v>6.8666144450828956E-2</v>
      </c>
      <c r="AG88" s="337">
        <f t="shared" si="132"/>
        <v>6.79870151954413E-2</v>
      </c>
      <c r="AH88" s="337">
        <f t="shared" si="132"/>
        <v>6.7372271069067652E-2</v>
      </c>
      <c r="AI88" s="337">
        <f t="shared" si="132"/>
        <v>6.6798654660814624E-2</v>
      </c>
      <c r="AJ88" s="337">
        <f t="shared" si="132"/>
        <v>6.6192013440442482E-2</v>
      </c>
      <c r="AK88" s="337">
        <f t="shared" si="132"/>
        <v>6.5597777371197305E-2</v>
      </c>
      <c r="AL88" s="337">
        <f t="shared" si="132"/>
        <v>6.5043428734082906E-2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3.8932871780961761E-2</v>
      </c>
      <c r="N89" s="336">
        <f t="shared" si="133"/>
        <v>3.3642578039488995E-2</v>
      </c>
      <c r="O89" s="336">
        <f t="shared" si="133"/>
        <v>3.6022941755163414E-2</v>
      </c>
      <c r="P89" s="336">
        <f t="shared" si="133"/>
        <v>3.8129253623209507E-2</v>
      </c>
      <c r="Q89" s="336">
        <f t="shared" si="133"/>
        <v>3.5642549137180346E-2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3.606565867836127E-2</v>
      </c>
      <c r="U89" s="336">
        <f t="shared" si="133"/>
        <v>3.5952058490688818E-2</v>
      </c>
      <c r="V89" s="336">
        <f t="shared" si="133"/>
        <v>3.3357006436149292E-2</v>
      </c>
      <c r="W89" s="336">
        <f t="shared" si="133"/>
        <v>2.8954163629268011E-2</v>
      </c>
      <c r="X89" s="336">
        <f t="shared" si="133"/>
        <v>3.4361659432135559E-2</v>
      </c>
      <c r="Y89" s="336">
        <f t="shared" si="133"/>
        <v>3.4052630832742584E-2</v>
      </c>
      <c r="Z89" s="336">
        <f t="shared" si="133"/>
        <v>3.3724219633731858E-2</v>
      </c>
      <c r="AA89" s="336">
        <f t="shared" si="133"/>
        <v>3.3368221468391294E-2</v>
      </c>
      <c r="AB89" s="336">
        <f t="shared" si="133"/>
        <v>3.2964946192263603E-2</v>
      </c>
      <c r="AC89" s="336">
        <f t="shared" si="133"/>
        <v>3.2645995200453172E-2</v>
      </c>
      <c r="AD89" s="336">
        <f t="shared" si="133"/>
        <v>3.2321320123947922E-2</v>
      </c>
      <c r="AE89" s="336">
        <f t="shared" ref="AE89:AL89" si="134">AE42/AE$49</f>
        <v>3.1960845424086178E-2</v>
      </c>
      <c r="AF89" s="336">
        <f t="shared" si="134"/>
        <v>3.1628376803369815E-2</v>
      </c>
      <c r="AG89" s="336">
        <f t="shared" si="134"/>
        <v>3.1324726626809102E-2</v>
      </c>
      <c r="AH89" s="336">
        <f t="shared" si="134"/>
        <v>3.1039774025590099E-2</v>
      </c>
      <c r="AI89" s="336">
        <f t="shared" si="134"/>
        <v>3.0767401737785274E-2</v>
      </c>
      <c r="AJ89" s="336">
        <f t="shared" si="134"/>
        <v>3.0482142827236922E-2</v>
      </c>
      <c r="AK89" s="336">
        <f t="shared" si="134"/>
        <v>3.0211537719107416E-2</v>
      </c>
      <c r="AL89" s="336">
        <f t="shared" si="134"/>
        <v>2.9974139472428038E-2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3.93366530188188E-2</v>
      </c>
      <c r="P90" s="336">
        <f t="shared" si="135"/>
        <v>4.4112479036116439E-2</v>
      </c>
      <c r="Q90" s="336">
        <f t="shared" si="135"/>
        <v>3.7186551001868795E-2</v>
      </c>
      <c r="R90" s="336">
        <f t="shared" si="135"/>
        <v>3.573659854453478E-2</v>
      </c>
      <c r="S90" s="336">
        <f t="shared" si="135"/>
        <v>3.8962896531045232E-2</v>
      </c>
      <c r="T90" s="336">
        <f t="shared" si="135"/>
        <v>4.0757084599490762E-2</v>
      </c>
      <c r="U90" s="336">
        <f t="shared" si="135"/>
        <v>4.728710560942416E-2</v>
      </c>
      <c r="V90" s="336">
        <f t="shared" si="135"/>
        <v>4.3732843006139867E-2</v>
      </c>
      <c r="W90" s="336">
        <f t="shared" si="135"/>
        <v>3.9292813402570737E-2</v>
      </c>
      <c r="X90" s="336">
        <f t="shared" si="135"/>
        <v>4.0389737282396677E-2</v>
      </c>
      <c r="Y90" s="336">
        <f t="shared" si="135"/>
        <v>3.9737055813428207E-2</v>
      </c>
      <c r="Z90" s="336">
        <f t="shared" si="135"/>
        <v>3.9267108498270767E-2</v>
      </c>
      <c r="AA90" s="336">
        <f t="shared" si="135"/>
        <v>3.8850529021762129E-2</v>
      </c>
      <c r="AB90" s="336">
        <f t="shared" si="135"/>
        <v>3.8491367076092173E-2</v>
      </c>
      <c r="AC90" s="336">
        <f t="shared" si="135"/>
        <v>3.8143174394148306E-2</v>
      </c>
      <c r="AD90" s="336">
        <f t="shared" si="135"/>
        <v>3.7783009835935195E-2</v>
      </c>
      <c r="AE90" s="336">
        <f t="shared" ref="AE90:AL90" si="136">AE43/AE$49</f>
        <v>3.7404312017649148E-2</v>
      </c>
      <c r="AF90" s="336">
        <f t="shared" si="136"/>
        <v>3.7037767647459134E-2</v>
      </c>
      <c r="AG90" s="336">
        <f t="shared" si="136"/>
        <v>3.6662288568632191E-2</v>
      </c>
      <c r="AH90" s="336">
        <f t="shared" si="136"/>
        <v>3.6332497043477553E-2</v>
      </c>
      <c r="AI90" s="336">
        <f t="shared" si="136"/>
        <v>3.6031252923029347E-2</v>
      </c>
      <c r="AJ90" s="336">
        <f t="shared" si="136"/>
        <v>3.5709870613205567E-2</v>
      </c>
      <c r="AK90" s="336">
        <f t="shared" si="136"/>
        <v>3.5386239652089903E-2</v>
      </c>
      <c r="AL90" s="336">
        <f t="shared" si="136"/>
        <v>3.5069289261654868E-2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0.11856818967082997</v>
      </c>
      <c r="N92" s="337">
        <f t="shared" si="137"/>
        <v>0.11866813114354791</v>
      </c>
      <c r="O92" s="337">
        <f t="shared" si="137"/>
        <v>0.11609285996942105</v>
      </c>
      <c r="P92" s="337">
        <f t="shared" si="137"/>
        <v>0.11692853924620009</v>
      </c>
      <c r="Q92" s="337">
        <f t="shared" si="137"/>
        <v>0.11597527847983312</v>
      </c>
      <c r="R92" s="337">
        <f t="shared" si="137"/>
        <v>0.11899057145667538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0.11726802674919973</v>
      </c>
      <c r="V92" s="337">
        <f t="shared" si="137"/>
        <v>0.11591207526391023</v>
      </c>
      <c r="W92" s="337">
        <f t="shared" si="137"/>
        <v>0.10871714663397852</v>
      </c>
      <c r="X92" s="337">
        <f t="shared" si="137"/>
        <v>0.1090856227219914</v>
      </c>
      <c r="Y92" s="337">
        <f t="shared" si="137"/>
        <v>0.10749000524723258</v>
      </c>
      <c r="Z92" s="337">
        <f t="shared" si="137"/>
        <v>0.10628634581360713</v>
      </c>
      <c r="AA92" s="337">
        <f t="shared" si="137"/>
        <v>0.10521463589088037</v>
      </c>
      <c r="AB92" s="337">
        <f t="shared" si="137"/>
        <v>0.10432937058997113</v>
      </c>
      <c r="AC92" s="337">
        <f t="shared" si="137"/>
        <v>0.10362368684519341</v>
      </c>
      <c r="AD92" s="337">
        <f t="shared" si="137"/>
        <v>0.10296095923356549</v>
      </c>
      <c r="AE92" s="337">
        <f t="shared" ref="AE92:AL92" si="138">AE45/AE$49</f>
        <v>0.10238193744804552</v>
      </c>
      <c r="AF92" s="337">
        <f t="shared" si="138"/>
        <v>0.10180621105964149</v>
      </c>
      <c r="AG92" s="337">
        <f t="shared" si="138"/>
        <v>0.10121209698564275</v>
      </c>
      <c r="AH92" s="337">
        <f t="shared" si="138"/>
        <v>0.10061769145843859</v>
      </c>
      <c r="AI92" s="337">
        <f t="shared" si="138"/>
        <v>0.10008734268768524</v>
      </c>
      <c r="AJ92" s="337">
        <f t="shared" si="138"/>
        <v>9.9523887493312008E-2</v>
      </c>
      <c r="AK92" s="337">
        <f t="shared" si="138"/>
        <v>9.8936007144459423E-2</v>
      </c>
      <c r="AL92" s="337">
        <f t="shared" si="138"/>
        <v>9.8324160902910338E-2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1.5949652141354909E-2</v>
      </c>
      <c r="N93" s="336">
        <f t="shared" si="139"/>
        <v>1.576800185391802E-2</v>
      </c>
      <c r="O93" s="336">
        <f t="shared" si="139"/>
        <v>1.6067726195405252E-2</v>
      </c>
      <c r="P93" s="336">
        <f t="shared" si="139"/>
        <v>1.6065374635932366E-2</v>
      </c>
      <c r="Q93" s="336">
        <f t="shared" si="139"/>
        <v>1.7369181011231909E-2</v>
      </c>
      <c r="R93" s="336">
        <f t="shared" si="139"/>
        <v>1.6592410962749722E-2</v>
      </c>
      <c r="S93" s="336">
        <f t="shared" si="139"/>
        <v>1.7051920332665019E-2</v>
      </c>
      <c r="T93" s="336">
        <f t="shared" si="139"/>
        <v>1.5921126641860996E-2</v>
      </c>
      <c r="U93" s="336">
        <f t="shared" si="139"/>
        <v>1.6810090434369956E-2</v>
      </c>
      <c r="V93" s="336">
        <f t="shared" si="139"/>
        <v>1.5163494414412962E-2</v>
      </c>
      <c r="W93" s="336">
        <f t="shared" si="139"/>
        <v>1.3317431924003486E-2</v>
      </c>
      <c r="X93" s="336">
        <f t="shared" si="139"/>
        <v>1.1017287154249097E-2</v>
      </c>
      <c r="Y93" s="336">
        <f t="shared" si="139"/>
        <v>1.088942712844378E-2</v>
      </c>
      <c r="Z93" s="336">
        <f t="shared" si="139"/>
        <v>1.0751763208095939E-2</v>
      </c>
      <c r="AA93" s="336">
        <f t="shared" si="139"/>
        <v>1.0622993872772546E-2</v>
      </c>
      <c r="AB93" s="336">
        <f t="shared" si="139"/>
        <v>1.0501957804331559E-2</v>
      </c>
      <c r="AC93" s="336">
        <f t="shared" si="139"/>
        <v>1.038259456801844E-2</v>
      </c>
      <c r="AD93" s="336">
        <f t="shared" si="139"/>
        <v>1.0264744681577228E-2</v>
      </c>
      <c r="AE93" s="336">
        <f t="shared" ref="AE93:AL93" si="140">AE46/AE$49</f>
        <v>1.0147315398357349E-2</v>
      </c>
      <c r="AF93" s="336">
        <f t="shared" si="140"/>
        <v>1.0027885016673314E-2</v>
      </c>
      <c r="AG93" s="336">
        <f t="shared" si="140"/>
        <v>9.9085959632442665E-3</v>
      </c>
      <c r="AH93" s="336">
        <f t="shared" si="140"/>
        <v>9.7924663768961771E-3</v>
      </c>
      <c r="AI93" s="336">
        <f t="shared" si="140"/>
        <v>9.6744803331576604E-3</v>
      </c>
      <c r="AJ93" s="336">
        <f t="shared" si="140"/>
        <v>9.5584277525596461E-3</v>
      </c>
      <c r="AK93" s="336">
        <f t="shared" si="140"/>
        <v>9.4489450979682553E-3</v>
      </c>
      <c r="AL93" s="336">
        <f t="shared" si="140"/>
        <v>9.3368475315122861E-3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0.10261853752947506</v>
      </c>
      <c r="N94" s="336">
        <f t="shared" si="141"/>
        <v>0.10290012928962987</v>
      </c>
      <c r="O94" s="336">
        <f t="shared" si="141"/>
        <v>0.1000251337740158</v>
      </c>
      <c r="P94" s="336">
        <f t="shared" si="141"/>
        <v>0.10086316461026773</v>
      </c>
      <c r="Q94" s="336">
        <f t="shared" si="141"/>
        <v>9.8606097468601203E-2</v>
      </c>
      <c r="R94" s="336">
        <f t="shared" si="141"/>
        <v>0.10239816049392565</v>
      </c>
      <c r="S94" s="336">
        <f t="shared" si="141"/>
        <v>0.10097742285816133</v>
      </c>
      <c r="T94" s="336">
        <f t="shared" si="141"/>
        <v>0.10864148422627222</v>
      </c>
      <c r="U94" s="336">
        <f t="shared" si="141"/>
        <v>0.10045793631482976</v>
      </c>
      <c r="V94" s="336">
        <f t="shared" si="141"/>
        <v>0.10074858084949725</v>
      </c>
      <c r="W94" s="336">
        <f t="shared" si="141"/>
        <v>9.5399714709975048E-2</v>
      </c>
      <c r="X94" s="336">
        <f t="shared" si="141"/>
        <v>9.8068335567742318E-2</v>
      </c>
      <c r="Y94" s="336">
        <f t="shared" si="141"/>
        <v>9.6600578118788805E-2</v>
      </c>
      <c r="Z94" s="336">
        <f t="shared" si="141"/>
        <v>9.5534582605511204E-2</v>
      </c>
      <c r="AA94" s="336">
        <f t="shared" si="141"/>
        <v>9.4591642018107824E-2</v>
      </c>
      <c r="AB94" s="336">
        <f t="shared" si="141"/>
        <v>9.3827412785639566E-2</v>
      </c>
      <c r="AC94" s="336">
        <f t="shared" si="141"/>
        <v>9.3241092277174975E-2</v>
      </c>
      <c r="AD94" s="336">
        <f t="shared" si="141"/>
        <v>9.2696214551988274E-2</v>
      </c>
      <c r="AE94" s="336">
        <f t="shared" ref="AE94:AL94" si="142">AE47/AE$49</f>
        <v>9.2234622049688186E-2</v>
      </c>
      <c r="AF94" s="336">
        <f t="shared" si="142"/>
        <v>9.1778326042968178E-2</v>
      </c>
      <c r="AG94" s="336">
        <f t="shared" si="142"/>
        <v>9.1303501022398495E-2</v>
      </c>
      <c r="AH94" s="336">
        <f t="shared" si="142"/>
        <v>9.0825225081542407E-2</v>
      </c>
      <c r="AI94" s="336">
        <f t="shared" si="142"/>
        <v>9.0412862354527584E-2</v>
      </c>
      <c r="AJ94" s="336">
        <f t="shared" si="142"/>
        <v>8.996545974075236E-2</v>
      </c>
      <c r="AK94" s="336">
        <f t="shared" si="142"/>
        <v>8.9487062046491164E-2</v>
      </c>
      <c r="AL94" s="336">
        <f t="shared" si="142"/>
        <v>8.898731337139805E-2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1.7802897173394143</v>
      </c>
      <c r="Y4" s="11">
        <f>'Occ T1'!D8-'Occ T1'!C8</f>
        <v>0.28803459597896364</v>
      </c>
      <c r="Z4" s="11">
        <f>'Occ T1'!E8-'Occ T1'!D8</f>
        <v>0.47624203471307069</v>
      </c>
      <c r="AA4" s="11">
        <f>'Occ T1'!F8-'Occ T1'!E8</f>
        <v>2.9785979668002192</v>
      </c>
      <c r="AB4" s="11">
        <f>'Occ T1'!D8-'Occ T1'!B8</f>
        <v>2.068324313318378</v>
      </c>
      <c r="AC4" s="11">
        <f>'Occ T1'!F8-'Occ T1'!D8</f>
        <v>3.4548400015132898</v>
      </c>
    </row>
    <row r="5" spans="1:29" x14ac:dyDescent="0.2">
      <c r="W5" s="10" t="str">
        <f>name!E5</f>
        <v>Professional occupations</v>
      </c>
      <c r="X5" s="11">
        <f>'Occ T1'!C9-'Occ T1'!B9</f>
        <v>-1.6957389542309755</v>
      </c>
      <c r="Y5" s="11">
        <f>'Occ T1'!D9-'Occ T1'!C9</f>
        <v>4.7546505811615205</v>
      </c>
      <c r="Z5" s="11">
        <f>'Occ T1'!E9-'Occ T1'!D9</f>
        <v>5.5309600488561941</v>
      </c>
      <c r="AA5" s="11">
        <f>'Occ T1'!F9-'Occ T1'!E9</f>
        <v>7.6603278861849162</v>
      </c>
      <c r="AB5" s="11">
        <f>'Occ T1'!D9-'Occ T1'!B9</f>
        <v>3.058911626930545</v>
      </c>
      <c r="AC5" s="11">
        <f>'Occ T1'!F9-'Occ T1'!D9</f>
        <v>13.19128793504111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0.21847852025337033</v>
      </c>
      <c r="Y6" s="11">
        <f>'Occ T1'!D10-'Occ T1'!C10</f>
        <v>1.903991485085875</v>
      </c>
      <c r="Z6" s="11">
        <f>'Occ T1'!E10-'Occ T1'!D10</f>
        <v>-1.0997783151251781</v>
      </c>
      <c r="AA6" s="11">
        <f>'Occ T1'!F10-'Occ T1'!E10</f>
        <v>2.5648767260247993</v>
      </c>
      <c r="AB6" s="11">
        <f>'Occ T1'!D10-'Occ T1'!B10</f>
        <v>2.1224700053392453</v>
      </c>
      <c r="AC6" s="11">
        <f>'Occ T1'!F10-'Occ T1'!D10</f>
        <v>1.4650984108996212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-3.7360262081154758</v>
      </c>
      <c r="Y7" s="11">
        <f>'Occ T1'!D11-'Occ T1'!C11</f>
        <v>1.6908992127160261</v>
      </c>
      <c r="Z7" s="11">
        <f>'Occ T1'!E11-'Occ T1'!D11</f>
        <v>-1.9276401929081075</v>
      </c>
      <c r="AA7" s="11">
        <f>'Occ T1'!F11-'Occ T1'!E11</f>
        <v>-2.2834859477855467</v>
      </c>
      <c r="AB7" s="11">
        <f>'Occ T1'!D11-'Occ T1'!B11</f>
        <v>-2.0451269953994498</v>
      </c>
      <c r="AC7" s="11">
        <f>'Occ T1'!F11-'Occ T1'!D11</f>
        <v>-4.2111261406936542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-4.2209427529507408</v>
      </c>
      <c r="Z8" s="11">
        <f>'Occ T1'!E12-'Occ T1'!D12</f>
        <v>-0.91488154697575652</v>
      </c>
      <c r="AA8" s="11">
        <f>'Occ T1'!F12-'Occ T1'!E12</f>
        <v>-1.8297708905779828</v>
      </c>
      <c r="AB8" s="11">
        <f>'Occ T1'!D12-'Occ T1'!B12</f>
        <v>-6.008996278389759</v>
      </c>
      <c r="AC8" s="11">
        <f>'Occ T1'!F12-'Occ T1'!D12</f>
        <v>-2.7446524375537393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-2.4265621896144864</v>
      </c>
      <c r="Y9" s="11">
        <f>'Occ T1'!D13-'Occ T1'!C13</f>
        <v>0.45581565537954205</v>
      </c>
      <c r="Z9" s="11">
        <f>'Occ T1'!E13-'Occ T1'!D13</f>
        <v>1.7313030858867755</v>
      </c>
      <c r="AA9" s="11">
        <f>'Occ T1'!F13-'Occ T1'!E13</f>
        <v>1.4313827862861359</v>
      </c>
      <c r="AB9" s="11">
        <f>'Occ T1'!D13-'Occ T1'!B13</f>
        <v>-1.9707465342349444</v>
      </c>
      <c r="AC9" s="11">
        <f>'Occ T1'!F13-'Occ T1'!D13</f>
        <v>3.1626858721729114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-3.4596361276736829</v>
      </c>
      <c r="Y10" s="11">
        <f>'Occ T1'!D14-'Occ T1'!C14</f>
        <v>0.46451999397958232</v>
      </c>
      <c r="Z10" s="11">
        <f>'Occ T1'!E14-'Occ T1'!D14</f>
        <v>0.13336946201379973</v>
      </c>
      <c r="AA10" s="11">
        <f>'Occ T1'!F14-'Occ T1'!E14</f>
        <v>0.31534361841845282</v>
      </c>
      <c r="AB10" s="11">
        <f>'Occ T1'!D14-'Occ T1'!B14</f>
        <v>-2.9951161336941006</v>
      </c>
      <c r="AC10" s="11">
        <f>'Occ T1'!F14-'Occ T1'!D14</f>
        <v>0.44871308043225255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1.0381180578202951</v>
      </c>
      <c r="Y11" s="11">
        <f>'Occ T1'!D15-'Occ T1'!C15</f>
        <v>-2.5208647615741597</v>
      </c>
      <c r="Z11" s="11">
        <f>'Occ T1'!E15-'Occ T1'!D15</f>
        <v>1.2483366361199799</v>
      </c>
      <c r="AA11" s="11">
        <f>'Occ T1'!F15-'Occ T1'!E15</f>
        <v>-1.3448921932596605</v>
      </c>
      <c r="AB11" s="11">
        <f>'Occ T1'!D15-'Occ T1'!B15</f>
        <v>-1.4827467037538646</v>
      </c>
      <c r="AC11" s="11">
        <f>'Occ T1'!F15-'Occ T1'!D15</f>
        <v>-9.6555557139680559E-2</v>
      </c>
    </row>
    <row r="12" spans="1:29" x14ac:dyDescent="0.2">
      <c r="W12" s="10" t="str">
        <f>name!E12</f>
        <v>Elementary occupations</v>
      </c>
      <c r="X12" s="11">
        <f>'Occ T1'!C16-'Occ T1'!B16</f>
        <v>-2.3778692903394827</v>
      </c>
      <c r="Y12" s="11">
        <f>'Occ T1'!D16-'Occ T1'!C16</f>
        <v>-2.0081040097764991</v>
      </c>
      <c r="Z12" s="11">
        <f>'Occ T1'!E16-'Occ T1'!D16</f>
        <v>-0.82791121258095046</v>
      </c>
      <c r="AA12" s="11">
        <f>'Occ T1'!F16-'Occ T1'!E16</f>
        <v>-0.93937995209125447</v>
      </c>
      <c r="AB12" s="11">
        <f>'Occ T1'!D16-'Occ T1'!B16</f>
        <v>-4.3859733001159817</v>
      </c>
      <c r="AC12" s="11">
        <f>'Occ T1'!F16-'Occ T1'!D16</f>
        <v>-1.7672911646722049</v>
      </c>
    </row>
    <row r="14" spans="1:29" x14ac:dyDescent="0.2">
      <c r="W14" s="10" t="str">
        <f>name!E3</f>
        <v>All occupations</v>
      </c>
      <c r="X14" s="11">
        <f>'Occ T1'!C18-'Occ T1'!B18</f>
        <v>-12.447000000000173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8.5530000000000541</v>
      </c>
      <c r="AB14" s="11">
        <f>'Occ T1'!D18-'Occ T1'!B18</f>
        <v>-11.63900000000001</v>
      </c>
      <c r="AC14" s="11">
        <f>'Occ T1'!F18-'Occ T1'!D18</f>
        <v>12.902999999999906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3.4548400015132898</v>
      </c>
      <c r="O3" s="11">
        <f>'Occ T1'!AB64</f>
        <v>2.1153183854874928</v>
      </c>
      <c r="P3" s="11">
        <f>'Occ T1'!Q64</f>
        <v>1.3395216160258077</v>
      </c>
    </row>
    <row r="4" spans="1:16" x14ac:dyDescent="0.2">
      <c r="M4" s="10" t="str">
        <f>name!E5</f>
        <v>Professional occupations</v>
      </c>
      <c r="N4" s="11">
        <f>'Occ T1'!F65</f>
        <v>13.19128793504111</v>
      </c>
      <c r="O4" s="11">
        <f>'Occ T1'!AB65</f>
        <v>9.338829808641222</v>
      </c>
      <c r="P4" s="11">
        <f>'Occ T1'!Q65</f>
        <v>3.8524581263999593</v>
      </c>
    </row>
    <row r="5" spans="1:16" x14ac:dyDescent="0.2">
      <c r="M5" s="10" t="str">
        <f>name!E6</f>
        <v>Associate professional occupations</v>
      </c>
      <c r="N5" s="11">
        <f>'Occ T1'!F66</f>
        <v>1.4650984108996212</v>
      </c>
      <c r="O5" s="11">
        <f>'Occ T1'!AB66</f>
        <v>2.6856267231552238</v>
      </c>
      <c r="P5" s="11">
        <f>'Occ T1'!Q66</f>
        <v>-1.2205283122556168</v>
      </c>
    </row>
    <row r="6" spans="1:16" x14ac:dyDescent="0.2">
      <c r="M6" s="10" t="str">
        <f>name!E7</f>
        <v>Administrative and secretarial occupations</v>
      </c>
      <c r="N6" s="11">
        <f>'Occ T1'!F67</f>
        <v>-4.2111261406936542</v>
      </c>
      <c r="O6" s="11">
        <f>'Occ T1'!AB67</f>
        <v>-4.726255271882188</v>
      </c>
      <c r="P6" s="11">
        <f>'Occ T1'!Q67</f>
        <v>0.51512913118851955</v>
      </c>
    </row>
    <row r="7" spans="1:16" x14ac:dyDescent="0.2">
      <c r="M7" s="10" t="str">
        <f>name!E8</f>
        <v>Skilled trades occupations</v>
      </c>
      <c r="N7" s="11">
        <f>'Occ T1'!F68</f>
        <v>-2.7446524375537393</v>
      </c>
      <c r="O7" s="11">
        <f>'Occ T1'!AB68</f>
        <v>0.32328988828184446</v>
      </c>
      <c r="P7" s="11">
        <f>'Occ T1'!Q68</f>
        <v>-3.0679423258356024</v>
      </c>
    </row>
    <row r="8" spans="1:16" x14ac:dyDescent="0.2">
      <c r="M8" s="10" t="str">
        <f>name!E9</f>
        <v>Caring, leisure and other service occupations</v>
      </c>
      <c r="N8" s="11">
        <f>'Occ T1'!F69</f>
        <v>3.1626858721729114</v>
      </c>
      <c r="O8" s="11">
        <f>'Occ T1'!AB69</f>
        <v>1.9955652496664342</v>
      </c>
      <c r="P8" s="11">
        <f>'Occ T1'!Q69</f>
        <v>1.1671206225064772</v>
      </c>
    </row>
    <row r="9" spans="1:16" x14ac:dyDescent="0.2">
      <c r="M9" s="10" t="str">
        <f>name!E10</f>
        <v>Sales and customer service occupations</v>
      </c>
      <c r="N9" s="11">
        <f>'Occ T1'!F70</f>
        <v>0.44871308043225255</v>
      </c>
      <c r="O9" s="11">
        <f>'Occ T1'!AB70</f>
        <v>-0.50335020096818184</v>
      </c>
      <c r="P9" s="11">
        <f>'Occ T1'!Q70</f>
        <v>0.95206328140044505</v>
      </c>
    </row>
    <row r="10" spans="1:16" x14ac:dyDescent="0.2">
      <c r="M10" s="10" t="str">
        <f>name!E11</f>
        <v>Process, plant and machine operatives</v>
      </c>
      <c r="N10" s="11">
        <f>'Occ T1'!F71</f>
        <v>-9.6555557139680559E-2</v>
      </c>
      <c r="O10" s="11">
        <f>'Occ T1'!AB71</f>
        <v>0.2052942149613397</v>
      </c>
      <c r="P10" s="11">
        <f>'Occ T1'!Q71</f>
        <v>-0.30184977210099362</v>
      </c>
    </row>
    <row r="11" spans="1:16" x14ac:dyDescent="0.2">
      <c r="M11" s="10" t="str">
        <f>name!E12</f>
        <v>Elementary occupations</v>
      </c>
      <c r="N11" s="11">
        <f>'Occ T1'!F72</f>
        <v>-1.7672911646722049</v>
      </c>
      <c r="O11" s="11">
        <f>'Occ T1'!AB72</f>
        <v>-0.63474121788567217</v>
      </c>
      <c r="P11" s="11">
        <f>'Occ T1'!Q72</f>
        <v>-1.1325499467865328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12.902999999999906</v>
      </c>
      <c r="O13" s="11">
        <f>'Occ T1'!AB74</f>
        <v>10.799577579457491</v>
      </c>
      <c r="P13" s="11">
        <f>'Occ T1'!Q74</f>
        <v>2.1034224205424721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0.35138829166069296</v>
      </c>
      <c r="O3" s="11">
        <f>'Occ T5'!H44</f>
        <v>0.86201847155376843</v>
      </c>
      <c r="P3" s="11">
        <f>'Occ T5'!G44</f>
        <v>2.2414332382988533</v>
      </c>
    </row>
    <row r="4" spans="1:16" x14ac:dyDescent="0.2">
      <c r="M4" s="10" t="str">
        <f>name!E5</f>
        <v>Professional occupations</v>
      </c>
      <c r="N4" s="11">
        <f>'Occ T5'!I45</f>
        <v>-0.51996455824204535</v>
      </c>
      <c r="O4" s="11">
        <f>'Occ T5'!H45</f>
        <v>3.9155379505738139</v>
      </c>
      <c r="P4" s="11">
        <f>'Occ T5'!G45</f>
        <v>9.7957145427093408</v>
      </c>
    </row>
    <row r="5" spans="1:16" x14ac:dyDescent="0.2">
      <c r="M5" s="10" t="str">
        <f>name!E6</f>
        <v>Associate professional occupations</v>
      </c>
      <c r="N5" s="11">
        <f>'Occ T5'!I46</f>
        <v>-6.290637089523532E-2</v>
      </c>
      <c r="O5" s="11">
        <f>'Occ T5'!H46</f>
        <v>0.70820246849454449</v>
      </c>
      <c r="P5" s="11">
        <f>'Occ T5'!G46</f>
        <v>0.8198023133002863</v>
      </c>
    </row>
    <row r="6" spans="1:16" x14ac:dyDescent="0.2">
      <c r="M6" s="10" t="str">
        <f>name!E7</f>
        <v>Administrative and secretarial occupations</v>
      </c>
      <c r="N6" s="11">
        <f>'Occ T5'!I47</f>
        <v>0.35644044120085305</v>
      </c>
      <c r="O6" s="11">
        <f>'Occ T5'!H47</f>
        <v>-2.1110513056662956</v>
      </c>
      <c r="P6" s="11">
        <f>'Occ T5'!G47</f>
        <v>-2.4565152762282345</v>
      </c>
    </row>
    <row r="7" spans="1:16" x14ac:dyDescent="0.2">
      <c r="M7" s="10" t="str">
        <f>name!E8</f>
        <v>Skilled trades occupations</v>
      </c>
      <c r="N7" s="11">
        <f>'Occ T5'!I48</f>
        <v>0.16452767346264174</v>
      </c>
      <c r="O7" s="11">
        <f>'Occ T5'!H48</f>
        <v>0.15343342170319163</v>
      </c>
      <c r="P7" s="11">
        <f>'Occ T5'!G48</f>
        <v>-3.0626135327196007</v>
      </c>
    </row>
    <row r="8" spans="1:16" x14ac:dyDescent="0.2">
      <c r="M8" s="10" t="str">
        <f>name!E9</f>
        <v>Caring, leisure and other service occupations</v>
      </c>
      <c r="N8" s="11">
        <f>'Occ T5'!I49</f>
        <v>0.3431245409333239</v>
      </c>
      <c r="O8" s="11">
        <f>'Occ T5'!H49</f>
        <v>1.0709088149349046</v>
      </c>
      <c r="P8" s="11">
        <f>'Occ T5'!G49</f>
        <v>1.7486525163047109</v>
      </c>
    </row>
    <row r="9" spans="1:16" x14ac:dyDescent="0.2">
      <c r="M9" s="10" t="str">
        <f>name!E10</f>
        <v>Sales and customer service occupations</v>
      </c>
      <c r="N9" s="11">
        <f>'Occ T5'!I50</f>
        <v>-0.2427222498433993</v>
      </c>
      <c r="O9" s="11">
        <f>'Occ T5'!H50</f>
        <v>0.2174334825046067</v>
      </c>
      <c r="P9" s="11">
        <f>'Occ T5'!G50</f>
        <v>0.47400184777106702</v>
      </c>
    </row>
    <row r="10" spans="1:16" x14ac:dyDescent="0.2">
      <c r="M10" s="10" t="str">
        <f>name!E11</f>
        <v>Process, plant and machine operatives</v>
      </c>
      <c r="N10" s="11">
        <f>'Occ T5'!I51</f>
        <v>0.39193162798684611</v>
      </c>
      <c r="O10" s="11">
        <f>'Occ T5'!H51</f>
        <v>0.45916876844709265</v>
      </c>
      <c r="P10" s="11">
        <f>'Occ T5'!G51</f>
        <v>-0.9476559535736282</v>
      </c>
    </row>
    <row r="11" spans="1:16" x14ac:dyDescent="0.2">
      <c r="M11" s="10" t="str">
        <f>name!E12</f>
        <v>Elementary occupations</v>
      </c>
      <c r="N11" s="11">
        <f>'Occ T5'!I52</f>
        <v>0.67313654802304668</v>
      </c>
      <c r="O11" s="11">
        <f>'Occ T5'!H52</f>
        <v>-2.4893563819395936</v>
      </c>
      <c r="P11" s="11">
        <f>'Occ T5'!G52</f>
        <v>4.8928669244357792E-2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1.454955944286727</v>
      </c>
      <c r="O13" s="11">
        <f>'Occ T5'!H54</f>
        <v>2.7862956906060532</v>
      </c>
      <c r="P13" s="11">
        <f>'Occ T5'!G54</f>
        <v>8.6617483651071439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-7.4542472534055104E-2</v>
      </c>
      <c r="O18" s="11">
        <f>'Occ T5'!AN44</f>
        <v>0.47299069657455561</v>
      </c>
      <c r="P18" s="11">
        <f>'Occ T5'!AM44</f>
        <v>1.7168701614469768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-0.22829822664985011</v>
      </c>
      <c r="O19" s="11">
        <f>'Occ T5'!AN45</f>
        <v>3.1896713580499032</v>
      </c>
      <c r="P19" s="11">
        <f>'Occ T5'!AM45</f>
        <v>6.3774566772411205</v>
      </c>
    </row>
    <row r="20" spans="13:16" x14ac:dyDescent="0.2">
      <c r="M20" s="10" t="str">
        <f t="shared" si="0"/>
        <v>Associate professional occupations</v>
      </c>
      <c r="N20" s="11">
        <f>'Occ T5'!AO46</f>
        <v>-4.3556012977675085E-2</v>
      </c>
      <c r="O20" s="11">
        <f>'Occ T5'!AN46</f>
        <v>0.8432537130050175</v>
      </c>
      <c r="P20" s="11">
        <f>'Occ T5'!AM46</f>
        <v>1.8859290231278845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0.19833052370742432</v>
      </c>
      <c r="O21" s="11">
        <f>'Occ T5'!AN47</f>
        <v>-2.0923784256198488</v>
      </c>
      <c r="P21" s="11">
        <f>'Occ T5'!AM47</f>
        <v>-2.8322073699697814</v>
      </c>
    </row>
    <row r="22" spans="13:16" x14ac:dyDescent="0.2">
      <c r="M22" s="10" t="str">
        <f t="shared" si="0"/>
        <v>Skilled trades occupations</v>
      </c>
      <c r="N22" s="11">
        <f>'Occ T5'!AO48</f>
        <v>0.25507456061661427</v>
      </c>
      <c r="O22" s="11">
        <f>'Occ T5'!AN48</f>
        <v>1.5498573437898844E-2</v>
      </c>
      <c r="P22" s="11">
        <f>'Occ T5'!AM48</f>
        <v>5.2716754227330576E-2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0.18457436571519903</v>
      </c>
      <c r="O23" s="11">
        <f>'Occ T5'!AN49</f>
        <v>0.69185612589356538</v>
      </c>
      <c r="P23" s="11">
        <f>'Occ T5'!AM49</f>
        <v>1.1191347580576938</v>
      </c>
    </row>
    <row r="24" spans="13:16" x14ac:dyDescent="0.2">
      <c r="M24" s="10" t="str">
        <f t="shared" si="0"/>
        <v>Sales and customer service occupations</v>
      </c>
      <c r="N24" s="11">
        <f>'Occ T5'!AO50</f>
        <v>-0.14953416407750214</v>
      </c>
      <c r="O24" s="11">
        <f>'Occ T5'!AN50</f>
        <v>-0.12454926891354745</v>
      </c>
      <c r="P24" s="11">
        <f>'Occ T5'!AM50</f>
        <v>-0.22926676797713164</v>
      </c>
    </row>
    <row r="25" spans="13:16" x14ac:dyDescent="0.2">
      <c r="M25" s="10" t="str">
        <f t="shared" si="0"/>
        <v>Process, plant and machine operatives</v>
      </c>
      <c r="N25" s="11">
        <f>'Occ T5'!AO51</f>
        <v>6.1582989663461596E-2</v>
      </c>
      <c r="O25" s="11">
        <f>'Occ T5'!AN51</f>
        <v>0.15140942295633542</v>
      </c>
      <c r="P25" s="11">
        <f>'Occ T5'!AM51</f>
        <v>-7.6981976584589162E-3</v>
      </c>
    </row>
    <row r="26" spans="13:16" x14ac:dyDescent="0.2">
      <c r="M26" s="10" t="str">
        <f t="shared" si="0"/>
        <v>Elementary occupations</v>
      </c>
      <c r="N26" s="11">
        <f>'Occ T5'!AO52</f>
        <v>0.34307231854216602</v>
      </c>
      <c r="O26" s="11">
        <f>'Occ T5'!AN52</f>
        <v>-2.1560048377487675</v>
      </c>
      <c r="P26" s="11">
        <f>'Occ T5'!AM52</f>
        <v>1.1781913013209087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0.54670388200578124</v>
      </c>
      <c r="O28" s="11">
        <f>'Occ T5'!AN54</f>
        <v>0.9917473576351199</v>
      </c>
      <c r="P28" s="11">
        <f>'Occ T5'!AM54</f>
        <v>9.261126339816542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0.42593076419474896</v>
      </c>
      <c r="O33" s="11">
        <f>'Occ T5'!X44</f>
        <v>0.38902777497921126</v>
      </c>
      <c r="P33" s="11">
        <f>'Occ T5'!W44</f>
        <v>0.52456307685185166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-0.2916663315921928</v>
      </c>
      <c r="O34" s="11">
        <f>'Occ T5'!X45</f>
        <v>0.72586659252390584</v>
      </c>
      <c r="P34" s="11">
        <f>'Occ T5'!W45</f>
        <v>3.4182578654682345</v>
      </c>
    </row>
    <row r="35" spans="1:16" x14ac:dyDescent="0.2">
      <c r="M35" s="10" t="str">
        <f t="shared" si="1"/>
        <v>Associate professional occupations</v>
      </c>
      <c r="N35" s="11">
        <f>'Occ T5'!Y46</f>
        <v>-1.9350357917559569E-2</v>
      </c>
      <c r="O35" s="11">
        <f>'Occ T5'!X46</f>
        <v>-0.13505124451047301</v>
      </c>
      <c r="P35" s="11">
        <f>'Occ T5'!W46</f>
        <v>-1.0661267098275928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0.1581099174934284</v>
      </c>
      <c r="O36" s="11">
        <f>'Occ T5'!X47</f>
        <v>-1.8672880046455287E-2</v>
      </c>
      <c r="P36" s="11">
        <f>'Occ T5'!W47</f>
        <v>0.375692093741546</v>
      </c>
    </row>
    <row r="37" spans="1:16" x14ac:dyDescent="0.2">
      <c r="M37" s="10" t="str">
        <f t="shared" si="1"/>
        <v>Skilled trades occupations</v>
      </c>
      <c r="N37" s="11">
        <f>'Occ T5'!Y48</f>
        <v>-9.0546887153968747E-2</v>
      </c>
      <c r="O37" s="11">
        <f>'Occ T5'!X48</f>
        <v>0.13793484826529312</v>
      </c>
      <c r="P37" s="11">
        <f>'Occ T5'!W48</f>
        <v>-3.1153302869469428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0.1585501752181252</v>
      </c>
      <c r="O38" s="11">
        <f>'Occ T5'!X49</f>
        <v>0.37905268904133793</v>
      </c>
      <c r="P38" s="11">
        <f>'Occ T5'!W49</f>
        <v>0.6295177582470175</v>
      </c>
    </row>
    <row r="39" spans="1:16" x14ac:dyDescent="0.2">
      <c r="M39" s="10" t="str">
        <f t="shared" si="1"/>
        <v>Sales and customer service occupations</v>
      </c>
      <c r="N39" s="11">
        <f>'Occ T5'!Y50</f>
        <v>-9.3188085765895989E-2</v>
      </c>
      <c r="O39" s="11">
        <f>'Occ T5'!X50</f>
        <v>0.34198275141815326</v>
      </c>
      <c r="P39" s="11">
        <f>'Occ T5'!W50</f>
        <v>0.70326861574820221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0.3303486383233869</v>
      </c>
      <c r="O40" s="11">
        <f>'Occ T5'!X51</f>
        <v>0.30775934549075501</v>
      </c>
      <c r="P40" s="11">
        <f>'Occ T5'!W51</f>
        <v>-0.93995775591516484</v>
      </c>
    </row>
    <row r="41" spans="1:16" x14ac:dyDescent="0.2">
      <c r="M41" s="10" t="str">
        <f t="shared" si="1"/>
        <v>Elementary occupations</v>
      </c>
      <c r="N41" s="11">
        <f>'Occ T5'!Y52</f>
        <v>0.33006422948087977</v>
      </c>
      <c r="O41" s="11">
        <f>'Occ T5'!X52</f>
        <v>-0.33335154419084478</v>
      </c>
      <c r="P41" s="11">
        <f>'Occ T5'!W52</f>
        <v>-1.12926263207655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0.90825206228095468</v>
      </c>
      <c r="O43" s="11">
        <f>'Occ T5'!X54</f>
        <v>1.7945483329708871</v>
      </c>
      <c r="P43" s="11">
        <f>'Occ T5'!W54</f>
        <v>-0.59937797470938392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3.6390800645480001</v>
      </c>
      <c r="C5" s="11">
        <f>HLOOKUP(C$3,'Qual F1'!$M$4:$BW$14,11,FALSE)</f>
        <v>4.4155109578152691</v>
      </c>
      <c r="D5" s="11">
        <f>HLOOKUP(D$3,'Qual F1'!$M$4:$BW$14,11,FALSE)</f>
        <v>3.98483017144097</v>
      </c>
      <c r="E5" s="11">
        <f>HLOOKUP(E$3,'Qual F1'!$M$4:$BW$14,11,FALSE)</f>
        <v>4.9482597502443539</v>
      </c>
      <c r="F5" s="11">
        <f>HLOOKUP(F$3,'Qual F1'!$M$4:$BW$14,11,FALSE)</f>
        <v>6.223169046531531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22.507956962823428</v>
      </c>
      <c r="C6" s="11">
        <f>HLOOKUP(C$3,'Qual F1'!$M$4:$BW$14,10,FALSE)</f>
        <v>28.182183690702306</v>
      </c>
      <c r="D6" s="11">
        <f>HLOOKUP(D$3,'Qual F1'!$M$4:$BW$14,10,FALSE)</f>
        <v>25.03449963797053</v>
      </c>
      <c r="E6" s="11">
        <f>HLOOKUP(E$3,'Qual F1'!$M$4:$BW$14,10,FALSE)</f>
        <v>30.011369719238537</v>
      </c>
      <c r="F6" s="11">
        <f>HLOOKUP(F$3,'Qual F1'!$M$4:$BW$14,10,FALSE)</f>
        <v>36.495094898887764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50.951186271171593</v>
      </c>
      <c r="C7" s="11">
        <f>HLOOKUP(C$3,'Qual F1'!$M$4:$BW$14,9,FALSE)</f>
        <v>47.32499069710034</v>
      </c>
      <c r="D7" s="11">
        <f>HLOOKUP(D$3,'Qual F1'!$M$4:$BW$14,9,FALSE)</f>
        <v>52.996832832444383</v>
      </c>
      <c r="E7" s="11">
        <f>HLOOKUP(E$3,'Qual F1'!$M$4:$BW$14,9,FALSE)</f>
        <v>59.769989572011973</v>
      </c>
      <c r="F7" s="11">
        <f>HLOOKUP(F$3,'Qual F1'!$M$4:$BW$14,9,FALSE)</f>
        <v>74.230125653560862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17.813731094712072</v>
      </c>
      <c r="C8" s="11">
        <f>HLOOKUP(C$3,'Qual F1'!$M$4:$BW$14,8,FALSE)</f>
        <v>14.827295799286377</v>
      </c>
      <c r="D8" s="11">
        <f>HLOOKUP(D$3,'Qual F1'!$M$4:$BW$14,8,FALSE)</f>
        <v>16.490293463036764</v>
      </c>
      <c r="E8" s="11">
        <f>HLOOKUP(E$3,'Qual F1'!$M$4:$BW$14,8,FALSE)</f>
        <v>15.887810944152278</v>
      </c>
      <c r="F8" s="11">
        <f>HLOOKUP(F$3,'Qual F1'!$M$4:$BW$14,8,FALSE)</f>
        <v>17.00475898976282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13.808684600097864</v>
      </c>
      <c r="C9" s="11">
        <f>HLOOKUP(C$3,'Qual F1'!$M$4:$BW$14,7,FALSE)</f>
        <v>12.389289711588598</v>
      </c>
      <c r="D9" s="11">
        <f>HLOOKUP(D$3,'Qual F1'!$M$4:$BW$14,7,FALSE)</f>
        <v>13.372097007417668</v>
      </c>
      <c r="E9" s="11">
        <f>HLOOKUP(E$3,'Qual F1'!$M$4:$BW$14,7,FALSE)</f>
        <v>14.193553653116021</v>
      </c>
      <c r="F9" s="11">
        <f>HLOOKUP(F$3,'Qual F1'!$M$4:$BW$14,7,FALSE)</f>
        <v>16.415075340202385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68.152260726333751</v>
      </c>
      <c r="C10" s="11">
        <f>HLOOKUP(C$3,'Qual F1'!$M$4:$BW$14,6,FALSE)</f>
        <v>64.321466811176435</v>
      </c>
      <c r="D10" s="11">
        <f>HLOOKUP(D$3,'Qual F1'!$M$4:$BW$14,6,FALSE)</f>
        <v>72.211015165555821</v>
      </c>
      <c r="E10" s="11">
        <f>HLOOKUP(E$3,'Qual F1'!$M$4:$BW$14,6,FALSE)</f>
        <v>70.091783553854526</v>
      </c>
      <c r="F10" s="11">
        <f>HLOOKUP(F$3,'Qual F1'!$M$4:$BW$14,6,FALSE)</f>
        <v>73.552878346416861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70.498402352311615</v>
      </c>
      <c r="C11" s="11">
        <f>HLOOKUP(C$3,'Qual F1'!$M$4:$BW$14,5,FALSE)</f>
        <v>65.53659179902354</v>
      </c>
      <c r="D11" s="11">
        <f>HLOOKUP(D$3,'Qual F1'!$M$4:$BW$14,5,FALSE)</f>
        <v>65.577097288009327</v>
      </c>
      <c r="E11" s="11">
        <f>HLOOKUP(E$3,'Qual F1'!$M$4:$BW$14,5,FALSE)</f>
        <v>62.964434205799797</v>
      </c>
      <c r="F11" s="11">
        <f>HLOOKUP(F$3,'Qual F1'!$M$4:$BW$14,5,FALSE)</f>
        <v>56.335040674941801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37.951790799956527</v>
      </c>
      <c r="C12" s="11">
        <f>HLOOKUP(C$3,'Qual F1'!$M$4:$BW$14,4,FALSE)</f>
        <v>39.426612467989791</v>
      </c>
      <c r="D12" s="11">
        <f>HLOOKUP(D$3,'Qual F1'!$M$4:$BW$14,4,FALSE)</f>
        <v>31.074809072251231</v>
      </c>
      <c r="E12" s="11">
        <f>HLOOKUP(E$3,'Qual F1'!$M$4:$BW$14,4,FALSE)</f>
        <v>29.034000134828091</v>
      </c>
      <c r="F12" s="11">
        <f>HLOOKUP(F$3,'Qual F1'!$M$4:$BW$14,4,FALSE)</f>
        <v>18.006544087092546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14.885058065316976</v>
      </c>
      <c r="D13" s="11">
        <f>HLOOKUP(D$3,'Qual F1'!$M$4:$BW$14,3,FALSE)</f>
        <v>11.375525361873482</v>
      </c>
      <c r="E13" s="11">
        <f>HLOOKUP(E$3,'Qual F1'!$M$4:$BW$14,3,FALSE)</f>
        <v>9.5657984667546785</v>
      </c>
      <c r="F13" s="11">
        <f>HLOOKUP(F$3,'Qual F1'!$M$4:$BW$14,3,FALSE)</f>
        <v>6.7573129626037023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303.75600000000003</v>
      </c>
      <c r="C15" s="11">
        <f t="shared" ref="C15:F15" si="0">SUM(C5:C13)</f>
        <v>291.30899999999963</v>
      </c>
      <c r="D15" s="11">
        <f t="shared" si="0"/>
        <v>292.11700000000019</v>
      </c>
      <c r="E15" s="11">
        <f t="shared" si="0"/>
        <v>296.46700000000027</v>
      </c>
      <c r="F15" s="11">
        <f t="shared" si="0"/>
        <v>305.02000000000027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1.1980273853184793</v>
      </c>
      <c r="C19" s="18">
        <f t="shared" si="1"/>
        <v>1.5157482116293264</v>
      </c>
      <c r="D19" s="18">
        <f t="shared" si="1"/>
        <v>1.3641212840885562</v>
      </c>
      <c r="E19" s="18">
        <f t="shared" si="1"/>
        <v>1.6690760692570674</v>
      </c>
      <c r="F19" s="18">
        <f t="shared" si="1"/>
        <v>2.0402495070918385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7.4098806156334112</v>
      </c>
      <c r="C20" s="18">
        <f t="shared" si="1"/>
        <v>9.6743264680124348</v>
      </c>
      <c r="D20" s="18">
        <f t="shared" si="1"/>
        <v>8.5700249002867039</v>
      </c>
      <c r="E20" s="18">
        <f t="shared" si="1"/>
        <v>10.12300516389295</v>
      </c>
      <c r="F20" s="18">
        <f t="shared" si="1"/>
        <v>11.964820306500469</v>
      </c>
      <c r="G20" s="11"/>
    </row>
    <row r="21" spans="1:7" x14ac:dyDescent="0.2">
      <c r="A21" t="str">
        <f>$A7</f>
        <v>RQF6 First degree</v>
      </c>
      <c r="B21" s="18">
        <f t="shared" si="1"/>
        <v>16.773721760614304</v>
      </c>
      <c r="C21" s="18">
        <f t="shared" si="1"/>
        <v>16.245632883673487</v>
      </c>
      <c r="D21" s="18">
        <f t="shared" si="1"/>
        <v>18.142330926459039</v>
      </c>
      <c r="E21" s="18">
        <f t="shared" si="1"/>
        <v>20.160756364793357</v>
      </c>
      <c r="F21" s="18">
        <f t="shared" si="1"/>
        <v>24.336150302786962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5.8644869878165595</v>
      </c>
      <c r="C22" s="18">
        <f t="shared" si="3"/>
        <v>5.0898859284424427</v>
      </c>
      <c r="D22" s="18">
        <f t="shared" si="3"/>
        <v>5.6450988689589279</v>
      </c>
      <c r="E22" s="18">
        <f t="shared" si="3"/>
        <v>5.3590487117123535</v>
      </c>
      <c r="F22" s="18">
        <f t="shared" si="3"/>
        <v>5.5749652448242104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4.5459792070273055</v>
      </c>
      <c r="C23" s="18">
        <f t="shared" si="4"/>
        <v>4.2529718311444595</v>
      </c>
      <c r="D23" s="18">
        <f t="shared" si="4"/>
        <v>4.5776510807031636</v>
      </c>
      <c r="E23" s="18">
        <f t="shared" si="4"/>
        <v>4.7875661213949643</v>
      </c>
      <c r="F23" s="18">
        <f t="shared" si="4"/>
        <v>5.3816390204584525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22.080150908889365</v>
      </c>
      <c r="D24" s="18">
        <f t="shared" si="5"/>
        <v>24.719894824866671</v>
      </c>
      <c r="E24" s="18">
        <f t="shared" si="5"/>
        <v>23.642355997077065</v>
      </c>
      <c r="F24" s="18">
        <f t="shared" si="5"/>
        <v>24.114116564952067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23.208892121410475</v>
      </c>
      <c r="C25" s="18">
        <f t="shared" si="6"/>
        <v>22.497276705842808</v>
      </c>
      <c r="D25" s="18">
        <f t="shared" si="6"/>
        <v>22.448915088135674</v>
      </c>
      <c r="E25" s="18">
        <f t="shared" si="6"/>
        <v>21.238260651539544</v>
      </c>
      <c r="F25" s="18">
        <f t="shared" si="6"/>
        <v>18.469294038076768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12.494169925847233</v>
      </c>
      <c r="C26" s="18">
        <f>C12/C$15*100</f>
        <v>13.534292612995081</v>
      </c>
      <c r="D26" s="18">
        <f t="shared" si="7"/>
        <v>10.637795497095755</v>
      </c>
      <c r="E26" s="18">
        <f t="shared" si="7"/>
        <v>9.7933328616095778</v>
      </c>
      <c r="F26" s="18">
        <f t="shared" si="7"/>
        <v>5.9033978385327295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6.0683269229398649</v>
      </c>
      <c r="C27" s="18">
        <f>C13/C$15*100</f>
        <v>5.1097144493705979</v>
      </c>
      <c r="D27" s="18">
        <f t="shared" si="8"/>
        <v>3.8941675294055034</v>
      </c>
      <c r="E27" s="18">
        <f t="shared" si="8"/>
        <v>3.2265980587231193</v>
      </c>
      <c r="F27" s="18">
        <f t="shared" si="8"/>
        <v>2.2153671767765051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4.9535998019315297</v>
      </c>
      <c r="C33" s="18">
        <f t="shared" si="9"/>
        <v>-9.7538153678910504</v>
      </c>
      <c r="D33" s="18">
        <f t="shared" si="9"/>
        <v>4.4259739306379053</v>
      </c>
      <c r="E33" s="18">
        <f t="shared" si="9"/>
        <v>2.3189114031580749</v>
      </c>
      <c r="F33" s="18">
        <f>IF(F$3-D$3 &lt;&gt; 0,(EXP(LN(F5/D5)/(F$3-D$3))-1)*100,0)</f>
        <v>3.0164987764084827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-11.169056618455864</v>
      </c>
      <c r="D34" s="18">
        <f t="shared" si="9"/>
        <v>3.6929858693728557</v>
      </c>
      <c r="E34" s="18">
        <f t="shared" si="9"/>
        <v>1.9752709741019725</v>
      </c>
      <c r="F34" s="18">
        <f t="shared" ref="F34:F43" si="10">IF(F$3-D$3 &lt;&gt; 0,(EXP(LN(F6/D6)/(F$3-D$3))-1)*100,0)</f>
        <v>2.5446574768903218</v>
      </c>
    </row>
    <row r="35" spans="1:6" x14ac:dyDescent="0.2">
      <c r="A35" t="str">
        <f>$A21</f>
        <v>RQF6 First degree</v>
      </c>
      <c r="B35" s="18">
        <f t="shared" si="9"/>
        <v>-1.828809111845886</v>
      </c>
      <c r="C35" s="18">
        <f t="shared" si="9"/>
        <v>11.984877443814401</v>
      </c>
      <c r="D35" s="18">
        <f t="shared" si="9"/>
        <v>2.4345945428734028</v>
      </c>
      <c r="E35" s="18">
        <f t="shared" si="9"/>
        <v>2.1903064596857869</v>
      </c>
      <c r="F35" s="18">
        <f t="shared" si="10"/>
        <v>2.2716710205826995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-4.4838596816343612</v>
      </c>
      <c r="C36" s="18">
        <f t="shared" ref="C36:E36" si="12">IF(D$3-C$3 &lt;&gt; 0,(EXP(LN(D8/C8)/(D$3-C$3))-1)*100,0)</f>
        <v>11.215785307462633</v>
      </c>
      <c r="D36" s="18">
        <f t="shared" si="12"/>
        <v>-0.7416307439722436</v>
      </c>
      <c r="E36" s="18">
        <f t="shared" si="12"/>
        <v>0.68172360317106939</v>
      </c>
      <c r="F36" s="18">
        <f t="shared" si="10"/>
        <v>0.2050186271592036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-2.6751989482553307</v>
      </c>
      <c r="C37" s="18">
        <f t="shared" si="13"/>
        <v>7.9327170379249523</v>
      </c>
      <c r="D37" s="18">
        <f t="shared" si="13"/>
        <v>1.1994902784586037</v>
      </c>
      <c r="E37" s="18">
        <f t="shared" si="13"/>
        <v>1.4647462648578413</v>
      </c>
      <c r="F37" s="18">
        <f t="shared" si="10"/>
        <v>1.3762504406131804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-1.4358642387999665</v>
      </c>
      <c r="C38" s="18">
        <f t="shared" si="14"/>
        <v>12.265809138868256</v>
      </c>
      <c r="D38" s="18">
        <f t="shared" si="14"/>
        <v>-0.59396942665546071</v>
      </c>
      <c r="E38" s="18">
        <f t="shared" si="14"/>
        <v>0.48315348069716268</v>
      </c>
      <c r="F38" s="18">
        <f t="shared" si="10"/>
        <v>0.12282191076202764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-1.8079913211528909</v>
      </c>
      <c r="C39" s="18">
        <f t="shared" si="15"/>
        <v>6.1805913114931776E-2</v>
      </c>
      <c r="D39" s="18">
        <f t="shared" si="15"/>
        <v>-0.80983259824531917</v>
      </c>
      <c r="E39" s="18">
        <f t="shared" si="15"/>
        <v>-1.1063672078213349</v>
      </c>
      <c r="F39" s="18">
        <f t="shared" si="10"/>
        <v>-1.0076209698428817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0.95766505674346192</v>
      </c>
      <c r="C40" s="18">
        <f t="shared" si="16"/>
        <v>-21.183162521302922</v>
      </c>
      <c r="D40" s="18">
        <f t="shared" si="16"/>
        <v>-1.349411334015671</v>
      </c>
      <c r="E40" s="18">
        <f t="shared" si="16"/>
        <v>-4.6650047166806434</v>
      </c>
      <c r="F40" s="18">
        <f t="shared" si="10"/>
        <v>-3.5723772857014335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-5.2041828594055932</v>
      </c>
      <c r="C41" s="18">
        <f t="shared" si="17"/>
        <v>-23.57755467290318</v>
      </c>
      <c r="D41" s="18">
        <f t="shared" si="17"/>
        <v>-3.4060440382598478</v>
      </c>
      <c r="E41" s="18">
        <f t="shared" si="17"/>
        <v>-3.4159793068730404</v>
      </c>
      <c r="F41" s="18">
        <f t="shared" si="10"/>
        <v>-3.4126676642185161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-1.0405530972503407</v>
      </c>
      <c r="C43" s="18">
        <f t="shared" ref="C43" si="18">IF(D$3-C$3 &lt;&gt; 0,(EXP(LN(D15/C15)/(D$3-C$3))-1)*100,0)</f>
        <v>0.27736870470893571</v>
      </c>
      <c r="D43" s="18">
        <f>IF(E$3-D$3 &lt;&gt; 0,(EXP(LN(E15/D15)/(E$3-D$3))-1)*100,0)</f>
        <v>0.29606755311317734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0.776430893267269</v>
      </c>
      <c r="C47" s="27">
        <f>D5-C5</f>
        <v>-0.43068078637429918</v>
      </c>
      <c r="D47" s="27">
        <f>E5-D5</f>
        <v>0.96342957880338398</v>
      </c>
      <c r="E47" s="27">
        <f>F5-E5</f>
        <v>1.2749092962871771</v>
      </c>
      <c r="F47" s="27">
        <f>F5-D5</f>
        <v>2.2383388750905611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5.6742267278788781</v>
      </c>
      <c r="C48" s="27">
        <f t="shared" si="20"/>
        <v>-3.1476840527317762</v>
      </c>
      <c r="D48" s="27">
        <f t="shared" si="20"/>
        <v>4.9768700812680073</v>
      </c>
      <c r="E48" s="27">
        <f t="shared" si="20"/>
        <v>6.4837251796492268</v>
      </c>
      <c r="F48" s="27">
        <f t="shared" ref="F48:F57" si="21">F6-D6</f>
        <v>11.460595260917234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-3.6261955740712537</v>
      </c>
      <c r="C49" s="27">
        <f t="shared" si="22"/>
        <v>5.6718421353440434</v>
      </c>
      <c r="D49" s="27">
        <f t="shared" si="22"/>
        <v>6.7731567395675896</v>
      </c>
      <c r="E49" s="27">
        <f t="shared" si="22"/>
        <v>14.460136081548889</v>
      </c>
      <c r="F49" s="27">
        <f t="shared" si="21"/>
        <v>21.233292821116478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-2.9864352954256947</v>
      </c>
      <c r="C50" s="27">
        <f t="shared" si="23"/>
        <v>1.6629976637503869</v>
      </c>
      <c r="D50" s="27">
        <f t="shared" si="23"/>
        <v>-0.60248251888448578</v>
      </c>
      <c r="E50" s="27">
        <f t="shared" si="23"/>
        <v>1.1169480456105418</v>
      </c>
      <c r="F50" s="27">
        <f t="shared" si="21"/>
        <v>0.51446552672605605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-1.4193948885092667</v>
      </c>
      <c r="C51" s="27">
        <f t="shared" si="24"/>
        <v>0.98280729582907078</v>
      </c>
      <c r="D51" s="27">
        <f t="shared" si="24"/>
        <v>0.82145664569835297</v>
      </c>
      <c r="E51" s="27">
        <f t="shared" si="24"/>
        <v>2.2215216870863639</v>
      </c>
      <c r="F51" s="27">
        <f t="shared" si="21"/>
        <v>3.0429783327847169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-3.8307939151573152</v>
      </c>
      <c r="C52" s="27">
        <f t="shared" si="25"/>
        <v>7.8895483543793858</v>
      </c>
      <c r="D52" s="27">
        <f t="shared" si="25"/>
        <v>-2.119231611701295</v>
      </c>
      <c r="E52" s="27">
        <f t="shared" si="25"/>
        <v>3.461094792562335</v>
      </c>
      <c r="F52" s="27">
        <f t="shared" si="21"/>
        <v>1.34186318086104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-4.9618105532880747</v>
      </c>
      <c r="C53" s="27">
        <f>D11-C11</f>
        <v>4.0505488985786542E-2</v>
      </c>
      <c r="D53" s="27">
        <f t="shared" si="26"/>
        <v>-2.6126630822095294</v>
      </c>
      <c r="E53" s="27">
        <f t="shared" si="26"/>
        <v>-6.6293935308579961</v>
      </c>
      <c r="F53" s="27">
        <f t="shared" si="21"/>
        <v>-9.2420566130675255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1.4748216680332646</v>
      </c>
      <c r="C54" s="27">
        <f t="shared" si="27"/>
        <v>-8.3518033957385605</v>
      </c>
      <c r="D54" s="27">
        <f t="shared" si="27"/>
        <v>-2.0408089374231402</v>
      </c>
      <c r="E54" s="27">
        <f t="shared" si="27"/>
        <v>-11.027456047735544</v>
      </c>
      <c r="F54" s="27">
        <f t="shared" si="21"/>
        <v>-13.068264985158685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-3.5478490627282433</v>
      </c>
      <c r="C55" s="27">
        <f t="shared" si="28"/>
        <v>-3.5095327034434938</v>
      </c>
      <c r="D55" s="27">
        <f t="shared" si="28"/>
        <v>-1.8097268951188035</v>
      </c>
      <c r="E55" s="27">
        <f t="shared" si="28"/>
        <v>-2.8084855041509762</v>
      </c>
      <c r="F55" s="27">
        <f t="shared" si="21"/>
        <v>-4.6182123992697797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-12.447000000000401</v>
      </c>
      <c r="C57" s="29">
        <f t="shared" ref="C57" si="29">D15-C15</f>
        <v>0.80800000000056116</v>
      </c>
      <c r="D57" s="29">
        <f>E15-D15</f>
        <v>4.3500000000000796</v>
      </c>
      <c r="E57" s="29">
        <f>F15-E15</f>
        <v>8.5529999999999973</v>
      </c>
      <c r="F57" s="29">
        <f t="shared" si="21"/>
        <v>12.903000000000077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20.698468321235222</v>
      </c>
      <c r="N6" s="11">
        <v>17.485496199258215</v>
      </c>
      <c r="O6" s="11">
        <v>18.085133074431972</v>
      </c>
      <c r="P6" s="11">
        <v>17.891093262690408</v>
      </c>
      <c r="Q6" s="11">
        <v>16.854881453703033</v>
      </c>
      <c r="R6" s="11">
        <v>18.432907128045219</v>
      </c>
      <c r="S6" s="11">
        <v>14.407922637801416</v>
      </c>
      <c r="T6" s="11">
        <v>16.133716443062401</v>
      </c>
      <c r="U6" s="11">
        <v>15.250818218333714</v>
      </c>
      <c r="V6" s="11">
        <v>14.885058065316976</v>
      </c>
      <c r="W6" s="11">
        <v>11.375525361873482</v>
      </c>
      <c r="X6" s="11">
        <v>11.561003575701468</v>
      </c>
      <c r="Y6" s="11">
        <v>11.370470568766761</v>
      </c>
      <c r="Z6" s="11">
        <v>10.645337350976019</v>
      </c>
      <c r="AA6" s="11">
        <v>9.9407983775994246</v>
      </c>
      <c r="AB6" s="11">
        <v>9.5657984667546785</v>
      </c>
      <c r="AC6" s="11">
        <v>9.2261466697224321</v>
      </c>
      <c r="AD6" s="11">
        <v>8.8902000894383519</v>
      </c>
      <c r="AE6" s="11">
        <v>8.5629529846963734</v>
      </c>
      <c r="AF6" s="11">
        <v>8.2462224713138745</v>
      </c>
      <c r="AG6" s="11">
        <v>7.9395874955050409</v>
      </c>
      <c r="AH6" s="11">
        <v>7.6420914862365814</v>
      </c>
      <c r="AI6" s="11">
        <v>7.3549587347831782</v>
      </c>
      <c r="AJ6" s="11">
        <v>7.0765292900522443</v>
      </c>
      <c r="AK6" s="11">
        <v>6.8209517968735298</v>
      </c>
      <c r="AL6" s="11">
        <v>6.7573129626037023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47.38467941335459</v>
      </c>
      <c r="N7" s="11">
        <v>42.063232645249343</v>
      </c>
      <c r="O7" s="11">
        <v>44.949747323812936</v>
      </c>
      <c r="P7" s="11">
        <v>44.02948857947294</v>
      </c>
      <c r="Q7" s="11">
        <v>44.839534672709512</v>
      </c>
      <c r="R7" s="11">
        <v>37.951790799956527</v>
      </c>
      <c r="S7" s="11">
        <v>35.49025472644616</v>
      </c>
      <c r="T7" s="11">
        <v>41.305061838505111</v>
      </c>
      <c r="U7" s="11">
        <v>38.480895739782959</v>
      </c>
      <c r="V7" s="11">
        <v>39.426612467989791</v>
      </c>
      <c r="W7" s="11">
        <v>31.074809072251231</v>
      </c>
      <c r="X7" s="11">
        <v>34.820276673053804</v>
      </c>
      <c r="Y7" s="11">
        <v>32.526073021826598</v>
      </c>
      <c r="Z7" s="11">
        <v>31.328964228550568</v>
      </c>
      <c r="AA7" s="11">
        <v>30.198872280065668</v>
      </c>
      <c r="AB7" s="11">
        <v>29.034000134828091</v>
      </c>
      <c r="AC7" s="11">
        <v>27.865693690853796</v>
      </c>
      <c r="AD7" s="11">
        <v>26.707647075429009</v>
      </c>
      <c r="AE7" s="11">
        <v>25.564968270483245</v>
      </c>
      <c r="AF7" s="11">
        <v>24.438932675401553</v>
      </c>
      <c r="AG7" s="11">
        <v>23.338203409674282</v>
      </c>
      <c r="AH7" s="11">
        <v>22.25068416592428</v>
      </c>
      <c r="AI7" s="11">
        <v>21.175081526104918</v>
      </c>
      <c r="AJ7" s="11">
        <v>20.113729707716441</v>
      </c>
      <c r="AK7" s="11">
        <v>19.062438727847464</v>
      </c>
      <c r="AL7" s="11">
        <v>18.006544087092546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71.141323783548174</v>
      </c>
      <c r="O8" s="11">
        <v>69.725597302616691</v>
      </c>
      <c r="P8" s="11">
        <v>69.376597270320701</v>
      </c>
      <c r="Q8" s="11">
        <v>69.278454185574802</v>
      </c>
      <c r="R8" s="11">
        <v>70.498402352311615</v>
      </c>
      <c r="S8" s="11">
        <v>64.625966343124659</v>
      </c>
      <c r="T8" s="11">
        <v>62.961024515678474</v>
      </c>
      <c r="U8" s="11">
        <v>69.810764717237518</v>
      </c>
      <c r="V8" s="11">
        <v>65.53659179902354</v>
      </c>
      <c r="W8" s="11">
        <v>65.577097288009327</v>
      </c>
      <c r="X8" s="11">
        <v>66.110838971274021</v>
      </c>
      <c r="Y8" s="11">
        <v>64.58901204711745</v>
      </c>
      <c r="Z8" s="11">
        <v>64.026279066547048</v>
      </c>
      <c r="AA8" s="11">
        <v>63.55482669718819</v>
      </c>
      <c r="AB8" s="11">
        <v>62.964434205799797</v>
      </c>
      <c r="AC8" s="11">
        <v>62.327623997849848</v>
      </c>
      <c r="AD8" s="11">
        <v>61.662401368144408</v>
      </c>
      <c r="AE8" s="11">
        <v>60.994943862602938</v>
      </c>
      <c r="AF8" s="11">
        <v>60.323577317588914</v>
      </c>
      <c r="AG8" s="11">
        <v>59.669781542194833</v>
      </c>
      <c r="AH8" s="11">
        <v>59.010688176760112</v>
      </c>
      <c r="AI8" s="11">
        <v>58.351796384569191</v>
      </c>
      <c r="AJ8" s="11">
        <v>57.700656885464674</v>
      </c>
      <c r="AK8" s="11">
        <v>57.042824624740099</v>
      </c>
      <c r="AL8" s="11">
        <v>56.335040674941801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64.981061968205267</v>
      </c>
      <c r="N9" s="11">
        <v>65.997799227417602</v>
      </c>
      <c r="O9" s="11">
        <v>63.789852607534925</v>
      </c>
      <c r="P9" s="11">
        <v>65.982261636871058</v>
      </c>
      <c r="Q9" s="11">
        <v>69.241492498193892</v>
      </c>
      <c r="R9" s="11">
        <v>68.152260726333751</v>
      </c>
      <c r="S9" s="11">
        <v>70.400079914523488</v>
      </c>
      <c r="T9" s="11">
        <v>63.373354526010168</v>
      </c>
      <c r="U9" s="11">
        <v>66.948438317845273</v>
      </c>
      <c r="V9" s="11">
        <v>64.321466811176435</v>
      </c>
      <c r="W9" s="11">
        <v>72.211015165555821</v>
      </c>
      <c r="X9" s="11">
        <v>67.884945014007215</v>
      </c>
      <c r="Y9" s="11">
        <v>68.784816632117156</v>
      </c>
      <c r="Z9" s="11">
        <v>69.173972846084411</v>
      </c>
      <c r="AA9" s="11">
        <v>69.695668543805837</v>
      </c>
      <c r="AB9" s="11">
        <v>70.091783553854526</v>
      </c>
      <c r="AC9" s="11">
        <v>70.441168423758214</v>
      </c>
      <c r="AD9" s="11">
        <v>70.755370242282808</v>
      </c>
      <c r="AE9" s="11">
        <v>71.077654403428667</v>
      </c>
      <c r="AF9" s="11">
        <v>71.402260124661694</v>
      </c>
      <c r="AG9" s="11">
        <v>71.756505976409329</v>
      </c>
      <c r="AH9" s="11">
        <v>72.112349644273664</v>
      </c>
      <c r="AI9" s="11">
        <v>72.472453861765288</v>
      </c>
      <c r="AJ9" s="11">
        <v>72.845349530640121</v>
      </c>
      <c r="AK9" s="11">
        <v>73.219002653331387</v>
      </c>
      <c r="AL9" s="11">
        <v>73.552878346416861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12.643475963527095</v>
      </c>
      <c r="N10" s="11">
        <v>12.564203925773979</v>
      </c>
      <c r="O10" s="11">
        <v>11.813812563546362</v>
      </c>
      <c r="P10" s="11">
        <v>11.291863046775934</v>
      </c>
      <c r="Q10" s="11">
        <v>11.965107290552325</v>
      </c>
      <c r="R10" s="11">
        <v>13.808684600097864</v>
      </c>
      <c r="S10" s="11">
        <v>13.640565791381457</v>
      </c>
      <c r="T10" s="11">
        <v>12.680713867724393</v>
      </c>
      <c r="U10" s="11">
        <v>12.439015387130743</v>
      </c>
      <c r="V10" s="11">
        <v>12.389289711588598</v>
      </c>
      <c r="W10" s="11">
        <v>13.372097007417668</v>
      </c>
      <c r="X10" s="11">
        <v>13.729637701640588</v>
      </c>
      <c r="Y10" s="11">
        <v>13.553517098143733</v>
      </c>
      <c r="Z10" s="11">
        <v>13.753125297239773</v>
      </c>
      <c r="AA10" s="11">
        <v>13.985456363047588</v>
      </c>
      <c r="AB10" s="11">
        <v>14.193553653116021</v>
      </c>
      <c r="AC10" s="11">
        <v>14.400689898447329</v>
      </c>
      <c r="AD10" s="11">
        <v>14.614801146373146</v>
      </c>
      <c r="AE10">
        <v>14.827211265017976</v>
      </c>
      <c r="AF10">
        <v>15.0397931879114</v>
      </c>
      <c r="AG10">
        <v>15.263821994536478</v>
      </c>
      <c r="AH10">
        <v>15.489407156944166</v>
      </c>
      <c r="AI10" s="11">
        <v>15.717798518389491</v>
      </c>
      <c r="AJ10" s="11">
        <v>15.950904386873336</v>
      </c>
      <c r="AK10" s="11">
        <v>16.18296044860833</v>
      </c>
      <c r="AL10" s="11">
        <v>16.415075340202385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16.851996508089734</v>
      </c>
      <c r="N11" s="11">
        <v>16.436889115800597</v>
      </c>
      <c r="O11" s="11">
        <v>16.090781133349171</v>
      </c>
      <c r="P11" s="11">
        <v>14.965733592288998</v>
      </c>
      <c r="Q11" s="11">
        <v>15.876880039877269</v>
      </c>
      <c r="R11" s="11">
        <v>17.813731094712072</v>
      </c>
      <c r="S11" s="11">
        <v>16.788248457028928</v>
      </c>
      <c r="T11" s="11">
        <v>15.22503274730053</v>
      </c>
      <c r="U11" s="11">
        <v>14.406543284282078</v>
      </c>
      <c r="V11" s="11">
        <v>14.827295799286377</v>
      </c>
      <c r="W11" s="11">
        <v>16.490293463036764</v>
      </c>
      <c r="X11" s="11">
        <v>16.11995344197577</v>
      </c>
      <c r="Y11" s="11">
        <v>15.755047127403705</v>
      </c>
      <c r="Z11" s="11">
        <v>15.787296557371599</v>
      </c>
      <c r="AA11" s="11">
        <v>15.85712414004718</v>
      </c>
      <c r="AB11" s="11">
        <v>15.887810944152278</v>
      </c>
      <c r="AC11" s="11">
        <v>15.901788254143415</v>
      </c>
      <c r="AD11" s="11">
        <v>15.919560393998985</v>
      </c>
      <c r="AE11">
        <v>15.988426543799507</v>
      </c>
      <c r="AF11">
        <v>16.108465120981986</v>
      </c>
      <c r="AG11">
        <v>16.23711253485396</v>
      </c>
      <c r="AH11">
        <v>16.369491935082952</v>
      </c>
      <c r="AI11" s="11">
        <v>16.516187585683429</v>
      </c>
      <c r="AJ11" s="11">
        <v>16.676523449123859</v>
      </c>
      <c r="AK11" s="11">
        <v>16.844720270236124</v>
      </c>
      <c r="AL11" s="11">
        <v>17.00475898976282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39.965960648483552</v>
      </c>
      <c r="N12" s="11">
        <v>41.14623786538148</v>
      </c>
      <c r="O12" s="11">
        <v>41.454754044304181</v>
      </c>
      <c r="P12" s="11">
        <v>40.205544788528009</v>
      </c>
      <c r="Q12" s="11">
        <v>43.449907378760166</v>
      </c>
      <c r="R12" s="11">
        <v>50.951186271171593</v>
      </c>
      <c r="S12" s="11">
        <v>49.6709662622468</v>
      </c>
      <c r="T12" s="11">
        <v>46.230639521786586</v>
      </c>
      <c r="U12" s="11">
        <v>46.416522889432215</v>
      </c>
      <c r="V12" s="11">
        <v>47.32499069710034</v>
      </c>
      <c r="W12" s="11">
        <v>52.996832832444383</v>
      </c>
      <c r="X12" s="11">
        <v>55.078352002857095</v>
      </c>
      <c r="Y12" s="11">
        <v>55.114909590625992</v>
      </c>
      <c r="Z12" s="11">
        <v>56.63395806519523</v>
      </c>
      <c r="AA12" s="11">
        <v>58.258188926513654</v>
      </c>
      <c r="AB12" s="11">
        <v>59.769989572011973</v>
      </c>
      <c r="AC12" s="11">
        <v>61.237228980560566</v>
      </c>
      <c r="AD12" s="11">
        <v>62.685991881649365</v>
      </c>
      <c r="AE12">
        <v>64.109202585777396</v>
      </c>
      <c r="AF12">
        <v>65.508508966013096</v>
      </c>
      <c r="AG12">
        <v>66.938555134722066</v>
      </c>
      <c r="AH12">
        <v>68.379172741385901</v>
      </c>
      <c r="AI12">
        <v>69.827300751963989</v>
      </c>
      <c r="AJ12">
        <v>71.290881307309661</v>
      </c>
      <c r="AK12">
        <v>72.767691626636946</v>
      </c>
      <c r="AL12">
        <v>74.230125653560862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19.742802058952361</v>
      </c>
      <c r="N13" s="11">
        <v>15.574509293927971</v>
      </c>
      <c r="O13" s="11">
        <v>14.662052860231565</v>
      </c>
      <c r="P13" s="11">
        <v>18.756890015271424</v>
      </c>
      <c r="Q13" s="11">
        <v>19.595695295188492</v>
      </c>
      <c r="R13" s="11">
        <v>22.507956962823428</v>
      </c>
      <c r="S13" s="11">
        <v>21.103166980326854</v>
      </c>
      <c r="T13" s="11">
        <v>24.943889325202466</v>
      </c>
      <c r="U13" s="11">
        <v>19.97496194896469</v>
      </c>
      <c r="V13" s="11">
        <v>28.182183690702306</v>
      </c>
      <c r="W13" s="11">
        <v>25.03449963797053</v>
      </c>
      <c r="X13" s="11">
        <v>23.792566496911181</v>
      </c>
      <c r="Y13" s="11">
        <v>27.203458990290546</v>
      </c>
      <c r="Z13" s="11">
        <v>28.15586844319466</v>
      </c>
      <c r="AA13" s="11">
        <v>29.130104607608544</v>
      </c>
      <c r="AB13" s="11">
        <v>30.011369719238537</v>
      </c>
      <c r="AC13" s="11">
        <v>30.830988386468697</v>
      </c>
      <c r="AD13" s="11">
        <v>31.606692273294872</v>
      </c>
      <c r="AE13">
        <v>32.343733417152656</v>
      </c>
      <c r="AF13">
        <v>33.04712019142368</v>
      </c>
      <c r="AG13">
        <v>33.723995326448843</v>
      </c>
      <c r="AH13">
        <v>34.361296396544695</v>
      </c>
      <c r="AI13">
        <v>34.959600534754529</v>
      </c>
      <c r="AJ13">
        <v>35.522208473554755</v>
      </c>
      <c r="AK13">
        <v>36.040522774694125</v>
      </c>
      <c r="AL13">
        <v>36.495094898887764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3.2420076901337151</v>
      </c>
      <c r="N14" s="11">
        <v>2.5623079436422667</v>
      </c>
      <c r="O14" s="11">
        <v>2.3222690901721115</v>
      </c>
      <c r="P14" s="11">
        <v>3.1095278077802724</v>
      </c>
      <c r="Q14" s="11">
        <v>3.1290471854398225</v>
      </c>
      <c r="R14" s="11">
        <v>3.6390800645480001</v>
      </c>
      <c r="S14" s="11">
        <v>3.4608288871199093</v>
      </c>
      <c r="T14" s="11">
        <v>4.0855672147300472</v>
      </c>
      <c r="U14" s="11">
        <v>3.4190394969909486</v>
      </c>
      <c r="V14" s="11">
        <v>4.4155109578152691</v>
      </c>
      <c r="W14" s="11">
        <v>3.98483017144097</v>
      </c>
      <c r="X14" s="11">
        <v>3.7974261225790547</v>
      </c>
      <c r="Y14" s="11">
        <v>4.4346949237084416</v>
      </c>
      <c r="Z14" s="11">
        <v>4.6081981448409399</v>
      </c>
      <c r="AA14" s="11">
        <v>4.7859600641238851</v>
      </c>
      <c r="AB14" s="11">
        <v>4.9482597502443539</v>
      </c>
      <c r="AC14" s="11">
        <v>5.1016716981958545</v>
      </c>
      <c r="AD14" s="11">
        <v>5.2483355293890614</v>
      </c>
      <c r="AE14">
        <v>5.3899066670411946</v>
      </c>
      <c r="AF14">
        <v>5.5251199447042127</v>
      </c>
      <c r="AG14">
        <v>5.6574365856550459</v>
      </c>
      <c r="AH14">
        <v>5.7828182968476556</v>
      </c>
      <c r="AI14">
        <v>5.9028221019861142</v>
      </c>
      <c r="AJ14">
        <v>6.0162169692649501</v>
      </c>
      <c r="AK14">
        <v>6.1248870770320778</v>
      </c>
      <c r="AL14">
        <v>6.223169046531531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13.255822127493419</v>
      </c>
      <c r="C8" s="141">
        <f t="shared" ref="C8:C33" si="0">B8/B$35*100</f>
        <v>4.3639704656018061</v>
      </c>
      <c r="E8" s="151">
        <v>15.163444924991589</v>
      </c>
      <c r="F8" s="141">
        <f t="shared" ref="F8:F33" si="1">E8/E$35*100</f>
        <v>5.1908806830795822</v>
      </c>
      <c r="H8" s="151">
        <f>E8-B8</f>
        <v>1.9076227974981705</v>
      </c>
      <c r="I8" s="141">
        <f>IF(B8&lt;&gt;0,((E8/B8)-1)*100,0)</f>
        <v>14.390829773897163</v>
      </c>
      <c r="K8" s="207">
        <f t="shared" ref="K8:K33" si="2">(($E$35/$B$35)-1)*B8</f>
        <v>-0.50792252249138503</v>
      </c>
      <c r="L8" s="141">
        <f>IF(B8&lt;&gt;0,K8/B8*100,0)</f>
        <v>-3.8316938595450925</v>
      </c>
      <c r="N8" s="151">
        <f>H8-(K8+Q8)</f>
        <v>2.5604206872264963</v>
      </c>
      <c r="O8" s="141">
        <f>IF(B8&lt;&gt;0,N8/B8*100,0)</f>
        <v>19.315442396560385</v>
      </c>
      <c r="Q8" s="151">
        <v>-0.14487536723694086</v>
      </c>
      <c r="R8" s="141">
        <f>IF(B8&lt;&gt;0,Q8/B8*100,0)</f>
        <v>-1.0929187631181332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8.6540324341114747</v>
      </c>
      <c r="C9" s="141">
        <f t="shared" si="0"/>
        <v>2.8490078991399272</v>
      </c>
      <c r="E9" s="151">
        <v>8.8147339499316857</v>
      </c>
      <c r="F9" s="141">
        <f t="shared" si="1"/>
        <v>3.0175354224272062</v>
      </c>
      <c r="H9" s="151">
        <f t="shared" ref="H9:H32" si="3">E9-B9</f>
        <v>0.16070151582021097</v>
      </c>
      <c r="I9" s="141">
        <f t="shared" ref="I9:I32" si="4">IF(B9&lt;&gt;0,((E9/B9)-1)*100,0)</f>
        <v>1.8569553216229773</v>
      </c>
      <c r="K9" s="207">
        <f t="shared" si="2"/>
        <v>-0.33159602938089017</v>
      </c>
      <c r="L9" s="141">
        <f t="shared" ref="L9:L32" si="5">IF(B9&lt;&gt;0,K9/B9*100,0)</f>
        <v>-3.8316938595450933</v>
      </c>
      <c r="N9" s="151">
        <f t="shared" ref="N9:N31" si="6">H9-(K9+Q9)</f>
        <v>0.41218015402780411</v>
      </c>
      <c r="O9" s="141">
        <f>IF(B9&lt;&gt;0,N9/B9*100,0)</f>
        <v>4.7628681446018106</v>
      </c>
      <c r="Q9" s="151">
        <v>8.0117391173297026E-2</v>
      </c>
      <c r="R9" s="141">
        <f>IF(B9&lt;&gt;0,Q9/B9*100,0)</f>
        <v>0.92578103656625388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4.3308198600434293</v>
      </c>
      <c r="E10" s="151">
        <v>13.422627717809057</v>
      </c>
      <c r="F10" s="141">
        <f t="shared" si="1"/>
        <v>4.59494918741773</v>
      </c>
      <c r="H10" s="151">
        <f t="shared" si="3"/>
        <v>0.26750254373554228</v>
      </c>
      <c r="I10" s="141">
        <f t="shared" si="4"/>
        <v>2.0334473461548264</v>
      </c>
      <c r="K10" s="207">
        <f t="shared" si="2"/>
        <v>-0.50406412351044561</v>
      </c>
      <c r="L10" s="141">
        <f t="shared" si="5"/>
        <v>-3.8316938595450933</v>
      </c>
      <c r="N10" s="151">
        <f t="shared" si="6"/>
        <v>1.7275968863183151</v>
      </c>
      <c r="O10" s="141">
        <f t="shared" ref="O10:O32" si="7">IF(B10&lt;&gt;0,N10/B10*100,0)</f>
        <v>13.132500553648176</v>
      </c>
      <c r="Q10" s="151">
        <v>-0.95603021907232721</v>
      </c>
      <c r="R10" s="141">
        <f t="shared" ref="R10:R32" si="8">IF(B10&lt;&gt;0,Q10/B10*100,0)</f>
        <v>-7.2673593479482657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6.6487228080873013</v>
      </c>
      <c r="E11" s="151">
        <v>21.579951236572558</v>
      </c>
      <c r="F11" s="141">
        <f t="shared" si="1"/>
        <v>7.3874342255235232</v>
      </c>
      <c r="H11" s="151">
        <f>E11-B11</f>
        <v>1.3840567836389006</v>
      </c>
      <c r="I11" s="141">
        <f>IF(B11&lt;&gt;0,((E11/B11)-1)*100,0)</f>
        <v>6.8531591253085278</v>
      </c>
      <c r="K11" s="207">
        <f t="shared" si="2"/>
        <v>-0.77384484763326711</v>
      </c>
      <c r="L11" s="141">
        <f t="shared" si="5"/>
        <v>-3.8316938595450933</v>
      </c>
      <c r="N11" s="151">
        <f t="shared" si="6"/>
        <v>1.7005130956094048</v>
      </c>
      <c r="O11" s="141">
        <f t="shared" si="7"/>
        <v>8.4200930024289562</v>
      </c>
      <c r="Q11" s="151">
        <v>0.45738853566276305</v>
      </c>
      <c r="R11" s="141">
        <f>IF(B11&lt;&gt;0,Q11/B11*100,0)</f>
        <v>2.2647599824246591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13.382968169165679</v>
      </c>
      <c r="C12" s="141">
        <f t="shared" si="0"/>
        <v>4.4058284179294178</v>
      </c>
      <c r="E12" s="151">
        <v>12.624378960495292</v>
      </c>
      <c r="F12" s="141">
        <f t="shared" si="1"/>
        <v>4.3216858178384987</v>
      </c>
      <c r="H12" s="151">
        <f t="shared" si="3"/>
        <v>-0.75858920867038648</v>
      </c>
      <c r="I12" s="141">
        <f t="shared" si="4"/>
        <v>-5.6683181121074071</v>
      </c>
      <c r="K12" s="207">
        <f t="shared" si="2"/>
        <v>-0.51279436956279567</v>
      </c>
      <c r="L12" s="141">
        <f t="shared" si="5"/>
        <v>-3.8316938595450933</v>
      </c>
      <c r="N12" s="151">
        <f t="shared" si="6"/>
        <v>0.91418054199388665</v>
      </c>
      <c r="O12" s="141">
        <f t="shared" si="7"/>
        <v>6.8309251762262724</v>
      </c>
      <c r="Q12" s="151">
        <v>-1.1599753811014775</v>
      </c>
      <c r="R12" s="141">
        <f t="shared" si="8"/>
        <v>-8.6675494287885826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4.4175284676660835</v>
      </c>
      <c r="E13" s="151">
        <v>15.584449280470272</v>
      </c>
      <c r="F13" s="141">
        <f t="shared" si="1"/>
        <v>5.3350025094295317</v>
      </c>
      <c r="H13" s="151">
        <f t="shared" si="3"/>
        <v>2.1659415082264886</v>
      </c>
      <c r="I13" s="141">
        <f t="shared" si="4"/>
        <v>16.141448400892557</v>
      </c>
      <c r="K13" s="207">
        <f t="shared" si="2"/>
        <v>-0.5141561383516462</v>
      </c>
      <c r="L13" s="141">
        <f t="shared" si="5"/>
        <v>-3.8316938595450933</v>
      </c>
      <c r="N13" s="151">
        <f>H13-(K13+Q13)</f>
        <v>3.2638835990128747</v>
      </c>
      <c r="O13" s="141">
        <f>IF(B13&lt;&gt;0,N13/B13*100,0)</f>
        <v>24.323744893334755</v>
      </c>
      <c r="Q13" s="151">
        <v>-0.58378595243473996</v>
      </c>
      <c r="R13" s="141">
        <f t="shared" si="8"/>
        <v>-4.3506026328970995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1.8504158655118501</v>
      </c>
      <c r="E14" s="151">
        <v>6.1133768169745126</v>
      </c>
      <c r="F14" s="141">
        <f t="shared" si="1"/>
        <v>2.0927836507202628</v>
      </c>
      <c r="H14" s="151">
        <f t="shared" si="3"/>
        <v>0.49262760053033894</v>
      </c>
      <c r="I14" s="141">
        <f t="shared" si="4"/>
        <v>8.7644472571218444</v>
      </c>
      <c r="K14" s="207">
        <f t="shared" si="2"/>
        <v>-0.21536990258692035</v>
      </c>
      <c r="L14" s="141">
        <f>IF(B14&lt;&gt;0,K14/B14*100,0)</f>
        <v>-3.8316938595450933</v>
      </c>
      <c r="N14" s="151">
        <f t="shared" si="6"/>
        <v>1.0886296662971722</v>
      </c>
      <c r="O14" s="141">
        <f t="shared" si="7"/>
        <v>19.368052627437208</v>
      </c>
      <c r="Q14" s="151">
        <v>-0.380632163179913</v>
      </c>
      <c r="R14" s="141">
        <f t="shared" si="8"/>
        <v>-6.7719115107702743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7.0010384831361092</v>
      </c>
      <c r="C15" s="141">
        <f t="shared" si="0"/>
        <v>2.304823109053356</v>
      </c>
      <c r="E15" s="151">
        <v>7.6115753904746297</v>
      </c>
      <c r="F15" s="141">
        <f t="shared" si="1"/>
        <v>2.6056598522080625</v>
      </c>
      <c r="H15" s="151">
        <f t="shared" si="3"/>
        <v>0.61053690733852051</v>
      </c>
      <c r="I15" s="141">
        <f t="shared" si="4"/>
        <v>8.720662067622742</v>
      </c>
      <c r="K15" s="207">
        <f t="shared" si="2"/>
        <v>-0.26825836166271522</v>
      </c>
      <c r="L15" s="141">
        <f t="shared" si="5"/>
        <v>-3.8316938595450925</v>
      </c>
      <c r="N15" s="151">
        <f t="shared" si="6"/>
        <v>0.75394710151782596</v>
      </c>
      <c r="O15" s="141">
        <f t="shared" si="7"/>
        <v>10.769075235537001</v>
      </c>
      <c r="Q15" s="151">
        <v>0.12484816748340975</v>
      </c>
      <c r="R15" s="141">
        <f t="shared" si="8"/>
        <v>1.7832806916308241</v>
      </c>
      <c r="T15" s="11"/>
    </row>
    <row r="16" spans="1:97" x14ac:dyDescent="0.2">
      <c r="A16" s="10" t="str">
        <f>name!$D12</f>
        <v>33 Protective service occupations</v>
      </c>
      <c r="B16" s="151">
        <v>3.2216047867065432</v>
      </c>
      <c r="C16" s="141">
        <f t="shared" si="0"/>
        <v>1.0605896794488157</v>
      </c>
      <c r="E16" s="151">
        <v>3.7442263994781428</v>
      </c>
      <c r="F16" s="141">
        <f t="shared" si="1"/>
        <v>1.2817557346810151</v>
      </c>
      <c r="H16" s="151">
        <f t="shared" si="3"/>
        <v>0.52262161277159969</v>
      </c>
      <c r="I16" s="141">
        <f t="shared" si="4"/>
        <v>16.222399933353636</v>
      </c>
      <c r="K16" s="207">
        <f t="shared" si="2"/>
        <v>-0.12344203279104542</v>
      </c>
      <c r="L16" s="141">
        <f t="shared" si="5"/>
        <v>-3.8316938595450933</v>
      </c>
      <c r="N16" s="151">
        <f t="shared" si="6"/>
        <v>0.32625024064033586</v>
      </c>
      <c r="O16" s="141">
        <f t="shared" si="7"/>
        <v>10.126947972841279</v>
      </c>
      <c r="Q16" s="151">
        <v>0.31981340492230925</v>
      </c>
      <c r="R16" s="141">
        <f t="shared" si="8"/>
        <v>9.9271458200574472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3.7449149294376691</v>
      </c>
      <c r="C17" s="141">
        <f t="shared" si="0"/>
        <v>1.2328694509532883</v>
      </c>
      <c r="E17" s="151">
        <v>3.4608626260022386</v>
      </c>
      <c r="F17" s="141">
        <f t="shared" si="1"/>
        <v>1.1847522143532341</v>
      </c>
      <c r="H17" s="151">
        <f t="shared" si="3"/>
        <v>-0.28405230343543053</v>
      </c>
      <c r="I17" s="141">
        <f t="shared" si="4"/>
        <v>-7.5850135126589784</v>
      </c>
      <c r="K17" s="207">
        <f t="shared" si="2"/>
        <v>-0.14349367539645064</v>
      </c>
      <c r="L17" s="141">
        <f t="shared" si="5"/>
        <v>-3.8316938595450933</v>
      </c>
      <c r="N17" s="151">
        <f t="shared" si="6"/>
        <v>-2.1534633869745856E-2</v>
      </c>
      <c r="O17" s="141">
        <f t="shared" si="7"/>
        <v>-0.57503666372948725</v>
      </c>
      <c r="Q17" s="151">
        <v>-0.11902399416923401</v>
      </c>
      <c r="R17" s="141">
        <f t="shared" si="8"/>
        <v>-3.1782829893843934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</v>
      </c>
      <c r="C18" s="141">
        <f t="shared" si="0"/>
        <v>4.1579672087195263</v>
      </c>
      <c r="E18" s="151">
        <v>13.410811062652295</v>
      </c>
      <c r="F18" s="141">
        <f t="shared" si="1"/>
        <v>4.590904008548728</v>
      </c>
      <c r="H18" s="151">
        <f t="shared" si="3"/>
        <v>0.78073618813421497</v>
      </c>
      <c r="I18" s="141">
        <f t="shared" si="4"/>
        <v>6.1815642099588564</v>
      </c>
      <c r="K18" s="207">
        <f t="shared" si="2"/>
        <v>-0.48394580342285692</v>
      </c>
      <c r="L18" s="141">
        <f t="shared" si="5"/>
        <v>-3.8316938595450933</v>
      </c>
      <c r="N18" s="151">
        <f t="shared" si="6"/>
        <v>1.2522343363487534</v>
      </c>
      <c r="O18" s="141">
        <f t="shared" si="7"/>
        <v>9.9147023971743042</v>
      </c>
      <c r="Q18" s="151">
        <v>1.2447655208318619E-2</v>
      </c>
      <c r="R18" s="141">
        <f t="shared" si="8"/>
        <v>9.8555672329643088E-2</v>
      </c>
      <c r="T18" s="11"/>
    </row>
    <row r="19" spans="1:20" x14ac:dyDescent="0.2">
      <c r="A19" s="10" t="str">
        <f>name!$D15</f>
        <v>41 Administrative occupations</v>
      </c>
      <c r="B19" s="151">
        <v>28.606028455960544</v>
      </c>
      <c r="C19" s="141">
        <f t="shared" si="0"/>
        <v>9.4174365135044411</v>
      </c>
      <c r="E19" s="151">
        <v>27.57101511502059</v>
      </c>
      <c r="F19" s="141">
        <f t="shared" si="1"/>
        <v>9.4383466607628375</v>
      </c>
      <c r="H19" s="151">
        <f t="shared" si="3"/>
        <v>-1.0350133409399547</v>
      </c>
      <c r="I19" s="141">
        <f t="shared" si="4"/>
        <v>-3.6181651099640555</v>
      </c>
      <c r="K19" s="207">
        <f t="shared" si="2"/>
        <v>-1.0960954358067623</v>
      </c>
      <c r="L19" s="141">
        <f t="shared" si="5"/>
        <v>-3.8316938595450933</v>
      </c>
      <c r="N19" s="151">
        <f t="shared" si="6"/>
        <v>-0.15349131898331803</v>
      </c>
      <c r="O19" s="141">
        <f t="shared" si="7"/>
        <v>-0.5365698325428867</v>
      </c>
      <c r="Q19" s="151">
        <v>0.21457341385012568</v>
      </c>
      <c r="R19" s="141">
        <f t="shared" si="8"/>
        <v>0.750098582123922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6.4716799065514099</v>
      </c>
      <c r="C20" s="141">
        <f t="shared" si="0"/>
        <v>2.1305521229379543</v>
      </c>
      <c r="E20" s="151">
        <v>5.4615662520919139</v>
      </c>
      <c r="F20" s="141">
        <f t="shared" si="1"/>
        <v>1.8696502607146832</v>
      </c>
      <c r="H20" s="151">
        <f t="shared" si="3"/>
        <v>-1.010113654459496</v>
      </c>
      <c r="I20" s="141">
        <f t="shared" si="4"/>
        <v>-15.608214081121929</v>
      </c>
      <c r="K20" s="207">
        <f t="shared" si="2"/>
        <v>-0.24797496158874402</v>
      </c>
      <c r="L20" s="141">
        <f t="shared" si="5"/>
        <v>-3.8316938595450933</v>
      </c>
      <c r="N20" s="151">
        <f t="shared" si="6"/>
        <v>-0.68762904654930468</v>
      </c>
      <c r="O20" s="141">
        <f t="shared" si="7"/>
        <v>-10.625201747898627</v>
      </c>
      <c r="Q20" s="151">
        <v>-7.450964632144734E-2</v>
      </c>
      <c r="R20" s="141">
        <f t="shared" si="8"/>
        <v>-1.1513184736782136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2.7138409072199106</v>
      </c>
      <c r="C21" s="141">
        <f t="shared" si="0"/>
        <v>0.89342791820405565</v>
      </c>
      <c r="E21" s="151">
        <v>2.1090003081232154</v>
      </c>
      <c r="F21" s="141">
        <f t="shared" si="1"/>
        <v>0.72197109655487846</v>
      </c>
      <c r="H21" s="151">
        <f t="shared" si="3"/>
        <v>-0.60484059909669519</v>
      </c>
      <c r="I21" s="141">
        <f t="shared" si="4"/>
        <v>-22.287253371690852</v>
      </c>
      <c r="K21" s="207">
        <f t="shared" si="2"/>
        <v>-0.10398607539976816</v>
      </c>
      <c r="L21" s="141">
        <f t="shared" si="5"/>
        <v>-3.8316938595450933</v>
      </c>
      <c r="N21" s="151">
        <f t="shared" si="6"/>
        <v>-0.12979711302222802</v>
      </c>
      <c r="O21" s="141">
        <f t="shared" si="7"/>
        <v>-4.7827826854888729</v>
      </c>
      <c r="Q21" s="151">
        <v>-0.371057410674699</v>
      </c>
      <c r="R21" s="141">
        <f t="shared" si="8"/>
        <v>-13.672776826656888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10.046288090693917</v>
      </c>
      <c r="F22" s="141">
        <f t="shared" si="1"/>
        <v>3.4391316118863036</v>
      </c>
      <c r="H22" s="151">
        <f t="shared" si="3"/>
        <v>-2.3974258682158034</v>
      </c>
      <c r="I22" s="141">
        <f t="shared" si="4"/>
        <v>-19.26616021657459</v>
      </c>
      <c r="K22" s="207">
        <f t="shared" si="2"/>
        <v>-0.4768050236628994</v>
      </c>
      <c r="L22" s="141">
        <f t="shared" si="5"/>
        <v>-3.8316938595450933</v>
      </c>
      <c r="N22" s="151">
        <f t="shared" si="6"/>
        <v>-1.3435972363809454</v>
      </c>
      <c r="O22" s="141">
        <f t="shared" si="7"/>
        <v>-10.797397310944515</v>
      </c>
      <c r="Q22" s="151">
        <v>-0.57702360817195864</v>
      </c>
      <c r="R22" s="141">
        <f t="shared" si="8"/>
        <v>-4.6370690460849815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10.66412372339674</v>
      </c>
      <c r="C23" s="141">
        <f t="shared" si="0"/>
        <v>3.5107532767737073</v>
      </c>
      <c r="E23" s="151">
        <v>8.8806436501693486</v>
      </c>
      <c r="F23" s="141">
        <f t="shared" si="1"/>
        <v>3.0400981970133008</v>
      </c>
      <c r="H23" s="151">
        <f t="shared" si="3"/>
        <v>-1.7834800732273912</v>
      </c>
      <c r="I23" s="141">
        <f t="shared" si="4"/>
        <v>-16.724112730561203</v>
      </c>
      <c r="K23" s="207">
        <f t="shared" si="2"/>
        <v>-0.40861657388368444</v>
      </c>
      <c r="L23" s="141">
        <f t="shared" si="5"/>
        <v>-3.8316938595450933</v>
      </c>
      <c r="N23" s="151">
        <f t="shared" si="6"/>
        <v>-1.3987040055720499</v>
      </c>
      <c r="O23" s="141">
        <f t="shared" si="7"/>
        <v>-13.115976913352373</v>
      </c>
      <c r="Q23" s="151">
        <v>2.3840506228343147E-2</v>
      </c>
      <c r="R23" s="141">
        <f t="shared" si="8"/>
        <v>0.22355804233626675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2.0142817620081424</v>
      </c>
      <c r="E24" s="151">
        <v>4.8952519711555809</v>
      </c>
      <c r="F24" s="141">
        <f t="shared" si="1"/>
        <v>1.6757846928304683</v>
      </c>
      <c r="H24" s="151">
        <f t="shared" si="3"/>
        <v>-1.2232497378498701</v>
      </c>
      <c r="I24" s="141">
        <f t="shared" si="4"/>
        <v>-19.992635387343981</v>
      </c>
      <c r="K24" s="207">
        <f t="shared" si="2"/>
        <v>-0.23444225428012347</v>
      </c>
      <c r="L24" s="141">
        <f t="shared" si="5"/>
        <v>-3.8316938595450933</v>
      </c>
      <c r="N24" s="151">
        <f t="shared" si="6"/>
        <v>-0.98244066079603853</v>
      </c>
      <c r="O24" s="141">
        <f t="shared" si="7"/>
        <v>-16.056883000458164</v>
      </c>
      <c r="Q24" s="151">
        <v>-6.3668227737081577E-3</v>
      </c>
      <c r="R24" s="141">
        <f t="shared" si="8"/>
        <v>-0.1040585273407249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23.85431237131375</v>
      </c>
      <c r="C25" s="141">
        <f t="shared" si="0"/>
        <v>7.853116439284741</v>
      </c>
      <c r="E25" s="151">
        <v>22.200252846876417</v>
      </c>
      <c r="F25" s="141">
        <f t="shared" si="1"/>
        <v>7.599781199613993</v>
      </c>
      <c r="H25" s="151">
        <f t="shared" si="3"/>
        <v>-1.6540595244373328</v>
      </c>
      <c r="I25" s="141">
        <f t="shared" si="4"/>
        <v>-6.9340063074986746</v>
      </c>
      <c r="K25" s="207">
        <f t="shared" si="2"/>
        <v>-0.91402422236833447</v>
      </c>
      <c r="L25" s="141">
        <f t="shared" si="5"/>
        <v>-3.8316938595450933</v>
      </c>
      <c r="N25" s="151">
        <f t="shared" si="6"/>
        <v>-0.71857991556611012</v>
      </c>
      <c r="O25" s="141">
        <f t="shared" si="7"/>
        <v>-3.0123690189881382</v>
      </c>
      <c r="Q25" s="151">
        <v>-2.1455386502888255E-2</v>
      </c>
      <c r="R25" s="141">
        <f t="shared" si="8"/>
        <v>-8.9943428965446312E-2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6.6433062738768616</v>
      </c>
      <c r="C26" s="141">
        <f t="shared" si="0"/>
        <v>2.1870535146225469</v>
      </c>
      <c r="E26" s="151">
        <v>6.2791200192321126</v>
      </c>
      <c r="F26" s="141">
        <f t="shared" si="1"/>
        <v>2.1495222870398196</v>
      </c>
      <c r="H26" s="151">
        <f t="shared" si="3"/>
        <v>-0.36418625464474896</v>
      </c>
      <c r="I26" s="141">
        <f t="shared" si="4"/>
        <v>-5.4820030814599079</v>
      </c>
      <c r="K26" s="207">
        <f t="shared" si="2"/>
        <v>-0.25455115856691363</v>
      </c>
      <c r="L26" s="141">
        <f t="shared" si="5"/>
        <v>-3.8316938595450933</v>
      </c>
      <c r="N26" s="151">
        <f t="shared" si="6"/>
        <v>-0.2529782014894616</v>
      </c>
      <c r="O26" s="141">
        <f t="shared" si="7"/>
        <v>-3.8080165366488528</v>
      </c>
      <c r="Q26" s="151">
        <v>0.14334310541162626</v>
      </c>
      <c r="R26" s="141">
        <f t="shared" si="8"/>
        <v>2.1577073147340373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0.31564022880929349</v>
      </c>
      <c r="C27" s="141">
        <f t="shared" si="0"/>
        <v>0.10391242602921212</v>
      </c>
      <c r="E27" s="151">
        <v>0.36313947365643257</v>
      </c>
      <c r="F27" s="141">
        <f t="shared" si="1"/>
        <v>0.12431302308884193</v>
      </c>
      <c r="H27" s="151">
        <f t="shared" si="3"/>
        <v>4.7499244847139077E-2</v>
      </c>
      <c r="I27" s="141">
        <f t="shared" si="4"/>
        <v>15.048539606729804</v>
      </c>
      <c r="K27" s="207">
        <f t="shared" si="2"/>
        <v>-1.2094367265539781E-2</v>
      </c>
      <c r="L27" s="141">
        <f t="shared" si="5"/>
        <v>-3.8316938595450933</v>
      </c>
      <c r="N27" s="151">
        <f t="shared" si="6"/>
        <v>3.091017468288302E-2</v>
      </c>
      <c r="O27" s="141">
        <f t="shared" si="7"/>
        <v>9.792850169792084</v>
      </c>
      <c r="Q27" s="151">
        <v>2.8683437429795837E-2</v>
      </c>
      <c r="R27" s="141">
        <f t="shared" si="8"/>
        <v>9.0873832964828019</v>
      </c>
      <c r="T27" s="172"/>
    </row>
    <row r="28" spans="1:20" x14ac:dyDescent="0.2">
      <c r="A28" s="10" t="str">
        <f>name!$D24</f>
        <v>71 Sales occupations</v>
      </c>
      <c r="B28" s="151">
        <v>29.034728829932309</v>
      </c>
      <c r="C28" s="141">
        <f t="shared" si="0"/>
        <v>9.5585696512767875</v>
      </c>
      <c r="E28" s="151">
        <v>25.603578211663216</v>
      </c>
      <c r="F28" s="141">
        <f t="shared" si="1"/>
        <v>8.7648367646056915</v>
      </c>
      <c r="H28" s="151">
        <f t="shared" si="3"/>
        <v>-3.4311506182690934</v>
      </c>
      <c r="I28" s="141">
        <f t="shared" si="4"/>
        <v>-11.817401975291986</v>
      </c>
      <c r="K28" s="207">
        <f t="shared" si="2"/>
        <v>-1.1125219217120852</v>
      </c>
      <c r="L28" s="141">
        <f t="shared" si="5"/>
        <v>-3.8316938595450933</v>
      </c>
      <c r="N28" s="151">
        <f>H28-(K28+Q28)</f>
        <v>-2.3024983254326483</v>
      </c>
      <c r="O28" s="141">
        <f t="shared" si="7"/>
        <v>-7.9301526765387615</v>
      </c>
      <c r="Q28" s="151">
        <v>-1.6130371124359805E-2</v>
      </c>
      <c r="R28" s="141">
        <f t="shared" si="8"/>
        <v>-5.5555439208134709E-2</v>
      </c>
      <c r="T28" s="11"/>
    </row>
    <row r="29" spans="1:20" x14ac:dyDescent="0.2">
      <c r="A29" s="10" t="str">
        <f>name!$D25</f>
        <v>72 Customer service occupations</v>
      </c>
      <c r="B29" s="151">
        <v>5.0464422980024874</v>
      </c>
      <c r="C29" s="141">
        <f t="shared" si="0"/>
        <v>1.6613473636742939</v>
      </c>
      <c r="E29" s="151">
        <v>5.4824767825774794</v>
      </c>
      <c r="F29" s="141">
        <f t="shared" si="1"/>
        <v>1.8768085330800592</v>
      </c>
      <c r="H29" s="151">
        <f t="shared" si="3"/>
        <v>0.43603448457499194</v>
      </c>
      <c r="I29" s="141">
        <f t="shared" si="4"/>
        <v>8.6404333751638482</v>
      </c>
      <c r="K29" s="207">
        <f t="shared" si="2"/>
        <v>-0.19336421965804762</v>
      </c>
      <c r="L29" s="141">
        <f t="shared" si="5"/>
        <v>-3.8316938595450933</v>
      </c>
      <c r="N29" s="151">
        <f t="shared" si="6"/>
        <v>0.46056561198014356</v>
      </c>
      <c r="O29" s="141">
        <f t="shared" si="7"/>
        <v>9.1265407346963485</v>
      </c>
      <c r="Q29" s="151">
        <v>0.16883309225289603</v>
      </c>
      <c r="R29" s="141">
        <f t="shared" si="8"/>
        <v>3.3455865000125837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10.563642665869798</v>
      </c>
      <c r="C30" s="141">
        <f t="shared" si="0"/>
        <v>3.4776737466485601</v>
      </c>
      <c r="E30" s="151">
        <v>8.4580034168908842</v>
      </c>
      <c r="F30" s="141">
        <f t="shared" si="1"/>
        <v>2.8954163629268002</v>
      </c>
      <c r="H30" s="151">
        <f t="shared" si="3"/>
        <v>-2.105639248978914</v>
      </c>
      <c r="I30" s="141">
        <f t="shared" si="4"/>
        <v>-19.932889776573472</v>
      </c>
      <c r="K30" s="207">
        <f t="shared" si="2"/>
        <v>-0.40476644737241868</v>
      </c>
      <c r="L30" s="141">
        <f t="shared" si="5"/>
        <v>-3.8316938595450933</v>
      </c>
      <c r="N30" s="151">
        <f t="shared" si="6"/>
        <v>-1.3157806327363806</v>
      </c>
      <c r="O30" s="141">
        <f t="shared" si="7"/>
        <v>-12.455747267820334</v>
      </c>
      <c r="Q30" s="151">
        <v>-0.38509216887011477</v>
      </c>
      <c r="R30" s="141">
        <f t="shared" si="8"/>
        <v>-3.6454486492080407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10.855206227493708</v>
      </c>
      <c r="C31" s="141">
        <f t="shared" si="0"/>
        <v>3.5736598544534792</v>
      </c>
      <c r="E31" s="151">
        <v>11.478098772718756</v>
      </c>
      <c r="F31" s="141">
        <f t="shared" si="1"/>
        <v>3.9292813402570714</v>
      </c>
      <c r="H31" s="151">
        <f t="shared" si="3"/>
        <v>0.62289254522504756</v>
      </c>
      <c r="I31" s="141">
        <f t="shared" si="4"/>
        <v>5.7381917226722701</v>
      </c>
      <c r="K31" s="207">
        <f t="shared" si="2"/>
        <v>-0.415938270459833</v>
      </c>
      <c r="L31" s="141">
        <f t="shared" si="5"/>
        <v>-3.8316938595450933</v>
      </c>
      <c r="N31" s="151">
        <f t="shared" si="6"/>
        <v>-0.29483065081949944</v>
      </c>
      <c r="O31" s="141">
        <f t="shared" si="7"/>
        <v>-2.7160299366101595</v>
      </c>
      <c r="Q31" s="151">
        <v>1.33366146650438</v>
      </c>
      <c r="R31" s="141">
        <f t="shared" si="8"/>
        <v>12.285915518827512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5.0400443844010052</v>
      </c>
      <c r="C32" s="141">
        <f t="shared" si="0"/>
        <v>1.6592410962749728</v>
      </c>
      <c r="E32" s="151">
        <v>3.8902482613441265</v>
      </c>
      <c r="F32" s="141">
        <f t="shared" si="1"/>
        <v>1.331743192400348</v>
      </c>
      <c r="H32" s="151">
        <f t="shared" si="3"/>
        <v>-1.1497961230568787</v>
      </c>
      <c r="I32" s="141">
        <f t="shared" si="4"/>
        <v>-22.813214237071222</v>
      </c>
      <c r="K32" s="207">
        <f t="shared" si="2"/>
        <v>-0.19311907119544061</v>
      </c>
      <c r="L32" s="141">
        <f t="shared" si="5"/>
        <v>-3.8316938595450933</v>
      </c>
      <c r="N32" s="151">
        <f>H32-(K32+Q32)</f>
        <v>-1.1239884749133116</v>
      </c>
      <c r="O32" s="141">
        <f t="shared" si="7"/>
        <v>-22.301162235635637</v>
      </c>
      <c r="Q32" s="151">
        <v>0.16731142305187341</v>
      </c>
      <c r="R32" s="141">
        <f t="shared" si="8"/>
        <v>3.3196418581095073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31.104055638992882</v>
      </c>
      <c r="C33" s="141">
        <f t="shared" si="0"/>
        <v>10.239816049392569</v>
      </c>
      <c r="E33" s="151">
        <v>27.867878461933781</v>
      </c>
      <c r="F33" s="141">
        <f t="shared" si="1"/>
        <v>9.5399714709975001</v>
      </c>
      <c r="H33" s="151">
        <f t="shared" ref="H33" si="9">E33-B33</f>
        <v>-3.2361771770591012</v>
      </c>
      <c r="I33" s="141">
        <f>IF(B33&lt;&gt;0,((E33/B33)-1)*100,0)</f>
        <v>-10.404357600885151</v>
      </c>
      <c r="K33" s="207">
        <f t="shared" si="2"/>
        <v>-1.1918121899887797</v>
      </c>
      <c r="L33" s="141">
        <f t="shared" ref="L33" si="10">IF(B33&lt;&gt;0,K33/B33*100,0)</f>
        <v>-3.8316938595450933</v>
      </c>
      <c r="N33" s="151">
        <f>H33-(K33+Q33)</f>
        <v>-3.765461879524171</v>
      </c>
      <c r="O33" s="141">
        <f t="shared" ref="O33" si="11">IF(B33&lt;&gt;0,N33/B33*100,0)</f>
        <v>-12.106015766007332</v>
      </c>
      <c r="Q33" s="151">
        <v>1.7210968924538492</v>
      </c>
      <c r="R33" s="141">
        <f t="shared" ref="R33" si="12">IF(B33&lt;&gt;0,Q33/B33*100,0)</f>
        <v>5.5333520246672778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303.75599999999991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-11.638999999999783</v>
      </c>
      <c r="I35" s="147">
        <f>IF(B35&lt;&gt;0,((E35/B35)-1)*100,0)</f>
        <v>-3.8316938595450933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15.163444924991589</v>
      </c>
      <c r="C44" s="141">
        <f t="shared" ref="C44:C68" si="15">B44/B$71*100</f>
        <v>5.1908806830795822</v>
      </c>
      <c r="E44" s="151">
        <v>15.285359531668519</v>
      </c>
      <c r="F44" s="141">
        <f t="shared" ref="F44:F68" si="16">E44/E$71*100</f>
        <v>5.0112646815515447</v>
      </c>
      <c r="H44" s="151">
        <f>E44-B44</f>
        <v>0.12191460667692944</v>
      </c>
      <c r="I44" s="141">
        <f>IF(B44&gt;0,((E44/B44)-1)*100,0)</f>
        <v>0.80400335992250049</v>
      </c>
      <c r="K44" s="151">
        <f>(($E$71/$B$71)-1)*B44</f>
        <v>0.66977933453775129</v>
      </c>
      <c r="L44" s="141">
        <f>IF(B44&gt;0,K44/B44*100,0)</f>
        <v>4.4170657647448985</v>
      </c>
      <c r="N44" s="151">
        <f>H44-(K44+Q44)</f>
        <v>-0.19253021947170718</v>
      </c>
      <c r="O44" s="141">
        <f>IF(B44&gt;0,N44/B44*100,0)</f>
        <v>-1.2696997313215352</v>
      </c>
      <c r="Q44" s="151">
        <v>-0.35533450838911468</v>
      </c>
      <c r="R44" s="141">
        <f>IF(B44&gt;0,Q44/B44*100,0)</f>
        <v>-2.3433626735008684</v>
      </c>
      <c r="T44" s="151"/>
    </row>
    <row r="45" spans="1:20" x14ac:dyDescent="0.2">
      <c r="A45" s="135" t="str">
        <f t="shared" si="14"/>
        <v>12 Other managers and proprietors</v>
      </c>
      <c r="B45" s="151">
        <v>8.8147339499316857</v>
      </c>
      <c r="C45" s="141">
        <f t="shared" si="15"/>
        <v>3.0175354224272062</v>
      </c>
      <c r="E45" s="151">
        <v>12.147659344768043</v>
      </c>
      <c r="F45" s="141">
        <f t="shared" si="16"/>
        <v>3.9825779767779306</v>
      </c>
      <c r="H45" s="151">
        <f t="shared" ref="H45:H71" si="17">E45-B45</f>
        <v>3.3329253948363569</v>
      </c>
      <c r="I45" s="141">
        <f t="shared" ref="I45:I71" si="18">IF(B45&gt;0,((E45/B45)-1)*100,0)</f>
        <v>37.810845043850549</v>
      </c>
      <c r="K45" s="151">
        <f t="shared" ref="K45:K68" si="19">(($E$71/$B$71)-1)*B45</f>
        <v>0.38935259555577822</v>
      </c>
      <c r="L45" s="141">
        <f t="shared" ref="L45:L68" si="20">IF(B45&gt;0,K45/B45*100,0)</f>
        <v>4.4170657647448985</v>
      </c>
      <c r="N45" s="151">
        <f t="shared" ref="N45:N68" si="21">H45-(K45+Q45)</f>
        <v>2.7892833144235949</v>
      </c>
      <c r="O45" s="141">
        <f t="shared" ref="O45:O68" si="22">IF(B45&gt;0,N45/B45*100,0)</f>
        <v>31.643420326318662</v>
      </c>
      <c r="Q45" s="151">
        <v>0.15428948485698346</v>
      </c>
      <c r="R45" s="141">
        <f>IF(B45&gt;0,Q45/B45*100,0)</f>
        <v>1.7503589527869889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13.422627717809057</v>
      </c>
      <c r="C46" s="141">
        <f t="shared" si="15"/>
        <v>4.59494918741773</v>
      </c>
      <c r="E46" s="151">
        <v>15.092973808228242</v>
      </c>
      <c r="F46" s="141">
        <f t="shared" si="16"/>
        <v>4.9481915311219735</v>
      </c>
      <c r="H46" s="151">
        <f t="shared" si="17"/>
        <v>1.6703460904191854</v>
      </c>
      <c r="I46" s="141">
        <f t="shared" si="18"/>
        <v>12.444255517889257</v>
      </c>
      <c r="K46" s="151">
        <f t="shared" si="19"/>
        <v>0.59288629365250334</v>
      </c>
      <c r="L46" s="141">
        <f t="shared" si="20"/>
        <v>4.4170657647448985</v>
      </c>
      <c r="N46" s="151">
        <f t="shared" si="21"/>
        <v>1.5216352279972107</v>
      </c>
      <c r="O46" s="141">
        <f t="shared" si="22"/>
        <v>11.336343821696811</v>
      </c>
      <c r="Q46" s="151">
        <v>-0.44417543123052872</v>
      </c>
      <c r="R46" s="141">
        <f t="shared" ref="R46:R68" si="23">IF(B46&gt;0,Q46/B46*100,0)</f>
        <v>-3.3091540685524605</v>
      </c>
      <c r="T46" s="151"/>
    </row>
    <row r="47" spans="1:20" x14ac:dyDescent="0.2">
      <c r="A47" s="135" t="str">
        <f t="shared" si="14"/>
        <v>22 Health professionals</v>
      </c>
      <c r="B47" s="151">
        <v>21.579951236572558</v>
      </c>
      <c r="C47" s="141">
        <f t="shared" si="15"/>
        <v>7.3874342255235232</v>
      </c>
      <c r="E47" s="151">
        <v>26.99151286842374</v>
      </c>
      <c r="F47" s="141">
        <f t="shared" si="16"/>
        <v>8.8490960817073443</v>
      </c>
      <c r="H47" s="151">
        <f t="shared" si="17"/>
        <v>5.4115616318511819</v>
      </c>
      <c r="I47" s="141">
        <f t="shared" si="18"/>
        <v>25.076801946984716</v>
      </c>
      <c r="K47" s="151">
        <f t="shared" si="19"/>
        <v>0.9532006381192899</v>
      </c>
      <c r="L47" s="141">
        <f t="shared" si="20"/>
        <v>4.4170657647448985</v>
      </c>
      <c r="N47" s="151">
        <f t="shared" si="21"/>
        <v>2.6152077856951559</v>
      </c>
      <c r="O47" s="141">
        <f t="shared" si="22"/>
        <v>12.118691821986328</v>
      </c>
      <c r="Q47" s="151">
        <v>1.8431532080367363</v>
      </c>
      <c r="R47" s="141">
        <f t="shared" si="23"/>
        <v>8.5410443602535029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12.624378960495292</v>
      </c>
      <c r="C48" s="141">
        <f t="shared" si="15"/>
        <v>4.3216858178384987</v>
      </c>
      <c r="E48" s="151">
        <v>14.959362980410427</v>
      </c>
      <c r="F48" s="141">
        <f t="shared" si="16"/>
        <v>4.9043875747198307</v>
      </c>
      <c r="H48" s="151">
        <f t="shared" si="17"/>
        <v>2.3349840199151348</v>
      </c>
      <c r="I48" s="141">
        <f t="shared" si="18"/>
        <v>18.495832763115395</v>
      </c>
      <c r="K48" s="151">
        <f t="shared" si="19"/>
        <v>0.55762712107569545</v>
      </c>
      <c r="L48" s="141">
        <f t="shared" si="20"/>
        <v>4.4170657647448985</v>
      </c>
      <c r="N48" s="151">
        <f t="shared" si="21"/>
        <v>1.0582637822482317</v>
      </c>
      <c r="O48" s="141">
        <f t="shared" si="22"/>
        <v>8.3826997396053518</v>
      </c>
      <c r="Q48" s="151">
        <v>0.71909311659120767</v>
      </c>
      <c r="R48" s="141">
        <f t="shared" si="23"/>
        <v>5.6960672587651429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15.584449280470272</v>
      </c>
      <c r="C49" s="141">
        <f t="shared" si="15"/>
        <v>5.3350025094295317</v>
      </c>
      <c r="E49" s="151">
        <v>19.358845473325882</v>
      </c>
      <c r="F49" s="141">
        <f t="shared" si="16"/>
        <v>6.3467462701874906</v>
      </c>
      <c r="H49" s="151">
        <f t="shared" si="17"/>
        <v>3.77439619285561</v>
      </c>
      <c r="I49" s="141">
        <f t="shared" si="18"/>
        <v>24.218989872074026</v>
      </c>
      <c r="K49" s="151">
        <f t="shared" si="19"/>
        <v>0.68837537379168501</v>
      </c>
      <c r="L49" s="141">
        <f t="shared" si="20"/>
        <v>4.4170657647448976</v>
      </c>
      <c r="N49" s="151">
        <f t="shared" si="21"/>
        <v>3.2335143298972659</v>
      </c>
      <c r="O49" s="141">
        <f t="shared" si="22"/>
        <v>20.748338755539859</v>
      </c>
      <c r="Q49" s="151">
        <v>-0.14749351083334089</v>
      </c>
      <c r="R49" s="141">
        <f t="shared" si="23"/>
        <v>-0.94641464821072041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6.1133768169745126</v>
      </c>
      <c r="C50" s="141">
        <f t="shared" si="15"/>
        <v>2.0927836507202628</v>
      </c>
      <c r="E50" s="151">
        <v>5.4203526238864832</v>
      </c>
      <c r="F50" s="141">
        <f t="shared" si="16"/>
        <v>1.7770482669616692</v>
      </c>
      <c r="H50" s="151">
        <f t="shared" si="17"/>
        <v>-0.69302419308802943</v>
      </c>
      <c r="I50" s="141">
        <f t="shared" si="18"/>
        <v>-11.336192972168281</v>
      </c>
      <c r="K50" s="151">
        <f t="shared" si="19"/>
        <v>0.2700318744524326</v>
      </c>
      <c r="L50" s="141">
        <f t="shared" si="20"/>
        <v>4.4170657647448985</v>
      </c>
      <c r="N50" s="151">
        <f t="shared" si="21"/>
        <v>-0.71556162455196026</v>
      </c>
      <c r="O50" s="141">
        <f t="shared" si="22"/>
        <v>-11.704850624700883</v>
      </c>
      <c r="Q50" s="151">
        <v>-0.24749444298850179</v>
      </c>
      <c r="R50" s="141">
        <f t="shared" si="23"/>
        <v>-4.0484081122122921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7.6115753904746297</v>
      </c>
      <c r="C51" s="141">
        <f t="shared" si="15"/>
        <v>2.6056598522080625</v>
      </c>
      <c r="E51" s="151">
        <v>8.6133455059135677</v>
      </c>
      <c r="F51" s="141">
        <f t="shared" si="16"/>
        <v>2.8238625355431015</v>
      </c>
      <c r="H51" s="151">
        <f t="shared" si="17"/>
        <v>1.001770115438938</v>
      </c>
      <c r="I51" s="141">
        <f t="shared" si="18"/>
        <v>13.161140290255613</v>
      </c>
      <c r="K51" s="151">
        <f t="shared" si="19"/>
        <v>0.3362082907304027</v>
      </c>
      <c r="L51" s="141">
        <f t="shared" si="20"/>
        <v>4.4170657647448985</v>
      </c>
      <c r="N51" s="151">
        <f t="shared" si="21"/>
        <v>2.8829628081339709E-2</v>
      </c>
      <c r="O51" s="141">
        <f t="shared" si="22"/>
        <v>0.37876033018628485</v>
      </c>
      <c r="Q51" s="151">
        <v>0.6367321966271956</v>
      </c>
      <c r="R51" s="141">
        <f t="shared" si="23"/>
        <v>8.3653141953244354</v>
      </c>
      <c r="T51" s="151"/>
    </row>
    <row r="52" spans="1:20" x14ac:dyDescent="0.2">
      <c r="A52" s="135" t="str">
        <f t="shared" si="14"/>
        <v>33 Protective service occupations</v>
      </c>
      <c r="B52" s="151">
        <v>3.7442263994781428</v>
      </c>
      <c r="C52" s="141">
        <f t="shared" si="15"/>
        <v>1.2817557346810151</v>
      </c>
      <c r="E52" s="151">
        <v>4.8482040154442316</v>
      </c>
      <c r="F52" s="141">
        <f t="shared" si="16"/>
        <v>1.5894708594335556</v>
      </c>
      <c r="H52" s="151">
        <f t="shared" si="17"/>
        <v>1.1039776159660888</v>
      </c>
      <c r="I52" s="141">
        <f t="shared" si="18"/>
        <v>29.484798678839439</v>
      </c>
      <c r="K52" s="151">
        <f t="shared" si="19"/>
        <v>0.16538494244588961</v>
      </c>
      <c r="L52" s="141">
        <f t="shared" si="20"/>
        <v>4.4170657647448985</v>
      </c>
      <c r="N52" s="151">
        <f t="shared" si="21"/>
        <v>1.1149475413823096</v>
      </c>
      <c r="O52" s="141">
        <f t="shared" si="22"/>
        <v>29.777781106871824</v>
      </c>
      <c r="Q52" s="151">
        <v>-0.17635486786211038</v>
      </c>
      <c r="R52" s="141">
        <f t="shared" si="23"/>
        <v>-4.7100481927772879</v>
      </c>
      <c r="T52" s="151"/>
    </row>
    <row r="53" spans="1:20" x14ac:dyDescent="0.2">
      <c r="A53" s="135" t="str">
        <f t="shared" si="14"/>
        <v>34 Culture, media and sports occupations</v>
      </c>
      <c r="B53" s="151">
        <v>3.4608626260022386</v>
      </c>
      <c r="C53" s="141">
        <f t="shared" si="15"/>
        <v>1.1847522143532341</v>
      </c>
      <c r="E53" s="151">
        <v>3.6460265735595034</v>
      </c>
      <c r="F53" s="141">
        <f t="shared" si="16"/>
        <v>1.1953401657463458</v>
      </c>
      <c r="H53" s="151">
        <f t="shared" si="17"/>
        <v>0.18516394755726484</v>
      </c>
      <c r="I53" s="141">
        <f t="shared" si="18"/>
        <v>5.3502252925639482</v>
      </c>
      <c r="K53" s="151">
        <f t="shared" si="19"/>
        <v>0.15286857821799615</v>
      </c>
      <c r="L53" s="141">
        <f t="shared" si="20"/>
        <v>4.4170657647448985</v>
      </c>
      <c r="N53" s="151">
        <f t="shared" si="21"/>
        <v>4.8118533930513879E-2</v>
      </c>
      <c r="O53" s="141">
        <f t="shared" si="22"/>
        <v>1.3903624364916574</v>
      </c>
      <c r="Q53" s="151">
        <v>-1.5823164591245192E-2</v>
      </c>
      <c r="R53" s="141">
        <f t="shared" si="23"/>
        <v>-0.45720290867260094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13.410811062652295</v>
      </c>
      <c r="C54" s="141">
        <f t="shared" si="15"/>
        <v>4.590904008548728</v>
      </c>
      <c r="E54" s="151">
        <v>13.278021987677652</v>
      </c>
      <c r="F54" s="141">
        <f t="shared" si="16"/>
        <v>4.3531643786235827</v>
      </c>
      <c r="H54" s="151">
        <f t="shared" si="17"/>
        <v>-0.13278907497464232</v>
      </c>
      <c r="I54" s="141">
        <f t="shared" si="18"/>
        <v>-0.99016438569062837</v>
      </c>
      <c r="K54" s="151">
        <f t="shared" si="19"/>
        <v>0.59236434422303608</v>
      </c>
      <c r="L54" s="141">
        <f t="shared" si="20"/>
        <v>4.4170657647448985</v>
      </c>
      <c r="N54" s="151">
        <f t="shared" si="21"/>
        <v>-0.48302067424394335</v>
      </c>
      <c r="O54" s="141">
        <f t="shared" si="22"/>
        <v>-3.6017260401878706</v>
      </c>
      <c r="Q54" s="151">
        <v>-0.24213274495373502</v>
      </c>
      <c r="R54" s="141">
        <f t="shared" si="23"/>
        <v>-1.8055041102476597</v>
      </c>
      <c r="T54" s="151"/>
    </row>
    <row r="55" spans="1:20" x14ac:dyDescent="0.2">
      <c r="A55" s="135" t="str">
        <f t="shared" si="14"/>
        <v>41 Administrative occupations</v>
      </c>
      <c r="B55" s="151">
        <v>27.57101511502059</v>
      </c>
      <c r="C55" s="141">
        <f t="shared" si="15"/>
        <v>9.4383466607628375</v>
      </c>
      <c r="E55" s="151">
        <v>23.923320726995069</v>
      </c>
      <c r="F55" s="141">
        <f t="shared" si="16"/>
        <v>7.8431974057422691</v>
      </c>
      <c r="H55" s="151">
        <f t="shared" si="17"/>
        <v>-3.6476943880255206</v>
      </c>
      <c r="I55" s="141">
        <f t="shared" si="18"/>
        <v>-13.230178043166319</v>
      </c>
      <c r="K55" s="151">
        <f t="shared" si="19"/>
        <v>1.2178298696382157</v>
      </c>
      <c r="L55" s="141">
        <f t="shared" si="20"/>
        <v>4.4170657647448985</v>
      </c>
      <c r="N55" s="151">
        <f t="shared" si="21"/>
        <v>-4.56486506606322</v>
      </c>
      <c r="O55" s="141">
        <f t="shared" si="22"/>
        <v>-16.556753703189905</v>
      </c>
      <c r="Q55" s="151">
        <v>-0.30065919160051585</v>
      </c>
      <c r="R55" s="141">
        <f t="shared" si="23"/>
        <v>-1.0904901047213085</v>
      </c>
      <c r="T55" s="151"/>
    </row>
    <row r="56" spans="1:20" x14ac:dyDescent="0.2">
      <c r="A56" s="135" t="str">
        <f t="shared" si="14"/>
        <v>42 Secretarial and related occupations</v>
      </c>
      <c r="B56" s="151">
        <v>5.4615662520919139</v>
      </c>
      <c r="C56" s="141">
        <f t="shared" si="15"/>
        <v>1.8696502607146832</v>
      </c>
      <c r="E56" s="151">
        <v>4.8981344994237839</v>
      </c>
      <c r="F56" s="141">
        <f t="shared" si="16"/>
        <v>1.6058404365037651</v>
      </c>
      <c r="H56" s="151">
        <f t="shared" si="17"/>
        <v>-0.56343175266813006</v>
      </c>
      <c r="I56" s="141">
        <f t="shared" si="18"/>
        <v>-10.316303541174143</v>
      </c>
      <c r="K56" s="151">
        <f t="shared" si="19"/>
        <v>0.241240973140013</v>
      </c>
      <c r="L56" s="141">
        <f t="shared" si="20"/>
        <v>4.4170657647448985</v>
      </c>
      <c r="N56" s="151">
        <f t="shared" si="21"/>
        <v>-0.93070243303038391</v>
      </c>
      <c r="O56" s="141">
        <f t="shared" si="22"/>
        <v>-17.040943752607635</v>
      </c>
      <c r="Q56" s="151">
        <v>0.12602970722224088</v>
      </c>
      <c r="R56" s="141">
        <f t="shared" si="23"/>
        <v>2.3075744466885926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2.1090003081232154</v>
      </c>
      <c r="C57" s="141">
        <f t="shared" si="15"/>
        <v>0.72197109655487846</v>
      </c>
      <c r="E57" s="151">
        <v>2.3944795266033134</v>
      </c>
      <c r="F57" s="141">
        <f t="shared" si="16"/>
        <v>0.78502377765501064</v>
      </c>
      <c r="H57" s="151">
        <f t="shared" si="17"/>
        <v>0.28547921848009805</v>
      </c>
      <c r="I57" s="141">
        <f t="shared" si="18"/>
        <v>13.536234081167308</v>
      </c>
      <c r="K57" s="151">
        <f t="shared" si="19"/>
        <v>9.3155930588474975E-2</v>
      </c>
      <c r="L57" s="141">
        <f t="shared" si="20"/>
        <v>4.4170657647448985</v>
      </c>
      <c r="N57" s="151">
        <f t="shared" si="21"/>
        <v>0.19629640453185049</v>
      </c>
      <c r="O57" s="141">
        <f t="shared" si="22"/>
        <v>9.3075569394550381</v>
      </c>
      <c r="Q57" s="151">
        <v>-3.9731166402274297E-3</v>
      </c>
      <c r="R57" s="141">
        <f t="shared" si="23"/>
        <v>-0.18838862303263856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10.046288090693917</v>
      </c>
      <c r="C58" s="141">
        <f t="shared" si="15"/>
        <v>3.4391316118863036</v>
      </c>
      <c r="E58" s="151">
        <v>8.4730448757084087</v>
      </c>
      <c r="F58" s="141">
        <f t="shared" si="16"/>
        <v>2.7778653451276671</v>
      </c>
      <c r="H58" s="151">
        <f t="shared" si="17"/>
        <v>-1.5732432149855082</v>
      </c>
      <c r="I58" s="141">
        <f t="shared" si="18"/>
        <v>-15.659945253240704</v>
      </c>
      <c r="K58" s="151">
        <f t="shared" si="19"/>
        <v>0.4437511518816849</v>
      </c>
      <c r="L58" s="141">
        <f t="shared" si="20"/>
        <v>4.4170657647448985</v>
      </c>
      <c r="N58" s="151">
        <f t="shared" si="21"/>
        <v>-1.0657414441593724</v>
      </c>
      <c r="O58" s="141">
        <f t="shared" si="22"/>
        <v>-10.608310597290064</v>
      </c>
      <c r="Q58" s="151">
        <v>-0.9512529227078208</v>
      </c>
      <c r="R58" s="141">
        <f t="shared" si="23"/>
        <v>-9.4687004206955407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8.8806436501693486</v>
      </c>
      <c r="C59" s="141">
        <f t="shared" si="15"/>
        <v>3.0400981970133008</v>
      </c>
      <c r="E59" s="151">
        <v>7.8050129136883575</v>
      </c>
      <c r="F59" s="141">
        <f t="shared" si="16"/>
        <v>2.5588528338103593</v>
      </c>
      <c r="H59" s="151">
        <f t="shared" si="17"/>
        <v>-1.0756307364809912</v>
      </c>
      <c r="I59" s="141">
        <f t="shared" si="18"/>
        <v>-12.112080822660632</v>
      </c>
      <c r="K59" s="151">
        <f t="shared" si="19"/>
        <v>0.39226387036062199</v>
      </c>
      <c r="L59" s="141">
        <f t="shared" si="20"/>
        <v>4.4170657647448985</v>
      </c>
      <c r="N59" s="151">
        <f t="shared" si="21"/>
        <v>-0.69367085000770423</v>
      </c>
      <c r="O59" s="141">
        <f t="shared" si="22"/>
        <v>-7.8110425024708245</v>
      </c>
      <c r="Q59" s="151">
        <v>-0.77422375683390898</v>
      </c>
      <c r="R59" s="141">
        <f t="shared" si="23"/>
        <v>-8.7181040849347102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4.8952519711555809</v>
      </c>
      <c r="C60" s="141">
        <f t="shared" si="15"/>
        <v>1.6757846928304683</v>
      </c>
      <c r="E60" s="151">
        <v>4.5139942665882398</v>
      </c>
      <c r="F60" s="141">
        <f t="shared" si="16"/>
        <v>1.4799010774992591</v>
      </c>
      <c r="H60" s="151">
        <f t="shared" si="17"/>
        <v>-0.38125770456734109</v>
      </c>
      <c r="I60" s="141">
        <f t="shared" si="18"/>
        <v>-7.7883162463104227</v>
      </c>
      <c r="K60" s="151">
        <f t="shared" si="19"/>
        <v>0.21622649891591297</v>
      </c>
      <c r="L60" s="141">
        <f t="shared" si="20"/>
        <v>4.4170657647448985</v>
      </c>
      <c r="N60" s="151">
        <f t="shared" si="21"/>
        <v>-0.63233790738663909</v>
      </c>
      <c r="O60" s="141">
        <f t="shared" si="22"/>
        <v>-12.917371998675042</v>
      </c>
      <c r="Q60" s="151">
        <v>3.4853703903385026E-2</v>
      </c>
      <c r="R60" s="141">
        <f t="shared" si="23"/>
        <v>0.71198998761972632</v>
      </c>
      <c r="T60" s="151"/>
    </row>
    <row r="61" spans="1:20" x14ac:dyDescent="0.2">
      <c r="A61" s="135" t="str">
        <f t="shared" si="14"/>
        <v>61 Caring personal service occupations</v>
      </c>
      <c r="B61" s="151">
        <v>22.200252846876417</v>
      </c>
      <c r="C61" s="141">
        <f t="shared" si="15"/>
        <v>7.599781199613993</v>
      </c>
      <c r="E61" s="151">
        <v>25.262341153906288</v>
      </c>
      <c r="F61" s="141">
        <f t="shared" si="16"/>
        <v>8.2821917100210758</v>
      </c>
      <c r="H61" s="151">
        <f t="shared" si="17"/>
        <v>3.062088307029871</v>
      </c>
      <c r="I61" s="141">
        <f t="shared" si="18"/>
        <v>13.793033476466498</v>
      </c>
      <c r="K61" s="151">
        <f t="shared" si="19"/>
        <v>0.98059976818618289</v>
      </c>
      <c r="L61" s="141">
        <f t="shared" si="20"/>
        <v>4.4170657647448985</v>
      </c>
      <c r="N61" s="151">
        <f t="shared" si="21"/>
        <v>0.17827805349570092</v>
      </c>
      <c r="O61" s="141">
        <f t="shared" si="22"/>
        <v>0.80304514874381139</v>
      </c>
      <c r="Q61" s="151">
        <v>1.903210485347987</v>
      </c>
      <c r="R61" s="141">
        <f t="shared" si="23"/>
        <v>8.5729225629777872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6.2791200192321126</v>
      </c>
      <c r="C62" s="141">
        <f t="shared" si="15"/>
        <v>2.1495222870398196</v>
      </c>
      <c r="E62" s="151">
        <v>6.4290487235024374</v>
      </c>
      <c r="F62" s="141">
        <f t="shared" si="16"/>
        <v>2.1077466144850954</v>
      </c>
      <c r="H62" s="151">
        <f t="shared" si="17"/>
        <v>0.14992870427032479</v>
      </c>
      <c r="I62" s="141">
        <f t="shared" si="18"/>
        <v>2.3877343291912378</v>
      </c>
      <c r="K62" s="151">
        <f t="shared" si="19"/>
        <v>0.27735286069674492</v>
      </c>
      <c r="L62" s="141">
        <f t="shared" si="20"/>
        <v>4.4170657647448985</v>
      </c>
      <c r="N62" s="151">
        <f t="shared" si="21"/>
        <v>9.2382748599081937E-2</v>
      </c>
      <c r="O62" s="141">
        <f t="shared" si="22"/>
        <v>1.471269036363787</v>
      </c>
      <c r="Q62" s="151">
        <v>-0.21980690502550207</v>
      </c>
      <c r="R62" s="141">
        <f t="shared" si="23"/>
        <v>-3.5006004719174442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0.36313947365643257</v>
      </c>
      <c r="C63" s="141">
        <f t="shared" si="15"/>
        <v>0.12431302308884193</v>
      </c>
      <c r="E63" s="151">
        <v>0.31380833452914947</v>
      </c>
      <c r="F63" s="141">
        <f t="shared" si="16"/>
        <v>0.10288123222383762</v>
      </c>
      <c r="H63" s="151">
        <f t="shared" si="17"/>
        <v>-4.9331139127283097E-2</v>
      </c>
      <c r="I63" s="141">
        <f t="shared" si="18"/>
        <v>-13.584625937403727</v>
      </c>
      <c r="K63" s="151">
        <f t="shared" si="19"/>
        <v>1.6040109369153101E-2</v>
      </c>
      <c r="L63" s="141">
        <f t="shared" si="20"/>
        <v>4.4170657647448976</v>
      </c>
      <c r="N63" s="151">
        <f t="shared" si="21"/>
        <v>-5.8351868610193175E-2</v>
      </c>
      <c r="O63" s="141">
        <f t="shared" si="22"/>
        <v>-16.068720930459925</v>
      </c>
      <c r="Q63" s="151">
        <v>-7.0193798862430235E-3</v>
      </c>
      <c r="R63" s="141">
        <f t="shared" si="23"/>
        <v>-1.9329707716886988</v>
      </c>
      <c r="T63" s="151"/>
    </row>
    <row r="64" spans="1:20" x14ac:dyDescent="0.2">
      <c r="A64" s="135" t="str">
        <f t="shared" si="14"/>
        <v>71 Sales occupations</v>
      </c>
      <c r="B64" s="151">
        <v>25.603578211663216</v>
      </c>
      <c r="C64" s="141">
        <f t="shared" si="15"/>
        <v>8.7648367646056915</v>
      </c>
      <c r="E64" s="151">
        <v>23.41911466828876</v>
      </c>
      <c r="F64" s="141">
        <f t="shared" si="16"/>
        <v>7.6778947833875693</v>
      </c>
      <c r="H64" s="151">
        <f t="shared" si="17"/>
        <v>-2.1844635433744557</v>
      </c>
      <c r="I64" s="141">
        <f t="shared" si="18"/>
        <v>-8.5318681838750354</v>
      </c>
      <c r="K64" s="151">
        <f t="shared" si="19"/>
        <v>1.13092688773706</v>
      </c>
      <c r="L64" s="141">
        <f t="shared" si="20"/>
        <v>4.4170657647448985</v>
      </c>
      <c r="N64" s="151">
        <f t="shared" si="21"/>
        <v>-2.7209131648965958</v>
      </c>
      <c r="O64" s="141">
        <f t="shared" si="22"/>
        <v>-10.627081661801226</v>
      </c>
      <c r="Q64" s="151">
        <v>-0.59447726621491992</v>
      </c>
      <c r="R64" s="141">
        <f t="shared" si="23"/>
        <v>-2.3218522868187121</v>
      </c>
      <c r="T64" s="151"/>
    </row>
    <row r="65" spans="1:20" x14ac:dyDescent="0.2">
      <c r="A65" s="135" t="str">
        <f t="shared" si="14"/>
        <v>72 Customer service occupations</v>
      </c>
      <c r="B65" s="151">
        <v>5.4824767825774794</v>
      </c>
      <c r="C65" s="141">
        <f t="shared" si="15"/>
        <v>1.8768085330800592</v>
      </c>
      <c r="E65" s="151">
        <v>8.115653406384185</v>
      </c>
      <c r="F65" s="141">
        <f t="shared" si="16"/>
        <v>2.6606954974703907</v>
      </c>
      <c r="H65" s="151">
        <f t="shared" si="17"/>
        <v>2.6331766238067056</v>
      </c>
      <c r="I65" s="141">
        <f t="shared" si="18"/>
        <v>48.028960782370511</v>
      </c>
      <c r="K65" s="151">
        <f t="shared" si="19"/>
        <v>0.24216460502331744</v>
      </c>
      <c r="L65" s="141">
        <f t="shared" si="20"/>
        <v>4.4170657647448985</v>
      </c>
      <c r="N65" s="151">
        <f t="shared" si="21"/>
        <v>2.4523855267780212</v>
      </c>
      <c r="O65" s="141">
        <f t="shared" si="22"/>
        <v>44.731343588564734</v>
      </c>
      <c r="Q65" s="151">
        <v>-6.1373507994632974E-2</v>
      </c>
      <c r="R65" s="141">
        <f t="shared" si="23"/>
        <v>-1.1194485709391262</v>
      </c>
      <c r="T65" s="151"/>
    </row>
    <row r="66" spans="1:20" x14ac:dyDescent="0.2">
      <c r="A66" s="135" t="str">
        <f t="shared" si="14"/>
        <v>81 Process, plant and machine operatives</v>
      </c>
      <c r="B66" s="151">
        <v>8.4580034168908842</v>
      </c>
      <c r="C66" s="141">
        <f t="shared" si="15"/>
        <v>2.8954163629268002</v>
      </c>
      <c r="E66" s="151">
        <v>9.1427120218799978</v>
      </c>
      <c r="F66" s="141">
        <f t="shared" si="16"/>
        <v>2.9974139472428032</v>
      </c>
      <c r="H66" s="151">
        <f t="shared" si="17"/>
        <v>0.68470860498911357</v>
      </c>
      <c r="I66" s="141">
        <f t="shared" si="18"/>
        <v>8.0953928633054275</v>
      </c>
      <c r="K66" s="151">
        <f t="shared" si="19"/>
        <v>0.37359557330844101</v>
      </c>
      <c r="L66" s="141">
        <f t="shared" si="20"/>
        <v>4.4170657647448985</v>
      </c>
      <c r="N66" s="151">
        <f t="shared" si="21"/>
        <v>1.2604698463536301</v>
      </c>
      <c r="O66" s="141">
        <f t="shared" si="22"/>
        <v>14.902687835718231</v>
      </c>
      <c r="Q66" s="151">
        <v>-0.94935681467295752</v>
      </c>
      <c r="R66" s="141">
        <f t="shared" si="23"/>
        <v>-11.224360737157705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11.478098772718756</v>
      </c>
      <c r="C67" s="141">
        <f t="shared" si="15"/>
        <v>3.9292813402570714</v>
      </c>
      <c r="E67" s="151">
        <v>10.696834610589965</v>
      </c>
      <c r="F67" s="141">
        <f t="shared" si="16"/>
        <v>3.5069289261654859</v>
      </c>
      <c r="H67" s="151">
        <f t="shared" si="17"/>
        <v>-0.78126416212879057</v>
      </c>
      <c r="I67" s="141">
        <f t="shared" si="18"/>
        <v>-6.8065642019539467</v>
      </c>
      <c r="K67" s="151">
        <f t="shared" si="19"/>
        <v>0.50699517133336447</v>
      </c>
      <c r="L67" s="141">
        <f t="shared" si="20"/>
        <v>4.4170657647448976</v>
      </c>
      <c r="N67" s="151">
        <f t="shared" si="21"/>
        <v>-0.94870430699692809</v>
      </c>
      <c r="O67" s="141">
        <f t="shared" si="22"/>
        <v>-8.2653436408111123</v>
      </c>
      <c r="Q67" s="151">
        <v>-0.33955502646522701</v>
      </c>
      <c r="R67" s="141">
        <f t="shared" si="23"/>
        <v>-2.9582863258877361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3.8902482613441265</v>
      </c>
      <c r="C68" s="141">
        <f t="shared" si="15"/>
        <v>1.331743192400348</v>
      </c>
      <c r="E68" s="151">
        <v>2.847925234061877</v>
      </c>
      <c r="F68" s="141">
        <f t="shared" si="16"/>
        <v>0.93368475315122845</v>
      </c>
      <c r="H68" s="151">
        <f t="shared" si="17"/>
        <v>-1.0423230272822495</v>
      </c>
      <c r="I68" s="141">
        <f t="shared" si="18"/>
        <v>-26.793226479641554</v>
      </c>
      <c r="K68" s="151">
        <f t="shared" si="19"/>
        <v>0.17183482411541506</v>
      </c>
      <c r="L68" s="141">
        <f t="shared" si="20"/>
        <v>4.4170657647448985</v>
      </c>
      <c r="N68" s="151">
        <f t="shared" si="21"/>
        <v>-1.0355166801475861</v>
      </c>
      <c r="O68" s="141">
        <f t="shared" si="22"/>
        <v>-26.61826728224802</v>
      </c>
      <c r="Q68" s="151">
        <v>-0.17864117125007833</v>
      </c>
      <c r="R68" s="141">
        <f t="shared" si="23"/>
        <v>-4.5920249621384244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27.867878461933781</v>
      </c>
      <c r="C69" s="141">
        <f t="shared" ref="C69" si="25">B69/B$71*100</f>
        <v>9.5399714709975001</v>
      </c>
      <c r="E69" s="151">
        <v>27.142910324543827</v>
      </c>
      <c r="F69" s="141">
        <f t="shared" ref="F69" si="26">E69/E$71*100</f>
        <v>8.8987313371398038</v>
      </c>
      <c r="H69" s="151">
        <f t="shared" ref="H69" si="27">E69-B69</f>
        <v>-0.72496813738995414</v>
      </c>
      <c r="I69" s="141">
        <f t="shared" ref="I69" si="28">IF(B69&gt;0,((E69/B69)-1)*100,0)</f>
        <v>-2.6014471764695957</v>
      </c>
      <c r="K69" s="151">
        <f t="shared" ref="K69" si="29">(($E$71/$B$71)-1)*B69</f>
        <v>1.2309425189027943</v>
      </c>
      <c r="L69" s="141">
        <f t="shared" ref="L69" si="30">IF(B69&gt;0,K69/B69*100,0)</f>
        <v>4.4170657647448985</v>
      </c>
      <c r="N69" s="151">
        <f t="shared" ref="N69" si="31">H69-(K69+Q69)</f>
        <v>-2.5476964838470755</v>
      </c>
      <c r="O69" s="141">
        <f t="shared" ref="O69" si="32">IF(B69&gt;0,N69/B69*100,0)</f>
        <v>-9.1420539504903822</v>
      </c>
      <c r="Q69" s="151">
        <v>0.59178582755432729</v>
      </c>
      <c r="R69" s="141">
        <f t="shared" ref="R69" si="33">IF(B69&gt;0,Q69/B69*100,0)</f>
        <v>2.1235410092758911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</v>
      </c>
      <c r="F71" s="147">
        <f>E71/E$71*100</f>
        <v>100</v>
      </c>
      <c r="G71" s="145"/>
      <c r="H71" s="152">
        <f t="shared" si="17"/>
        <v>12.902999999999849</v>
      </c>
      <c r="I71" s="147">
        <f t="shared" si="18"/>
        <v>4.4170657647448985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15.163444924991587</v>
      </c>
      <c r="C7" s="11">
        <f t="shared" si="2"/>
        <v>15.285359531668524</v>
      </c>
      <c r="D7" s="11">
        <f t="shared" si="2"/>
        <v>0.12191460667693588</v>
      </c>
      <c r="E7" s="11">
        <f t="shared" si="2"/>
        <v>7.5009740031010077</v>
      </c>
      <c r="F7" s="11">
        <f t="shared" si="2"/>
        <v>7.6228886097779425</v>
      </c>
      <c r="G7" s="200">
        <f>IF(B7&gt;0,(1+(E7/B7))^(1/($C$6-$B$6))-1,0)</f>
        <v>2.7156094654519958E-2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9.6462274291924768</v>
      </c>
      <c r="R7" s="11">
        <v>8.8081558043237695</v>
      </c>
      <c r="S7" s="345">
        <f>R7-Q7</f>
        <v>-0.83807162486870723</v>
      </c>
      <c r="T7" s="345">
        <v>4.0150693783672411</v>
      </c>
      <c r="U7" s="345">
        <f>SUM(S7:T7)</f>
        <v>3.1769977534985339</v>
      </c>
      <c r="V7" s="346">
        <f>IF(Q7&gt;0,(1+(T7/Q7))^(1/($C$6-$B$6))-1,0)</f>
        <v>2.347120550048043E-2</v>
      </c>
      <c r="X7" s="10" t="str">
        <f>name!B4</f>
        <v>Agriculture</v>
      </c>
      <c r="Y7" s="11">
        <v>0.84999999999999831</v>
      </c>
      <c r="Z7" s="11">
        <v>0.9000000000000008</v>
      </c>
      <c r="AA7" s="345">
        <f>Z7-Y7</f>
        <v>5.0000000000002487E-2</v>
      </c>
      <c r="AB7" s="11">
        <v>0.48060157194057379</v>
      </c>
      <c r="AC7" s="345">
        <f>SUM(AA7:AB7)</f>
        <v>0.53060157194057633</v>
      </c>
      <c r="AD7" s="348">
        <f>IF(Y7&gt;0,(1+(AB7/Y7))^(1/($C$6-$B$6))-1,0)</f>
        <v>3.0327457837980631E-2</v>
      </c>
    </row>
    <row r="8" spans="1:30" x14ac:dyDescent="0.2">
      <c r="A8" s="10" t="str">
        <f>name!D5</f>
        <v>12 Other managers and proprietors</v>
      </c>
      <c r="B8" s="11">
        <f t="shared" si="2"/>
        <v>8.8147339499316928</v>
      </c>
      <c r="C8" s="11">
        <f t="shared" si="2"/>
        <v>12.147659344768053</v>
      </c>
      <c r="D8" s="11">
        <f t="shared" si="2"/>
        <v>3.3329253948363604</v>
      </c>
      <c r="E8" s="11">
        <f t="shared" si="2"/>
        <v>6.2360640009857438</v>
      </c>
      <c r="F8" s="11">
        <f t="shared" si="2"/>
        <v>9.5689893958221059</v>
      </c>
      <c r="G8" s="200">
        <f t="shared" ref="G8:G33" si="3">IF(B8&gt;0,(1+(E8/B8))^(1/($C$6-$B$6))-1,0)</f>
        <v>3.6310792622277432E-2</v>
      </c>
      <c r="H8" s="11"/>
      <c r="I8" s="10" t="str">
        <f>name!E4</f>
        <v>Managers, directors and senior officials</v>
      </c>
      <c r="J8" s="11">
        <f t="array" ref="J8:J16">MMULT(aggregation!$B$13:$AA$21,B7:B32)</f>
        <v>23.97817887492328</v>
      </c>
      <c r="K8" s="11">
        <f t="array" ref="K8:K16">MMULT(aggregation!$B$13:$AA$21,C7:C32)</f>
        <v>27.433018876436577</v>
      </c>
      <c r="L8" s="11">
        <f t="array" ref="L8:L16">MMULT(aggregation!$B$13:$AA$21,D7:D32)</f>
        <v>3.4548400015132961</v>
      </c>
      <c r="M8" s="11">
        <f t="array" ref="M8:M16">MMULT(aggregation!$B$13:$AA$21,E7:E32)</f>
        <v>13.737038004086752</v>
      </c>
      <c r="N8" s="11">
        <f t="array" ref="N8:N16">MMULT(aggregation!$B$13:$AA$21,F7:F32)</f>
        <v>17.191878005600049</v>
      </c>
      <c r="O8" s="11"/>
      <c r="P8" s="10" t="str">
        <f>name!D5</f>
        <v>12 Other managers and proprietors</v>
      </c>
      <c r="Q8" s="11">
        <v>5.0208701062688661</v>
      </c>
      <c r="R8" s="11">
        <v>7.198463347163381</v>
      </c>
      <c r="S8" s="345">
        <f t="shared" ref="S8:S31" si="4">R8-Q8</f>
        <v>2.1775932408945149</v>
      </c>
      <c r="T8" s="345">
        <v>3.2839870267971625</v>
      </c>
      <c r="U8" s="345">
        <f t="shared" ref="U8:U31" si="5">SUM(S8:T8)</f>
        <v>5.4615802676916774</v>
      </c>
      <c r="V8" s="346">
        <f t="shared" ref="V8:V33" si="6">IF(Q8&gt;0,(1+(T8/Q8))^(1/($C$6-$B$6))-1,0)</f>
        <v>3.411827240776355E-2</v>
      </c>
      <c r="X8" s="10" t="str">
        <f>name!B5</f>
        <v>Mining and quarrying</v>
      </c>
      <c r="Y8" s="11">
        <v>0.9069999999999997</v>
      </c>
      <c r="Z8" s="11">
        <v>0.69800000000000106</v>
      </c>
      <c r="AA8" s="345">
        <f t="shared" ref="AA8:AA29" si="7">Z8-Y8</f>
        <v>-0.20899999999999863</v>
      </c>
      <c r="AB8" s="11">
        <v>0.32030021163819705</v>
      </c>
      <c r="AC8" s="345">
        <f t="shared" ref="AC8:AC29" si="8">SUM(AA8:AB8)</f>
        <v>0.11130021163819842</v>
      </c>
      <c r="AD8" s="348">
        <f t="shared" ref="AD8:AD29" si="9">IF(Y8&gt;0,(1+(AB8/Y8))^(1/($C$6-$B$6))-1,0)</f>
        <v>2.0366601266015305E-2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13.422627717809043</v>
      </c>
      <c r="C9" s="11">
        <f t="shared" si="2"/>
        <v>15.092973808228235</v>
      </c>
      <c r="D9" s="11">
        <f t="shared" si="2"/>
        <v>1.6703460904191905</v>
      </c>
      <c r="E9" s="11">
        <f t="shared" si="2"/>
        <v>5.2570221369731787</v>
      </c>
      <c r="F9" s="11">
        <f t="shared" si="2"/>
        <v>6.9273682273923685</v>
      </c>
      <c r="G9" s="200">
        <f t="shared" si="3"/>
        <v>2.227736707716188E-2</v>
      </c>
      <c r="H9" s="11"/>
      <c r="I9" s="10" t="str">
        <f>name!E5</f>
        <v>Professional occupations</v>
      </c>
      <c r="J9" s="11">
        <v>63.211407195347171</v>
      </c>
      <c r="K9" s="11">
        <v>76.40269513038831</v>
      </c>
      <c r="L9" s="11">
        <v>13.19128793504113</v>
      </c>
      <c r="M9" s="11">
        <v>34.606569910946675</v>
      </c>
      <c r="N9" s="11">
        <v>47.797857845987807</v>
      </c>
      <c r="O9" s="11"/>
      <c r="P9" s="10" t="str">
        <f>name!D6</f>
        <v>21 Science, research, engineering and technology professionals</v>
      </c>
      <c r="Q9" s="11">
        <v>10.718753904195502</v>
      </c>
      <c r="R9" s="11">
        <v>11.16696072094879</v>
      </c>
      <c r="S9" s="345">
        <f t="shared" si="4"/>
        <v>0.448206816753288</v>
      </c>
      <c r="T9" s="345">
        <v>3.5151560571826206</v>
      </c>
      <c r="U9" s="345">
        <f t="shared" si="5"/>
        <v>3.9633628739359086</v>
      </c>
      <c r="V9" s="346">
        <f t="shared" si="6"/>
        <v>1.9088719431286094E-2</v>
      </c>
      <c r="X9" s="10" t="str">
        <f>name!B6</f>
        <v>Food drink and tobacco</v>
      </c>
      <c r="Y9" s="11">
        <v>3.8100000000000049</v>
      </c>
      <c r="Z9" s="11">
        <v>3.7079999999999966</v>
      </c>
      <c r="AA9" s="345">
        <f t="shared" si="7"/>
        <v>-0.10200000000000831</v>
      </c>
      <c r="AB9" s="11">
        <v>1.6490884201716733</v>
      </c>
      <c r="AC9" s="345">
        <f t="shared" si="8"/>
        <v>1.547088420171665</v>
      </c>
      <c r="AD9" s="348">
        <f t="shared" si="9"/>
        <v>2.4266597695642211E-2</v>
      </c>
    </row>
    <row r="10" spans="1:30" x14ac:dyDescent="0.2">
      <c r="A10" s="10" t="str">
        <f>name!D7</f>
        <v>22 Health professionals</v>
      </c>
      <c r="B10" s="11">
        <f t="shared" si="2"/>
        <v>21.57995123657258</v>
      </c>
      <c r="C10" s="11">
        <f t="shared" si="2"/>
        <v>26.991512868423751</v>
      </c>
      <c r="D10" s="11">
        <f t="shared" si="2"/>
        <v>5.4115616318511712</v>
      </c>
      <c r="E10" s="11">
        <f t="shared" si="2"/>
        <v>13.611336018876536</v>
      </c>
      <c r="F10" s="11">
        <f t="shared" si="2"/>
        <v>19.022897650727707</v>
      </c>
      <c r="G10" s="200">
        <f t="shared" si="3"/>
        <v>3.3139531814418755E-2</v>
      </c>
      <c r="H10" s="11"/>
      <c r="I10" s="10" t="str">
        <f>name!E6</f>
        <v>Associate professional occupations</v>
      </c>
      <c r="J10" s="11">
        <v>34.340852295581797</v>
      </c>
      <c r="K10" s="11">
        <v>35.805950706481404</v>
      </c>
      <c r="L10" s="11">
        <v>1.4650984108996059</v>
      </c>
      <c r="M10" s="11">
        <v>16.177077524925274</v>
      </c>
      <c r="N10" s="11">
        <v>17.642175935824881</v>
      </c>
      <c r="O10" s="11"/>
      <c r="P10" s="10" t="str">
        <f>name!D7</f>
        <v>22 Health professionals</v>
      </c>
      <c r="Q10" s="11">
        <v>5.6127408106112453</v>
      </c>
      <c r="R10" s="11">
        <v>6.9783113287878367</v>
      </c>
      <c r="S10" s="345">
        <f t="shared" si="4"/>
        <v>1.3655705181765914</v>
      </c>
      <c r="T10" s="345">
        <v>2.4995454426380994</v>
      </c>
      <c r="U10" s="345">
        <f t="shared" si="5"/>
        <v>3.8651159608146908</v>
      </c>
      <c r="V10" s="346">
        <f t="shared" si="6"/>
        <v>2.4860020985517206E-2</v>
      </c>
      <c r="X10" s="10" t="str">
        <f>name!B7</f>
        <v>Engineering</v>
      </c>
      <c r="Y10" s="11">
        <v>2.2139999999999991</v>
      </c>
      <c r="Z10" s="11">
        <v>2.0889999999999964</v>
      </c>
      <c r="AA10" s="345">
        <f t="shared" si="7"/>
        <v>-0.12500000000000266</v>
      </c>
      <c r="AB10" s="11">
        <v>0.90711993353126408</v>
      </c>
      <c r="AC10" s="345">
        <f t="shared" si="8"/>
        <v>0.78211993353126141</v>
      </c>
      <c r="AD10" s="348">
        <f t="shared" si="9"/>
        <v>2.3156786875293767E-2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12.624378960495294</v>
      </c>
      <c r="C11" s="11">
        <f t="shared" si="2"/>
        <v>14.959362980410425</v>
      </c>
      <c r="D11" s="11">
        <f t="shared" si="2"/>
        <v>2.334984019915133</v>
      </c>
      <c r="E11" s="11">
        <f t="shared" si="2"/>
        <v>7.0442159838824683</v>
      </c>
      <c r="F11" s="11">
        <f t="shared" si="2"/>
        <v>9.3792000037975995</v>
      </c>
      <c r="G11" s="200">
        <f t="shared" si="3"/>
        <v>3.0000781572788071E-2</v>
      </c>
      <c r="H11" s="11"/>
      <c r="I11" s="10" t="str">
        <f>name!E7</f>
        <v>Administrative and secretarial occupations</v>
      </c>
      <c r="J11" s="11">
        <v>33.032581367112535</v>
      </c>
      <c r="K11" s="11">
        <v>28.821455226418845</v>
      </c>
      <c r="L11" s="11">
        <v>-4.2111261406936844</v>
      </c>
      <c r="M11" s="11">
        <v>15.570414790827803</v>
      </c>
      <c r="N11" s="11">
        <v>11.359288650134122</v>
      </c>
      <c r="O11" s="11"/>
      <c r="P11" s="10" t="str">
        <f>name!D8</f>
        <v>23 Teaching and other educational professionals</v>
      </c>
      <c r="Q11" s="11">
        <v>4.1631365253351991</v>
      </c>
      <c r="R11" s="11">
        <v>4.8983819361690779</v>
      </c>
      <c r="S11" s="345">
        <f t="shared" si="4"/>
        <v>0.73524541083387884</v>
      </c>
      <c r="T11" s="345">
        <v>2.0266908701097597</v>
      </c>
      <c r="U11" s="345">
        <f t="shared" si="5"/>
        <v>2.7619362809436385</v>
      </c>
      <c r="V11" s="346">
        <f t="shared" si="6"/>
        <v>2.6795269136047795E-2</v>
      </c>
      <c r="X11" s="10" t="str">
        <f>name!B8</f>
        <v>Rest of manufacturing</v>
      </c>
      <c r="Y11" s="11">
        <v>17.146000000000047</v>
      </c>
      <c r="Z11" s="11">
        <v>13.802999999999962</v>
      </c>
      <c r="AA11" s="345">
        <f t="shared" si="7"/>
        <v>-3.3430000000000852</v>
      </c>
      <c r="AB11" s="11">
        <v>6.215170601985637</v>
      </c>
      <c r="AC11" s="345">
        <f t="shared" si="8"/>
        <v>2.8721706019855517</v>
      </c>
      <c r="AD11" s="348">
        <f t="shared" si="9"/>
        <v>2.0834765889713447E-2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15.58444928047026</v>
      </c>
      <c r="C12" s="11">
        <f t="shared" si="2"/>
        <v>19.3588454733259</v>
      </c>
      <c r="D12" s="11">
        <f t="shared" si="2"/>
        <v>3.7743961928556344</v>
      </c>
      <c r="E12" s="11">
        <f t="shared" si="2"/>
        <v>8.693995771214496</v>
      </c>
      <c r="F12" s="11">
        <f t="shared" si="2"/>
        <v>12.468391964070133</v>
      </c>
      <c r="G12" s="200">
        <f t="shared" si="3"/>
        <v>2.9995420773101911E-2</v>
      </c>
      <c r="H12" s="11"/>
      <c r="I12" s="10" t="str">
        <f>name!E8</f>
        <v>Skilled trades occupations</v>
      </c>
      <c r="J12" s="11">
        <v>25.931184020142094</v>
      </c>
      <c r="K12" s="11">
        <v>23.18653158258833</v>
      </c>
      <c r="L12" s="11">
        <v>-2.7446524375537686</v>
      </c>
      <c r="M12" s="11">
        <v>10.276496499778297</v>
      </c>
      <c r="N12" s="11">
        <v>7.5318440622245291</v>
      </c>
      <c r="O12" s="11"/>
      <c r="P12" s="10" t="str">
        <f>name!D9</f>
        <v>24 Business, media and public service professionals</v>
      </c>
      <c r="Q12" s="11">
        <v>7.6729102253100843</v>
      </c>
      <c r="R12" s="11">
        <v>8.9763456059462872</v>
      </c>
      <c r="S12" s="345">
        <f t="shared" si="4"/>
        <v>1.3034353806362029</v>
      </c>
      <c r="T12" s="345">
        <v>3.5933332213381504</v>
      </c>
      <c r="U12" s="345">
        <f t="shared" si="5"/>
        <v>4.8967686019743528</v>
      </c>
      <c r="V12" s="346">
        <f t="shared" si="6"/>
        <v>2.5938358056971422E-2</v>
      </c>
      <c r="X12" s="10" t="str">
        <f>name!B9</f>
        <v>Electricity and gas</v>
      </c>
      <c r="Y12" s="11">
        <v>1.8739999999999983</v>
      </c>
      <c r="Z12" s="11">
        <v>1.887000000000002</v>
      </c>
      <c r="AA12" s="345">
        <f t="shared" si="7"/>
        <v>1.3000000000003675E-2</v>
      </c>
      <c r="AB12" s="11">
        <v>0.80148443682418224</v>
      </c>
      <c r="AC12" s="345">
        <f t="shared" si="8"/>
        <v>0.81448443682418592</v>
      </c>
      <c r="AD12" s="348">
        <f t="shared" si="9"/>
        <v>2.4020983937936613E-2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6.1133768169744958</v>
      </c>
      <c r="C13" s="11">
        <f t="shared" si="2"/>
        <v>5.4203526238864752</v>
      </c>
      <c r="D13" s="11">
        <f t="shared" si="2"/>
        <v>-0.69302419308801966</v>
      </c>
      <c r="E13" s="11">
        <f t="shared" si="2"/>
        <v>2.139109531164209</v>
      </c>
      <c r="F13" s="11">
        <f t="shared" si="2"/>
        <v>1.4460853380761893</v>
      </c>
      <c r="G13" s="200">
        <f t="shared" si="3"/>
        <v>2.0203736783189541E-2</v>
      </c>
      <c r="H13" s="11"/>
      <c r="I13" s="10" t="str">
        <f>name!E9</f>
        <v>Caring, leisure and other service occupations</v>
      </c>
      <c r="J13" s="11">
        <v>28.842512339764959</v>
      </c>
      <c r="K13" s="11">
        <v>32.005198211937902</v>
      </c>
      <c r="L13" s="11">
        <v>3.1626858721729341</v>
      </c>
      <c r="M13" s="11">
        <v>17.105669902736221</v>
      </c>
      <c r="N13" s="11">
        <v>20.268355774909153</v>
      </c>
      <c r="O13" s="11"/>
      <c r="P13" s="10" t="str">
        <f>name!D10</f>
        <v>31 Science, engineering and technology associate professionals</v>
      </c>
      <c r="Q13" s="11">
        <v>4.8549239730326006</v>
      </c>
      <c r="R13" s="11">
        <v>3.8584133330964332</v>
      </c>
      <c r="S13" s="345">
        <f t="shared" si="4"/>
        <v>-0.9965106399361674</v>
      </c>
      <c r="T13" s="345">
        <v>1.4299613006970984</v>
      </c>
      <c r="U13" s="345">
        <f t="shared" si="5"/>
        <v>0.43345066076093097</v>
      </c>
      <c r="V13" s="346">
        <f t="shared" si="6"/>
        <v>1.7359226456600485E-2</v>
      </c>
      <c r="X13" s="10" t="str">
        <f>name!B10</f>
        <v>Water and sewerage</v>
      </c>
      <c r="Y13" s="11">
        <v>1.8670000000000035</v>
      </c>
      <c r="Z13" s="11">
        <v>1.9140000000000001</v>
      </c>
      <c r="AA13" s="345">
        <f t="shared" si="7"/>
        <v>4.69999999999966E-2</v>
      </c>
      <c r="AB13" s="11">
        <v>0.84224160077303267</v>
      </c>
      <c r="AC13" s="345">
        <f t="shared" si="8"/>
        <v>0.88924160077302927</v>
      </c>
      <c r="AD13" s="348">
        <f t="shared" si="9"/>
        <v>2.5133032462393068E-2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7.6115753904746279</v>
      </c>
      <c r="C14" s="11">
        <f t="shared" si="2"/>
        <v>8.6133455059135677</v>
      </c>
      <c r="D14" s="11">
        <f t="shared" si="2"/>
        <v>1.0017701154389389</v>
      </c>
      <c r="E14" s="11">
        <f t="shared" si="2"/>
        <v>4.7325631242401638</v>
      </c>
      <c r="F14" s="11">
        <f t="shared" si="2"/>
        <v>5.7343332396791027</v>
      </c>
      <c r="G14" s="200">
        <f t="shared" si="3"/>
        <v>3.2759223222640133E-2</v>
      </c>
      <c r="H14" s="11"/>
      <c r="I14" s="10" t="str">
        <f>name!E10</f>
        <v>Sales and customer service occupations</v>
      </c>
      <c r="J14" s="11">
        <v>31.086054994240691</v>
      </c>
      <c r="K14" s="11">
        <v>31.534768074672961</v>
      </c>
      <c r="L14" s="11">
        <v>0.44871308043226854</v>
      </c>
      <c r="M14" s="11">
        <v>15.522836221613442</v>
      </c>
      <c r="N14" s="11">
        <v>15.971549302045709</v>
      </c>
      <c r="O14" s="11"/>
      <c r="P14" s="10" t="str">
        <f>name!D11</f>
        <v>32 Health and social care associate professionals</v>
      </c>
      <c r="Q14" s="11">
        <v>1.7388253962398901</v>
      </c>
      <c r="R14" s="11">
        <v>1.7363111742080091</v>
      </c>
      <c r="S14" s="345">
        <f t="shared" si="4"/>
        <v>-2.5142220318810082E-3</v>
      </c>
      <c r="T14" s="345">
        <v>0.80807424091439017</v>
      </c>
      <c r="U14" s="345">
        <f t="shared" si="5"/>
        <v>0.80556001888250917</v>
      </c>
      <c r="V14" s="346">
        <f t="shared" si="6"/>
        <v>2.5770937832467977E-2</v>
      </c>
      <c r="X14" s="10" t="str">
        <f>name!B11</f>
        <v>Construction</v>
      </c>
      <c r="Y14" s="11">
        <v>17.157999999999991</v>
      </c>
      <c r="Z14" s="11">
        <v>16.352000000000032</v>
      </c>
      <c r="AA14" s="345">
        <f t="shared" si="7"/>
        <v>-0.80599999999995831</v>
      </c>
      <c r="AB14" s="11">
        <v>6.8217038053584158</v>
      </c>
      <c r="AC14" s="345">
        <f t="shared" si="8"/>
        <v>6.0157038053584575</v>
      </c>
      <c r="AD14" s="348">
        <f t="shared" si="9"/>
        <v>2.2567086831527527E-2</v>
      </c>
    </row>
    <row r="15" spans="1:30" x14ac:dyDescent="0.2">
      <c r="A15" s="10" t="str">
        <f>name!D12</f>
        <v>33 Protective service occupations</v>
      </c>
      <c r="B15" s="11">
        <f t="shared" si="2"/>
        <v>3.744226399478142</v>
      </c>
      <c r="C15" s="11">
        <f t="shared" si="2"/>
        <v>4.8482040154442263</v>
      </c>
      <c r="D15" s="11">
        <f t="shared" si="2"/>
        <v>1.1039776159660839</v>
      </c>
      <c r="E15" s="11">
        <f t="shared" si="2"/>
        <v>1.5660471017295488</v>
      </c>
      <c r="F15" s="11">
        <f t="shared" si="2"/>
        <v>2.6700247176956329</v>
      </c>
      <c r="G15" s="200">
        <f t="shared" si="3"/>
        <v>2.3568673846948496E-2</v>
      </c>
      <c r="H15" s="11"/>
      <c r="I15" s="10" t="str">
        <f>name!E11</f>
        <v>Process, plant and machine operatives</v>
      </c>
      <c r="J15" s="11">
        <v>19.936102189609649</v>
      </c>
      <c r="K15" s="11">
        <v>19.839546632469961</v>
      </c>
      <c r="L15" s="11">
        <v>-9.6555557139687664E-2</v>
      </c>
      <c r="M15" s="11">
        <v>9.341915568942218</v>
      </c>
      <c r="N15" s="11">
        <v>9.2453600118025303</v>
      </c>
      <c r="O15" s="11"/>
      <c r="P15" s="10" t="str">
        <f>name!D12</f>
        <v>33 Protective service occupations</v>
      </c>
      <c r="Q15" s="11">
        <v>2.721235684914181</v>
      </c>
      <c r="R15" s="11">
        <v>3.1355613686880632</v>
      </c>
      <c r="S15" s="345">
        <f t="shared" si="4"/>
        <v>0.41432568377388224</v>
      </c>
      <c r="T15" s="345">
        <v>0.83153271705051457</v>
      </c>
      <c r="U15" s="345">
        <f t="shared" si="5"/>
        <v>1.2458584008243969</v>
      </c>
      <c r="V15" s="346">
        <f t="shared" si="6"/>
        <v>1.7935005226245915E-2</v>
      </c>
      <c r="X15" s="10" t="str">
        <f>name!B12</f>
        <v>Wholesale and retail trade</v>
      </c>
      <c r="Y15" s="11">
        <v>42.553999999999895</v>
      </c>
      <c r="Z15" s="11">
        <v>42.765000000000029</v>
      </c>
      <c r="AA15" s="345">
        <f t="shared" si="7"/>
        <v>0.21100000000013353</v>
      </c>
      <c r="AB15" s="11">
        <v>20.063615241414052</v>
      </c>
      <c r="AC15" s="345">
        <f t="shared" si="8"/>
        <v>20.274615241414185</v>
      </c>
      <c r="AD15" s="348">
        <f t="shared" si="9"/>
        <v>2.6085953212170665E-2</v>
      </c>
    </row>
    <row r="16" spans="1:30" x14ac:dyDescent="0.2">
      <c r="A16" s="10" t="str">
        <f>name!D13</f>
        <v>34 Culture, media and sports occupations</v>
      </c>
      <c r="B16" s="11">
        <f t="shared" si="2"/>
        <v>3.4608626260022368</v>
      </c>
      <c r="C16" s="11">
        <f t="shared" si="2"/>
        <v>3.6460265735595043</v>
      </c>
      <c r="D16" s="11">
        <f t="shared" si="2"/>
        <v>0.18516394755726751</v>
      </c>
      <c r="E16" s="11">
        <f t="shared" si="2"/>
        <v>1.6698780202236989</v>
      </c>
      <c r="F16" s="11">
        <f t="shared" si="2"/>
        <v>1.8550419677809669</v>
      </c>
      <c r="G16" s="200">
        <f t="shared" si="3"/>
        <v>2.6596344298529084E-2</v>
      </c>
      <c r="H16" s="11"/>
      <c r="I16" s="10" t="str">
        <f>name!E12</f>
        <v>Elementary occupations</v>
      </c>
      <c r="J16" s="11">
        <v>31.758126723277918</v>
      </c>
      <c r="K16" s="11">
        <v>29.990835558605728</v>
      </c>
      <c r="L16" s="11">
        <v>-1.7672911646721909</v>
      </c>
      <c r="M16" s="11">
        <v>14.399937037557793</v>
      </c>
      <c r="N16" s="11">
        <v>12.632645872885604</v>
      </c>
      <c r="O16" s="11"/>
      <c r="P16" s="10" t="str">
        <f>name!D13</f>
        <v>34 Culture, media and sports occupations</v>
      </c>
      <c r="Q16" s="11">
        <v>1.5266297519059244</v>
      </c>
      <c r="R16" s="11">
        <v>1.5624325528787681</v>
      </c>
      <c r="S16" s="345">
        <f t="shared" si="4"/>
        <v>3.5802800972843718E-2</v>
      </c>
      <c r="T16" s="345">
        <v>0.60135076837086043</v>
      </c>
      <c r="U16" s="345">
        <f t="shared" si="5"/>
        <v>0.63715356934370415</v>
      </c>
      <c r="V16" s="346">
        <f t="shared" si="6"/>
        <v>2.2387650751985122E-2</v>
      </c>
      <c r="X16" s="10" t="str">
        <f>name!B13</f>
        <v>Transport and storage</v>
      </c>
      <c r="Y16" s="11">
        <v>17.194999999999972</v>
      </c>
      <c r="Z16" s="11">
        <v>17.589000000000041</v>
      </c>
      <c r="AA16" s="345">
        <f t="shared" si="7"/>
        <v>0.39400000000006941</v>
      </c>
      <c r="AB16" s="11">
        <v>8.181547024432346</v>
      </c>
      <c r="AC16" s="345">
        <f t="shared" si="8"/>
        <v>8.5755470244324155</v>
      </c>
      <c r="AD16" s="348">
        <f t="shared" si="9"/>
        <v>2.6286674132237842E-2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13.410811062652298</v>
      </c>
      <c r="C17" s="11">
        <f t="shared" si="10"/>
        <v>13.278021987677633</v>
      </c>
      <c r="D17" s="11">
        <f t="shared" si="10"/>
        <v>-0.13278907497466469</v>
      </c>
      <c r="E17" s="11">
        <f t="shared" si="10"/>
        <v>6.0694797475676543</v>
      </c>
      <c r="F17" s="11">
        <f t="shared" si="10"/>
        <v>5.9366906725929898</v>
      </c>
      <c r="G17" s="200">
        <f t="shared" si="3"/>
        <v>2.5201798663708308E-2</v>
      </c>
      <c r="H17" s="11"/>
      <c r="O17" s="11"/>
      <c r="P17" s="10" t="str">
        <f>name!D14</f>
        <v>35 Business and public service associate professionals</v>
      </c>
      <c r="Q17" s="11">
        <v>6.5074645698397235</v>
      </c>
      <c r="R17" s="11">
        <v>5.8358326348054304</v>
      </c>
      <c r="S17" s="345">
        <f t="shared" si="4"/>
        <v>-0.67163193503429319</v>
      </c>
      <c r="T17" s="345">
        <v>2.2467647233696604</v>
      </c>
      <c r="U17" s="345">
        <f t="shared" si="5"/>
        <v>1.5751327883353672</v>
      </c>
      <c r="V17" s="346">
        <f t="shared" si="6"/>
        <v>1.9969237847820676E-2</v>
      </c>
      <c r="X17" s="10" t="str">
        <f>name!B14</f>
        <v>Accommodation and food</v>
      </c>
      <c r="Y17" s="11">
        <v>19.552000000000024</v>
      </c>
      <c r="Z17" s="11">
        <v>22.113999999999951</v>
      </c>
      <c r="AA17" s="345">
        <f t="shared" si="7"/>
        <v>2.5619999999999266</v>
      </c>
      <c r="AB17" s="11">
        <v>10.727918589700691</v>
      </c>
      <c r="AC17" s="345">
        <f t="shared" si="8"/>
        <v>13.289918589700617</v>
      </c>
      <c r="AD17" s="348">
        <f t="shared" si="9"/>
        <v>2.9589806838620225E-2</v>
      </c>
    </row>
    <row r="18" spans="1:30" x14ac:dyDescent="0.2">
      <c r="A18" s="10" t="str">
        <f>name!D15</f>
        <v>41 Administrative occupations</v>
      </c>
      <c r="B18" s="11">
        <f t="shared" si="10"/>
        <v>27.571015115020622</v>
      </c>
      <c r="C18" s="11">
        <f t="shared" si="10"/>
        <v>23.923320726995062</v>
      </c>
      <c r="D18" s="11">
        <f t="shared" si="10"/>
        <v>-3.6476943880255561</v>
      </c>
      <c r="E18" s="11">
        <f t="shared" si="10"/>
        <v>12.594104410855275</v>
      </c>
      <c r="F18" s="11">
        <f t="shared" si="10"/>
        <v>8.9464100228297205</v>
      </c>
      <c r="G18" s="200">
        <f t="shared" si="3"/>
        <v>2.5399466523618131E-2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9.321136377152806</v>
      </c>
      <c r="R18" s="11">
        <v>9.6294372138596174</v>
      </c>
      <c r="S18" s="345">
        <f t="shared" si="4"/>
        <v>0.30830083670681141</v>
      </c>
      <c r="T18" s="345">
        <v>3.4297904389143183</v>
      </c>
      <c r="U18" s="345">
        <f t="shared" si="5"/>
        <v>3.7380912756211297</v>
      </c>
      <c r="V18" s="346">
        <f t="shared" si="6"/>
        <v>2.1107641027759749E-2</v>
      </c>
      <c r="X18" s="10" t="str">
        <f>name!B15</f>
        <v>Media</v>
      </c>
      <c r="Y18" s="11">
        <v>1.7150000000000005</v>
      </c>
      <c r="Z18" s="11">
        <v>1.7229999999999981</v>
      </c>
      <c r="AA18" s="345">
        <f t="shared" si="7"/>
        <v>7.9999999999975646E-3</v>
      </c>
      <c r="AB18" s="11">
        <v>0.84872208351100142</v>
      </c>
      <c r="AC18" s="345">
        <f t="shared" si="8"/>
        <v>0.85672208351099899</v>
      </c>
      <c r="AD18" s="348">
        <f t="shared" si="9"/>
        <v>2.7165572359392876E-2</v>
      </c>
    </row>
    <row r="19" spans="1:30" x14ac:dyDescent="0.2">
      <c r="A19" s="10" t="str">
        <f>name!D16</f>
        <v>42 Secretarial and related occupations</v>
      </c>
      <c r="B19" s="11">
        <f t="shared" si="10"/>
        <v>5.4615662520919113</v>
      </c>
      <c r="C19" s="11">
        <f t="shared" si="10"/>
        <v>4.8981344994237839</v>
      </c>
      <c r="D19" s="11">
        <f t="shared" si="10"/>
        <v>-0.56343175266812828</v>
      </c>
      <c r="E19" s="11">
        <f t="shared" si="10"/>
        <v>2.9763103799725283</v>
      </c>
      <c r="F19" s="11">
        <f t="shared" si="10"/>
        <v>2.4128786273044005</v>
      </c>
      <c r="G19" s="200">
        <f t="shared" si="3"/>
        <v>2.9424257173833235E-2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0.24772455785070047</v>
      </c>
      <c r="K19" s="11">
        <f t="array" ref="K19:K27">MMULT(aggregation!$B$13:$AA$21,C36:C61)</f>
        <v>0.43332107462884778</v>
      </c>
      <c r="L19" s="11">
        <f t="array" ref="L19:L27">MMULT(aggregation!$B$13:$AA$21,D36:D61)</f>
        <v>0.18559651677814731</v>
      </c>
      <c r="M19" s="11">
        <f t="array" ref="M19:M27">MMULT(aggregation!$B$13:$AA$21,E36:E61)</f>
        <v>0.20581412570759772</v>
      </c>
      <c r="N19" s="11">
        <f t="array" ref="N19:N27">MMULT(aggregation!$B$13:$AA$21,F36:F61)</f>
        <v>0.39141064248574503</v>
      </c>
      <c r="O19" s="11"/>
      <c r="P19" s="10" t="str">
        <f>name!D16</f>
        <v>42 Secretarial and related occupations</v>
      </c>
      <c r="Q19" s="11">
        <v>0.28685341955630445</v>
      </c>
      <c r="R19" s="11">
        <v>0.49368171403801397</v>
      </c>
      <c r="S19" s="345">
        <f t="shared" si="4"/>
        <v>0.20682829448170953</v>
      </c>
      <c r="T19" s="345">
        <v>0.14453870054332119</v>
      </c>
      <c r="U19" s="345">
        <f t="shared" si="5"/>
        <v>0.35136699502503072</v>
      </c>
      <c r="V19" s="346">
        <f t="shared" si="6"/>
        <v>2.7576456040141695E-2</v>
      </c>
      <c r="X19" s="10" t="str">
        <f>name!B16</f>
        <v>Information technology</v>
      </c>
      <c r="Y19" s="11">
        <v>4.5999999999999988</v>
      </c>
      <c r="Z19" s="11">
        <v>5.252999999999993</v>
      </c>
      <c r="AA19" s="345">
        <f t="shared" si="7"/>
        <v>0.65299999999999425</v>
      </c>
      <c r="AB19" s="11">
        <v>2.1382762391189774</v>
      </c>
      <c r="AC19" s="345">
        <f t="shared" si="8"/>
        <v>2.7912762391189716</v>
      </c>
      <c r="AD19" s="348">
        <f t="shared" si="9"/>
        <v>2.577646829832414E-2</v>
      </c>
    </row>
    <row r="20" spans="1:30" x14ac:dyDescent="0.2">
      <c r="A20" s="10" t="str">
        <f>name!D17</f>
        <v>51 Skilled agricultural and related trades</v>
      </c>
      <c r="B20" s="11">
        <f t="shared" si="10"/>
        <v>2.109000308123214</v>
      </c>
      <c r="C20" s="11">
        <f t="shared" si="10"/>
        <v>2.394479526603313</v>
      </c>
      <c r="D20" s="11">
        <f t="shared" si="10"/>
        <v>0.28547921848009905</v>
      </c>
      <c r="E20" s="11">
        <f t="shared" si="10"/>
        <v>1.2339227933294927</v>
      </c>
      <c r="F20" s="11">
        <f t="shared" si="10"/>
        <v>1.5194020118095917</v>
      </c>
      <c r="G20" s="200">
        <f t="shared" si="3"/>
        <v>3.1185148563741327E-2</v>
      </c>
      <c r="H20" s="11"/>
      <c r="I20" s="11" t="str">
        <f t="shared" si="11"/>
        <v>Professional occupations</v>
      </c>
      <c r="J20" s="11">
        <v>3.139642249266092</v>
      </c>
      <c r="K20" s="11">
        <v>4.8490196979149687</v>
      </c>
      <c r="L20" s="11">
        <v>1.7093774486488764</v>
      </c>
      <c r="M20" s="11">
        <v>2.0886467908535726</v>
      </c>
      <c r="N20" s="11">
        <v>3.7980242395024493</v>
      </c>
      <c r="O20" s="11"/>
      <c r="P20" s="10" t="str">
        <f>name!D17</f>
        <v>51 Skilled agricultural and related trades</v>
      </c>
      <c r="Q20" s="11">
        <v>1.7041205900377032</v>
      </c>
      <c r="R20" s="11">
        <v>1.8540201202596027</v>
      </c>
      <c r="S20" s="345">
        <f t="shared" si="4"/>
        <v>0.1498995302218995</v>
      </c>
      <c r="T20" s="345">
        <v>0.90377283625598936</v>
      </c>
      <c r="U20" s="345">
        <f t="shared" si="5"/>
        <v>1.0536723664778889</v>
      </c>
      <c r="V20" s="346">
        <f t="shared" si="6"/>
        <v>2.8772391963828081E-2</v>
      </c>
      <c r="X20" s="10" t="str">
        <f>name!B17</f>
        <v>Finance and insurance</v>
      </c>
      <c r="Y20" s="11">
        <v>6.5740000000000052</v>
      </c>
      <c r="Z20" s="11">
        <v>6.8200000000000029</v>
      </c>
      <c r="AA20" s="345">
        <f t="shared" si="7"/>
        <v>0.24599999999999778</v>
      </c>
      <c r="AB20" s="11">
        <v>3.3470730604068328</v>
      </c>
      <c r="AC20" s="345">
        <f t="shared" si="8"/>
        <v>3.5930730604068306</v>
      </c>
      <c r="AD20" s="348">
        <f t="shared" si="9"/>
        <v>2.7815737655452644E-2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10.04628809069392</v>
      </c>
      <c r="C21" s="11">
        <f t="shared" si="10"/>
        <v>8.4730448757084194</v>
      </c>
      <c r="D21" s="11">
        <f t="shared" si="10"/>
        <v>-1.5732432149855002</v>
      </c>
      <c r="E21" s="11">
        <f t="shared" si="10"/>
        <v>3.4123884779474221</v>
      </c>
      <c r="F21" s="11">
        <f t="shared" si="10"/>
        <v>1.8391452629619218</v>
      </c>
      <c r="G21" s="200">
        <f t="shared" si="3"/>
        <v>1.9685981139082598E-2</v>
      </c>
      <c r="H21" s="11"/>
      <c r="I21" s="11" t="str">
        <f t="shared" si="11"/>
        <v>Associate professional occupations</v>
      </c>
      <c r="J21" s="11">
        <v>0.3049381727542671</v>
      </c>
      <c r="K21" s="11">
        <v>0.4619672695410918</v>
      </c>
      <c r="L21" s="11">
        <v>0.1570290967868247</v>
      </c>
      <c r="M21" s="11">
        <v>0.20225485481567271</v>
      </c>
      <c r="N21" s="11">
        <v>0.35928395160249738</v>
      </c>
      <c r="O21" s="11"/>
      <c r="P21" s="10" t="str">
        <f>name!D18</f>
        <v>52 Skilled metal, electrical and electronic trades</v>
      </c>
      <c r="Q21" s="11">
        <v>9.9105270300324566</v>
      </c>
      <c r="R21" s="11">
        <v>8.0381164648012078</v>
      </c>
      <c r="S21" s="345">
        <f t="shared" si="4"/>
        <v>-1.8724105652312488</v>
      </c>
      <c r="T21" s="345">
        <v>3.2161250406792923</v>
      </c>
      <c r="U21" s="345">
        <f t="shared" si="5"/>
        <v>1.3437144754480435</v>
      </c>
      <c r="V21" s="346">
        <f t="shared" si="6"/>
        <v>1.8913105452772694E-2</v>
      </c>
      <c r="X21" s="10" t="str">
        <f>name!B18</f>
        <v>Real estate</v>
      </c>
      <c r="Y21" s="11">
        <v>4.2479999999999967</v>
      </c>
      <c r="Z21" s="11">
        <v>4.7889999999999873</v>
      </c>
      <c r="AA21" s="345">
        <f t="shared" si="7"/>
        <v>0.5409999999999906</v>
      </c>
      <c r="AB21" s="11">
        <v>2.1947612483476568</v>
      </c>
      <c r="AC21" s="345">
        <f t="shared" si="8"/>
        <v>2.7357612483476474</v>
      </c>
      <c r="AD21" s="348">
        <f t="shared" si="9"/>
        <v>2.8156365486465385E-2</v>
      </c>
    </row>
    <row r="22" spans="1:30" x14ac:dyDescent="0.2">
      <c r="A22" s="10" t="str">
        <f>name!D19</f>
        <v>53 Skilled construction and building trades</v>
      </c>
      <c r="B22" s="11">
        <f t="shared" si="10"/>
        <v>8.8806436501693753</v>
      </c>
      <c r="C22" s="11">
        <f t="shared" si="10"/>
        <v>7.8050129136883548</v>
      </c>
      <c r="D22" s="11">
        <f t="shared" si="10"/>
        <v>-1.0756307364810214</v>
      </c>
      <c r="E22" s="11">
        <f t="shared" si="10"/>
        <v>3.5016985664928968</v>
      </c>
      <c r="F22" s="11">
        <f t="shared" si="10"/>
        <v>2.4260678300118754</v>
      </c>
      <c r="G22" s="200">
        <f t="shared" si="3"/>
        <v>2.2407179715489445E-2</v>
      </c>
      <c r="H22" s="11"/>
      <c r="I22" s="11" t="str">
        <f t="shared" si="11"/>
        <v>Administrative and secretarial occupations</v>
      </c>
      <c r="J22" s="11">
        <v>0.1356106026989195</v>
      </c>
      <c r="K22" s="11">
        <v>0.19213687904046209</v>
      </c>
      <c r="L22" s="11">
        <v>5.6526276341542586E-2</v>
      </c>
      <c r="M22" s="11">
        <v>9.3673602977418974E-2</v>
      </c>
      <c r="N22" s="11">
        <v>0.15019987931896153</v>
      </c>
      <c r="O22" s="11"/>
      <c r="P22" s="10" t="str">
        <f>name!D19</f>
        <v>53 Skilled construction and building trades</v>
      </c>
      <c r="Q22" s="11">
        <v>8.6290073479443699</v>
      </c>
      <c r="R22" s="11">
        <v>7.5029235050197576</v>
      </c>
      <c r="S22" s="345">
        <f t="shared" si="4"/>
        <v>-1.1260838429246123</v>
      </c>
      <c r="T22" s="345">
        <v>3.3489705681659658</v>
      </c>
      <c r="U22" s="345">
        <f t="shared" si="5"/>
        <v>2.2228867252413536</v>
      </c>
      <c r="V22" s="346">
        <f t="shared" si="6"/>
        <v>2.2103427432512923E-2</v>
      </c>
      <c r="X22" s="10" t="str">
        <f>name!B19</f>
        <v>Professional services</v>
      </c>
      <c r="Y22" s="11">
        <v>19.861000000000022</v>
      </c>
      <c r="Z22" s="11">
        <v>21.118000000000059</v>
      </c>
      <c r="AA22" s="345">
        <f t="shared" si="7"/>
        <v>1.257000000000037</v>
      </c>
      <c r="AB22" s="11">
        <v>9.7723849959631046</v>
      </c>
      <c r="AC22" s="345">
        <f t="shared" si="8"/>
        <v>11.029384995963142</v>
      </c>
      <c r="AD22" s="348">
        <f t="shared" si="9"/>
        <v>2.7035235141782632E-2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4.8952519711555853</v>
      </c>
      <c r="C23" s="11">
        <f t="shared" si="10"/>
        <v>4.5139942665882407</v>
      </c>
      <c r="D23" s="11">
        <f t="shared" si="10"/>
        <v>-0.38125770456734576</v>
      </c>
      <c r="E23" s="11">
        <f t="shared" si="10"/>
        <v>2.1284866620084855</v>
      </c>
      <c r="F23" s="11">
        <f t="shared" si="10"/>
        <v>1.7472289574411399</v>
      </c>
      <c r="G23" s="200">
        <f t="shared" si="3"/>
        <v>2.4360647752635689E-2</v>
      </c>
      <c r="H23" s="11"/>
      <c r="I23" s="11" t="str">
        <f t="shared" si="11"/>
        <v>Skilled trades occupations</v>
      </c>
      <c r="J23" s="11">
        <v>2.7087093128470331E-2</v>
      </c>
      <c r="K23" s="11">
        <v>4.3103487578217178E-2</v>
      </c>
      <c r="L23" s="11">
        <v>1.6016394449746847E-2</v>
      </c>
      <c r="M23" s="11">
        <v>2.0627583654113817E-2</v>
      </c>
      <c r="N23" s="11">
        <v>3.6643978103860664E-2</v>
      </c>
      <c r="O23" s="11"/>
      <c r="P23" s="10" t="str">
        <f>name!D20</f>
        <v>54 Textiles, printing and other skilled trades</v>
      </c>
      <c r="Q23" s="11">
        <v>2.5462586689808919</v>
      </c>
      <c r="R23" s="11">
        <v>2.3269112210792504</v>
      </c>
      <c r="S23" s="345">
        <f t="shared" si="4"/>
        <v>-0.21934744790164151</v>
      </c>
      <c r="T23" s="345">
        <v>0.75747692660710642</v>
      </c>
      <c r="U23" s="345">
        <f t="shared" si="5"/>
        <v>0.5381294787054649</v>
      </c>
      <c r="V23" s="346">
        <f t="shared" si="6"/>
        <v>1.7513509690114892E-2</v>
      </c>
      <c r="X23" s="10" t="str">
        <f>name!B20</f>
        <v>Support services</v>
      </c>
      <c r="Y23" s="11">
        <v>21.953999999999997</v>
      </c>
      <c r="Z23" s="11">
        <v>22.800999999999963</v>
      </c>
      <c r="AA23" s="345">
        <f t="shared" si="7"/>
        <v>0.84699999999996578</v>
      </c>
      <c r="AB23" s="11">
        <v>10.31940647606592</v>
      </c>
      <c r="AC23" s="345">
        <f t="shared" si="8"/>
        <v>11.166406476065886</v>
      </c>
      <c r="AD23" s="348">
        <f t="shared" si="9"/>
        <v>2.6019015766030718E-2</v>
      </c>
    </row>
    <row r="24" spans="1:30" x14ac:dyDescent="0.2">
      <c r="A24" s="10" t="str">
        <f>name!D21</f>
        <v>61 Caring personal service occupations</v>
      </c>
      <c r="B24" s="11">
        <f t="shared" si="10"/>
        <v>22.200252846876413</v>
      </c>
      <c r="C24" s="11">
        <f t="shared" si="10"/>
        <v>25.262341153906306</v>
      </c>
      <c r="D24" s="11">
        <f t="shared" si="10"/>
        <v>3.0620883070298905</v>
      </c>
      <c r="E24" s="11">
        <f t="shared" si="10"/>
        <v>13.73828126317682</v>
      </c>
      <c r="F24" s="11">
        <f t="shared" si="10"/>
        <v>16.800369570206708</v>
      </c>
      <c r="G24" s="200">
        <f t="shared" si="3"/>
        <v>3.2634972215137559E-2</v>
      </c>
      <c r="H24" s="11"/>
      <c r="I24" s="11" t="str">
        <f t="shared" si="11"/>
        <v>Caring, leisure and other service occupations</v>
      </c>
      <c r="J24" s="11">
        <v>1.9399021275295004E-2</v>
      </c>
      <c r="K24" s="11">
        <v>3.402256170728947E-2</v>
      </c>
      <c r="L24" s="11">
        <v>1.4623540431994469E-2</v>
      </c>
      <c r="M24" s="11">
        <v>1.6495929930760871E-2</v>
      </c>
      <c r="N24" s="11">
        <v>3.1119470362755343E-2</v>
      </c>
      <c r="O24" s="11"/>
      <c r="P24" s="10" t="str">
        <f>name!D21</f>
        <v>61 Caring personal service occupations</v>
      </c>
      <c r="Q24" s="11">
        <v>2.8297586926201914</v>
      </c>
      <c r="R24" s="11">
        <v>3.9503546475350193</v>
      </c>
      <c r="S24" s="345">
        <f t="shared" si="4"/>
        <v>1.1205959549148279</v>
      </c>
      <c r="T24" s="345">
        <v>1.564423557904663</v>
      </c>
      <c r="U24" s="345">
        <f t="shared" si="5"/>
        <v>2.6850195128194909</v>
      </c>
      <c r="V24" s="346">
        <f t="shared" si="6"/>
        <v>2.9773972504165469E-2</v>
      </c>
      <c r="X24" s="10" t="str">
        <f>name!B21</f>
        <v>Public admin. and defence</v>
      </c>
      <c r="Y24" s="11">
        <v>15.56200000000001</v>
      </c>
      <c r="Z24" s="11">
        <v>15.113000000000001</v>
      </c>
      <c r="AA24" s="345">
        <f t="shared" si="7"/>
        <v>-0.44900000000000873</v>
      </c>
      <c r="AB24" s="11">
        <v>7.5687426480783788</v>
      </c>
      <c r="AC24" s="345">
        <f t="shared" si="8"/>
        <v>7.1197426480783701</v>
      </c>
      <c r="AD24" s="348">
        <f t="shared" si="9"/>
        <v>2.6774192587988077E-2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6.2791200192321153</v>
      </c>
      <c r="C25" s="11">
        <f t="shared" si="10"/>
        <v>6.4290487235024427</v>
      </c>
      <c r="D25" s="11">
        <f t="shared" si="10"/>
        <v>0.14992870427032667</v>
      </c>
      <c r="E25" s="11">
        <f t="shared" si="10"/>
        <v>3.2183278196691298</v>
      </c>
      <c r="F25" s="11">
        <f t="shared" si="10"/>
        <v>3.3682565239394568</v>
      </c>
      <c r="G25" s="200">
        <f t="shared" si="3"/>
        <v>2.7970240663232282E-2</v>
      </c>
      <c r="H25" s="11"/>
      <c r="I25" s="11" t="str">
        <f t="shared" si="11"/>
        <v>Sales and customer service occupations</v>
      </c>
      <c r="J25" s="11">
        <v>5.6663933000516177E-2</v>
      </c>
      <c r="K25" s="11">
        <v>9.2615459006443232E-2</v>
      </c>
      <c r="L25" s="11">
        <v>3.5951526005927055E-2</v>
      </c>
      <c r="M25" s="11">
        <v>4.0328988310343414E-2</v>
      </c>
      <c r="N25" s="11">
        <v>7.6280514316270476E-2</v>
      </c>
      <c r="O25" s="11"/>
      <c r="P25" s="10" t="str">
        <f>name!D22</f>
        <v>62 Leisure, travel and related personal service occupations</v>
      </c>
      <c r="Q25" s="11">
        <v>2.0305379160283947</v>
      </c>
      <c r="R25" s="11">
        <v>2.1507132104205109</v>
      </c>
      <c r="S25" s="345">
        <f t="shared" si="4"/>
        <v>0.12017529439211616</v>
      </c>
      <c r="T25" s="345">
        <v>0.85396115772956693</v>
      </c>
      <c r="U25" s="345">
        <f t="shared" si="5"/>
        <v>0.97413645212168309</v>
      </c>
      <c r="V25" s="346">
        <f t="shared" si="6"/>
        <v>2.3679375262098068E-2</v>
      </c>
      <c r="X25" s="10" t="str">
        <f>name!B22</f>
        <v>Education</v>
      </c>
      <c r="Y25" s="11">
        <v>24.45</v>
      </c>
      <c r="Z25" s="11">
        <v>27.179000000000038</v>
      </c>
      <c r="AA25" s="345">
        <f t="shared" si="7"/>
        <v>2.7290000000000383</v>
      </c>
      <c r="AB25" s="11">
        <v>13.858422825871617</v>
      </c>
      <c r="AC25" s="345">
        <f t="shared" si="8"/>
        <v>16.587422825871656</v>
      </c>
      <c r="AD25" s="348">
        <f t="shared" si="9"/>
        <v>3.038855765650994E-2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0.36313947365643245</v>
      </c>
      <c r="C26" s="11">
        <f t="shared" si="10"/>
        <v>0.31380833452914947</v>
      </c>
      <c r="D26" s="11">
        <f t="shared" si="10"/>
        <v>-4.9331139127283014E-2</v>
      </c>
      <c r="E26" s="11">
        <f t="shared" si="10"/>
        <v>0.14906081989027073</v>
      </c>
      <c r="F26" s="11">
        <f t="shared" si="10"/>
        <v>9.9729680762987702E-2</v>
      </c>
      <c r="G26" s="200">
        <f t="shared" si="3"/>
        <v>2.3193464652780937E-2</v>
      </c>
      <c r="H26" s="11"/>
      <c r="I26" s="11" t="str">
        <f t="shared" si="11"/>
        <v>Process, plant and machine operatives</v>
      </c>
      <c r="J26" s="11">
        <v>3.4293396752848093E-2</v>
      </c>
      <c r="K26" s="11">
        <v>8.2056748106256849E-2</v>
      </c>
      <c r="L26" s="11">
        <v>4.7763351353408763E-2</v>
      </c>
      <c r="M26" s="11">
        <v>3.5690132825785349E-2</v>
      </c>
      <c r="N26" s="11">
        <v>8.3453484179194112E-2</v>
      </c>
      <c r="O26" s="11"/>
      <c r="P26" s="10" t="str">
        <f>name!D23</f>
        <v>63 Community and civil enforcement occupations</v>
      </c>
      <c r="Q26" s="11">
        <v>0.27923814403107255</v>
      </c>
      <c r="R26" s="11">
        <v>0.20558751723060509</v>
      </c>
      <c r="S26" s="345">
        <f t="shared" si="4"/>
        <v>-7.3650626800467467E-2</v>
      </c>
      <c r="T26" s="345">
        <v>7.8725491615742951E-2</v>
      </c>
      <c r="U26" s="345">
        <f t="shared" si="5"/>
        <v>5.0748648152754844E-3</v>
      </c>
      <c r="V26" s="346">
        <f t="shared" si="6"/>
        <v>1.6695601072068911E-2</v>
      </c>
      <c r="X26" s="10" t="str">
        <f>name!B23</f>
        <v>Health and social work</v>
      </c>
      <c r="Y26" s="11">
        <v>53.200000000000067</v>
      </c>
      <c r="Z26" s="11">
        <v>62.045000000000059</v>
      </c>
      <c r="AA26" s="345">
        <f t="shared" si="7"/>
        <v>8.8449999999999918</v>
      </c>
      <c r="AB26" s="11">
        <v>32.660082741259359</v>
      </c>
      <c r="AC26" s="345">
        <f t="shared" si="8"/>
        <v>41.505082741259351</v>
      </c>
      <c r="AD26" s="348">
        <f t="shared" si="9"/>
        <v>3.2425314564947794E-2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25.603578211663208</v>
      </c>
      <c r="C27" s="11">
        <f t="shared" si="12"/>
        <v>23.419114668288767</v>
      </c>
      <c r="D27" s="11">
        <f t="shared" si="12"/>
        <v>-2.1844635433744433</v>
      </c>
      <c r="E27" s="11">
        <f t="shared" si="12"/>
        <v>12.169859104142441</v>
      </c>
      <c r="F27" s="11">
        <f t="shared" si="12"/>
        <v>9.9853955607679961</v>
      </c>
      <c r="G27" s="200">
        <f t="shared" si="3"/>
        <v>2.6263908977690154E-2</v>
      </c>
      <c r="H27" s="11"/>
      <c r="I27" s="11" t="str">
        <f t="shared" si="11"/>
        <v>Elementary occupations</v>
      </c>
      <c r="J27" s="11">
        <v>1.947114471385946E-2</v>
      </c>
      <c r="K27" s="11">
        <v>3.4925869007951582E-2</v>
      </c>
      <c r="L27" s="11">
        <v>1.5454724294092123E-2</v>
      </c>
      <c r="M27" s="11">
        <v>1.6518151197995878E-2</v>
      </c>
      <c r="N27" s="11">
        <v>3.1972875492088E-2</v>
      </c>
      <c r="O27" s="11"/>
      <c r="P27" s="10" t="str">
        <f>name!D24</f>
        <v>71 Sales occupations</v>
      </c>
      <c r="Q27" s="11">
        <v>8.1650592635949675</v>
      </c>
      <c r="R27" s="11">
        <v>7.6949769221471138</v>
      </c>
      <c r="S27" s="345">
        <f t="shared" si="4"/>
        <v>-0.47008234144785366</v>
      </c>
      <c r="T27" s="345">
        <v>2.6193683991810852</v>
      </c>
      <c r="U27" s="345">
        <f t="shared" si="5"/>
        <v>2.1492860577332316</v>
      </c>
      <c r="V27" s="346">
        <f t="shared" si="6"/>
        <v>1.8722388330539408E-2</v>
      </c>
      <c r="X27" s="10" t="str">
        <f>name!B24</f>
        <v>Arts and entertainment</v>
      </c>
      <c r="Y27" s="11">
        <v>7.8579999999999908</v>
      </c>
      <c r="Z27" s="11">
        <v>8.929000000000002</v>
      </c>
      <c r="AA27" s="345">
        <f t="shared" si="7"/>
        <v>1.0710000000000113</v>
      </c>
      <c r="AB27" s="11">
        <v>4.0479182708282737</v>
      </c>
      <c r="AC27" s="345">
        <f t="shared" si="8"/>
        <v>5.118918270828285</v>
      </c>
      <c r="AD27" s="348">
        <f t="shared" si="9"/>
        <v>2.8087451124779284E-2</v>
      </c>
    </row>
    <row r="28" spans="1:30" x14ac:dyDescent="0.2">
      <c r="A28" s="10" t="str">
        <f>name!D25</f>
        <v>72 Customer service occupations</v>
      </c>
      <c r="B28" s="11">
        <f t="shared" si="12"/>
        <v>5.4824767825774812</v>
      </c>
      <c r="C28" s="11">
        <f t="shared" si="12"/>
        <v>8.1156534063841939</v>
      </c>
      <c r="D28" s="11">
        <f t="shared" si="12"/>
        <v>2.6331766238067118</v>
      </c>
      <c r="E28" s="11">
        <f t="shared" si="12"/>
        <v>3.3529771174710015</v>
      </c>
      <c r="F28" s="11">
        <f t="shared" si="12"/>
        <v>5.9861537412777128</v>
      </c>
      <c r="G28" s="200">
        <f t="shared" si="3"/>
        <v>3.2325854335870874E-2</v>
      </c>
      <c r="H28" s="11"/>
      <c r="O28" s="11"/>
      <c r="P28" s="10" t="str">
        <f>name!D25</f>
        <v>72 Customer service occupations</v>
      </c>
      <c r="Q28" s="11">
        <v>2.2265515343985971</v>
      </c>
      <c r="R28" s="11">
        <v>3.6486971572468949</v>
      </c>
      <c r="S28" s="345">
        <f t="shared" si="4"/>
        <v>1.4221456228482978</v>
      </c>
      <c r="T28" s="345">
        <v>1.0818385325556648</v>
      </c>
      <c r="U28" s="345">
        <f t="shared" si="5"/>
        <v>2.5039841554039626</v>
      </c>
      <c r="V28" s="346">
        <f t="shared" si="6"/>
        <v>2.6752093696416956E-2</v>
      </c>
      <c r="X28" s="10" t="str">
        <f>name!B25</f>
        <v>Other services</v>
      </c>
      <c r="Y28" s="11">
        <v>6.9680000000000071</v>
      </c>
      <c r="Z28" s="11">
        <v>5.4310000000000018</v>
      </c>
      <c r="AA28" s="345">
        <f t="shared" si="7"/>
        <v>-1.5370000000000053</v>
      </c>
      <c r="AB28" s="11">
        <v>2.9713734341932732</v>
      </c>
      <c r="AC28" s="345">
        <f t="shared" si="8"/>
        <v>1.4343734341932679</v>
      </c>
      <c r="AD28" s="348">
        <f t="shared" si="9"/>
        <v>2.3960941635874589E-2</v>
      </c>
    </row>
    <row r="29" spans="1:30" x14ac:dyDescent="0.2">
      <c r="A29" s="10" t="str">
        <f>name!D26</f>
        <v>81 Process, plant and machine operatives</v>
      </c>
      <c r="B29" s="11">
        <f t="shared" si="12"/>
        <v>8.4580034168908842</v>
      </c>
      <c r="C29" s="11">
        <f t="shared" si="12"/>
        <v>9.1427120218799942</v>
      </c>
      <c r="D29" s="11">
        <f t="shared" si="12"/>
        <v>0.68470860498911179</v>
      </c>
      <c r="E29" s="11">
        <f t="shared" si="12"/>
        <v>3.5720838060970705</v>
      </c>
      <c r="F29" s="11">
        <f t="shared" si="12"/>
        <v>4.2567924110861828</v>
      </c>
      <c r="G29" s="200">
        <f t="shared" si="3"/>
        <v>2.3764489209380235E-2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6.9108235703243812</v>
      </c>
      <c r="R29" s="11">
        <v>7.5402621966538561</v>
      </c>
      <c r="S29" s="345">
        <f t="shared" si="4"/>
        <v>0.62943862632947489</v>
      </c>
      <c r="T29" s="345">
        <v>2.740990251701926</v>
      </c>
      <c r="U29" s="345">
        <f t="shared" si="5"/>
        <v>3.3704288780314009</v>
      </c>
      <c r="V29" s="346">
        <f t="shared" si="6"/>
        <v>2.2520307633435932E-2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305.02000000000004</v>
      </c>
      <c r="AA29" s="349">
        <f t="shared" si="7"/>
        <v>12.90300000000002</v>
      </c>
      <c r="AB29" s="34">
        <f>SUM(AB7:AB28)</f>
        <v>146.73795546141446</v>
      </c>
      <c r="AC29" s="349">
        <f t="shared" si="8"/>
        <v>159.64095546141448</v>
      </c>
      <c r="AD29" s="350">
        <f t="shared" si="9"/>
        <v>2.7505791220647113E-2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11.478098772718763</v>
      </c>
      <c r="C30" s="11">
        <f t="shared" si="12"/>
        <v>10.696834610589965</v>
      </c>
      <c r="D30" s="11">
        <f t="shared" si="12"/>
        <v>-0.78126416212879946</v>
      </c>
      <c r="E30" s="11">
        <f t="shared" si="12"/>
        <v>5.769831762845147</v>
      </c>
      <c r="F30" s="11">
        <f t="shared" si="12"/>
        <v>4.9885676007163475</v>
      </c>
      <c r="G30" s="200">
        <f t="shared" si="3"/>
        <v>2.7522015550877077E-2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2.2861262288988384</v>
      </c>
      <c r="K30" s="11">
        <f t="array" ref="K30:K38">MMULT(aggregation!$B$13:$AA$21,C65:C90)</f>
        <v>3.576034577348234</v>
      </c>
      <c r="L30" s="11">
        <f t="array" ref="L30:L38">MMULT(aggregation!$B$13:$AA$21,D65:D90)</f>
        <v>1.2899083484493956</v>
      </c>
      <c r="M30" s="11">
        <f t="array" ref="M30:M38">MMULT(aggregation!$B$13:$AA$21,E65:E90)</f>
        <v>1.8130964195868102</v>
      </c>
      <c r="N30" s="11">
        <f t="array" ref="N30:N38">MMULT(aggregation!$B$13:$AA$21,F65:F90)</f>
        <v>3.1030047680362056</v>
      </c>
      <c r="O30" s="11"/>
      <c r="P30" s="10" t="str">
        <f>name!D27</f>
        <v>82 Transport and mobile machine drivers and operatives</v>
      </c>
      <c r="Q30" s="11">
        <v>11.182645458983865</v>
      </c>
      <c r="R30" s="11">
        <v>10.251357060553397</v>
      </c>
      <c r="S30" s="345">
        <f t="shared" si="4"/>
        <v>-0.93128839843046762</v>
      </c>
      <c r="T30" s="345">
        <v>5.5137200406136504</v>
      </c>
      <c r="U30" s="345">
        <f t="shared" si="5"/>
        <v>4.5824316421831828</v>
      </c>
      <c r="V30" s="346">
        <f t="shared" si="6"/>
        <v>2.708209706103637E-2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3.8902482613441256</v>
      </c>
      <c r="C31" s="11">
        <f t="shared" si="12"/>
        <v>2.8479252340618868</v>
      </c>
      <c r="D31" s="11">
        <f t="shared" si="12"/>
        <v>-1.0423230272822388</v>
      </c>
      <c r="E31" s="11">
        <f t="shared" si="12"/>
        <v>1.1861562908684555</v>
      </c>
      <c r="F31" s="11">
        <f t="shared" si="12"/>
        <v>0.14383326358621695</v>
      </c>
      <c r="G31" s="200">
        <f t="shared" si="3"/>
        <v>1.7900342527517932E-2</v>
      </c>
      <c r="H31" s="11"/>
      <c r="I31" s="11" t="str">
        <f>I20</f>
        <v>Professional occupations</v>
      </c>
      <c r="J31" s="11">
        <v>14.843443593314783</v>
      </c>
      <c r="K31" s="11">
        <v>21.004301844914902</v>
      </c>
      <c r="L31" s="11">
        <v>6.1608582516001205</v>
      </c>
      <c r="M31" s="11">
        <v>9.74491490240686</v>
      </c>
      <c r="N31" s="11">
        <v>15.90577315400698</v>
      </c>
      <c r="O31" s="11"/>
      <c r="P31" s="10" t="str">
        <f>name!D28</f>
        <v>91 Elementary trades and related occupations</v>
      </c>
      <c r="Q31" s="11">
        <v>3.207174844744507</v>
      </c>
      <c r="R31" s="11">
        <v>2.3215281042856355</v>
      </c>
      <c r="S31" s="345">
        <f t="shared" si="4"/>
        <v>-0.88564674045887148</v>
      </c>
      <c r="T31" s="345">
        <v>0.82631771225530326</v>
      </c>
      <c r="U31" s="345">
        <f t="shared" si="5"/>
        <v>-5.9329028203568224E-2</v>
      </c>
      <c r="V31" s="346">
        <f t="shared" si="6"/>
        <v>1.5400192803120882E-2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27.867878461933792</v>
      </c>
      <c r="C32" s="11">
        <f t="shared" si="12"/>
        <v>27.142910324543841</v>
      </c>
      <c r="D32" s="11">
        <f t="shared" si="12"/>
        <v>-0.72496813738995214</v>
      </c>
      <c r="E32" s="11">
        <f t="shared" si="12"/>
        <v>13.213780746689338</v>
      </c>
      <c r="F32" s="11">
        <f t="shared" si="12"/>
        <v>12.488812609299387</v>
      </c>
      <c r="G32" s="200">
        <f t="shared" ref="G32" si="13">IF(B32&gt;0,(1+(E32/B32))^(1/($C$6-$B$6))-1,0)</f>
        <v>2.6210068104394635E-2</v>
      </c>
      <c r="H32" s="11"/>
      <c r="I32" s="11" t="str">
        <f>I21</f>
        <v>Associate professional occupations</v>
      </c>
      <c r="J32" s="11">
        <v>3.5506226466415534</v>
      </c>
      <c r="K32" s="11">
        <v>4.8276137345278158</v>
      </c>
      <c r="L32" s="11">
        <v>1.2769910878862627</v>
      </c>
      <c r="M32" s="11">
        <v>2.3091084162847078</v>
      </c>
      <c r="N32" s="11">
        <v>3.5860995041709702</v>
      </c>
      <c r="O32" s="11"/>
      <c r="P32" s="10" t="str">
        <f>name!D29</f>
        <v>92 Elementary administration and service occupations</v>
      </c>
      <c r="Q32" s="11">
        <v>14.585742895345469</v>
      </c>
      <c r="R32" s="11">
        <v>14.338839689017808</v>
      </c>
      <c r="S32" s="345">
        <f t="shared" ref="S32" si="14">R32-Q32</f>
        <v>-0.24690320632766038</v>
      </c>
      <c r="T32" s="345">
        <v>5.816947363824287</v>
      </c>
      <c r="U32" s="345">
        <f>SUM(S32:T32)</f>
        <v>5.5700441574966266</v>
      </c>
      <c r="V32" s="346">
        <f t="shared" ref="V32" si="15">IF(Q32&gt;0,(1+(T32/Q32))^(1/($C$6-$B$6))-1,0)</f>
        <v>2.2627008930553361E-2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292.11700000000013</v>
      </c>
      <c r="C33" s="11">
        <f>SUM(C62,C91,C120,C149,C178,C207,C236,C265,C294)</f>
        <v>305.0200000000001</v>
      </c>
      <c r="D33" s="11">
        <f t="shared" si="12"/>
        <v>12.902999999999896</v>
      </c>
      <c r="E33" s="11">
        <f t="shared" si="12"/>
        <v>146.73795546141449</v>
      </c>
      <c r="F33" s="11">
        <f t="shared" si="12"/>
        <v>159.64095546141439</v>
      </c>
      <c r="G33" s="200">
        <f t="shared" si="3"/>
        <v>2.7505791220647113E-2</v>
      </c>
      <c r="H33" s="11"/>
      <c r="I33" s="11" t="str">
        <f>I22</f>
        <v>Administrative and secretarial occupations</v>
      </c>
      <c r="J33" s="11">
        <v>1.730192937418686</v>
      </c>
      <c r="K33" s="11">
        <v>2.4218417617630212</v>
      </c>
      <c r="L33" s="11">
        <v>0.69164882434433539</v>
      </c>
      <c r="M33" s="11">
        <v>1.2679261036151037</v>
      </c>
      <c r="N33" s="11">
        <v>1.9595749279594392</v>
      </c>
      <c r="O33" s="11"/>
      <c r="P33" s="10" t="str">
        <f>name!D3</f>
        <v>All occupations</v>
      </c>
      <c r="Q33" s="11">
        <f>SUM(Q7:Q32)</f>
        <v>143.99915413062169</v>
      </c>
      <c r="R33" s="11">
        <f>SUM(R7:R32)</f>
        <v>146.10257655116419</v>
      </c>
      <c r="S33" s="345">
        <f>R33-Q33</f>
        <v>2.1034224205425005</v>
      </c>
      <c r="T33" s="11">
        <f>SUM(T7:T32)</f>
        <v>57.748432765383427</v>
      </c>
      <c r="U33" s="345">
        <f>SUM(S33:T33)</f>
        <v>59.851855185925928</v>
      </c>
      <c r="V33" s="346">
        <f t="shared" si="6"/>
        <v>2.2735255688158595E-2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0.33202575958773783</v>
      </c>
      <c r="K34" s="11">
        <v>0.60091233296988755</v>
      </c>
      <c r="L34" s="11">
        <v>0.26888657338214972</v>
      </c>
      <c r="M34" s="11">
        <v>0.27065875524548555</v>
      </c>
      <c r="N34" s="11">
        <v>0.53954532862763527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0.77699684296935578</v>
      </c>
      <c r="K35" s="11">
        <v>1.2006003848348936</v>
      </c>
      <c r="L35" s="11">
        <v>0.42360354186553778</v>
      </c>
      <c r="M35" s="11">
        <v>0.65505258963300628</v>
      </c>
      <c r="N35" s="11">
        <v>1.0786561314985441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0.16911853164740567</v>
      </c>
      <c r="C36" s="11">
        <v>0.25441445899821452</v>
      </c>
      <c r="D36" s="11">
        <f>C36-B36</f>
        <v>8.5295927350808848E-2</v>
      </c>
      <c r="E36" s="11">
        <v>0.11837829402237789</v>
      </c>
      <c r="F36" s="11">
        <f>SUM(D36:E36)</f>
        <v>0.20367422137318675</v>
      </c>
      <c r="G36" s="200">
        <f>IF(B36&gt;0,(1+(E36/B36))^(1/($C$6-$B$6))-1,0)</f>
        <v>3.6007239710446948E-2</v>
      </c>
      <c r="I36" s="11" t="str">
        <f t="shared" si="17"/>
        <v>Sales and customer service occupations</v>
      </c>
      <c r="J36" s="11">
        <v>0.79264054363295045</v>
      </c>
      <c r="K36" s="11">
        <v>1.3637335842400495</v>
      </c>
      <c r="L36" s="11">
        <v>0.57109304060709931</v>
      </c>
      <c r="M36" s="11">
        <v>0.62048610754354472</v>
      </c>
      <c r="N36" s="11">
        <v>1.1915791481506441</v>
      </c>
      <c r="P36" s="10" t="str">
        <f>name!D4</f>
        <v>11 Corporate managers and directors</v>
      </c>
      <c r="Q36" s="11">
        <v>5.5172174957991036</v>
      </c>
      <c r="R36" s="11">
        <v>6.4772037273447545</v>
      </c>
      <c r="S36" s="345">
        <f>R36-Q36</f>
        <v>0.95998623154565088</v>
      </c>
      <c r="T36" s="345">
        <v>3.4859046247337648</v>
      </c>
      <c r="U36" s="345">
        <f>SUM(S36:T36)</f>
        <v>4.4458908562794157</v>
      </c>
      <c r="V36" s="346">
        <f>IF(Q36&gt;0,(1+(T36/Q36))^(1/($C$6-$B$6))-1,0)</f>
        <v>3.3185261818191814E-2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7.8606026203294793E-2</v>
      </c>
      <c r="C37" s="11">
        <v>0.17890661563063326</v>
      </c>
      <c r="D37" s="11">
        <f t="shared" ref="D37:D60" si="25">C37-B37</f>
        <v>0.10030058942733847</v>
      </c>
      <c r="E37" s="11">
        <v>8.7435831685219817E-2</v>
      </c>
      <c r="F37" s="11">
        <f t="shared" ref="F37:F60" si="26">SUM(D37:E37)</f>
        <v>0.18773642111255828</v>
      </c>
      <c r="G37" s="200">
        <f t="shared" ref="G37:G62" si="27">IF(B37&gt;0,(1+(E37/B37))^(1/($C$6-$B$6))-1,0)</f>
        <v>5.1116328900065344E-2</v>
      </c>
      <c r="I37" s="11" t="str">
        <f t="shared" si="17"/>
        <v>Process, plant and machine operatives</v>
      </c>
      <c r="J37" s="11">
        <v>0.20624329690637239</v>
      </c>
      <c r="K37" s="11">
        <v>0.46235886912595492</v>
      </c>
      <c r="L37" s="11">
        <v>0.25611557221958248</v>
      </c>
      <c r="M37" s="11">
        <v>0.20891490160950965</v>
      </c>
      <c r="N37" s="11">
        <v>0.46503047382909213</v>
      </c>
      <c r="P37" s="10" t="str">
        <f>name!D5</f>
        <v>12 Other managers and proprietors</v>
      </c>
      <c r="Q37" s="11">
        <v>3.7938638436628307</v>
      </c>
      <c r="R37" s="11">
        <v>4.9491959976046731</v>
      </c>
      <c r="S37" s="345">
        <f t="shared" ref="S37:S60" si="28">R37-Q37</f>
        <v>1.1553321539418424</v>
      </c>
      <c r="T37" s="345">
        <v>2.9520769741885822</v>
      </c>
      <c r="U37" s="345">
        <f t="shared" ref="U37:U60" si="29">SUM(S37:T37)</f>
        <v>4.1074091281304241</v>
      </c>
      <c r="V37" s="346">
        <f t="shared" ref="V37:V62" si="30">IF(Q37&gt;0,(1+(T37/Q37))^(1/($C$6-$B$6))-1,0)</f>
        <v>3.9116048811447479E-2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0.59206020421190031</v>
      </c>
      <c r="C38" s="11">
        <v>0.91919155158893395</v>
      </c>
      <c r="D38" s="11">
        <f t="shared" si="25"/>
        <v>0.32713134737703364</v>
      </c>
      <c r="E38" s="11">
        <v>0.31004441985253994</v>
      </c>
      <c r="F38" s="11">
        <f t="shared" si="26"/>
        <v>0.63717576722957359</v>
      </c>
      <c r="G38" s="200">
        <f t="shared" si="27"/>
        <v>2.8472623535930275E-2</v>
      </c>
      <c r="I38" s="11" t="str">
        <f t="shared" si="17"/>
        <v>Elementary occupations</v>
      </c>
      <c r="J38" s="11">
        <v>0.51620778860025462</v>
      </c>
      <c r="K38" s="11">
        <v>1.0376978091629085</v>
      </c>
      <c r="L38" s="11">
        <v>0.52149002056265381</v>
      </c>
      <c r="M38" s="11">
        <v>0.47243972332644557</v>
      </c>
      <c r="N38" s="11">
        <v>0.99392974388909938</v>
      </c>
      <c r="P38" s="10" t="str">
        <f>name!D6</f>
        <v>21 Science, research, engineering and technology professionals</v>
      </c>
      <c r="Q38" s="11">
        <v>2.7038738136135447</v>
      </c>
      <c r="R38" s="11">
        <v>3.9260130872794465</v>
      </c>
      <c r="S38" s="345">
        <f t="shared" si="28"/>
        <v>1.2221392736659018</v>
      </c>
      <c r="T38" s="345">
        <v>1.7418660797905563</v>
      </c>
      <c r="U38" s="345">
        <f t="shared" si="29"/>
        <v>2.9640053534564581</v>
      </c>
      <c r="V38" s="346">
        <f t="shared" si="30"/>
        <v>3.3706329082583197E-2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1.2318445471729036</v>
      </c>
      <c r="C39" s="11">
        <v>2.0416461742409573</v>
      </c>
      <c r="D39" s="11">
        <f t="shared" si="25"/>
        <v>0.8098016270680537</v>
      </c>
      <c r="E39" s="11">
        <v>0.91742928250597588</v>
      </c>
      <c r="F39" s="11">
        <f t="shared" si="26"/>
        <v>1.7272309095740295</v>
      </c>
      <c r="G39" s="200">
        <f t="shared" si="27"/>
        <v>3.7804914636026199E-2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15.967210425961314</v>
      </c>
      <c r="R39" s="11">
        <v>20.013201539635933</v>
      </c>
      <c r="S39" s="345">
        <f t="shared" si="28"/>
        <v>4.0459911136746189</v>
      </c>
      <c r="T39" s="345">
        <v>11.111790576238434</v>
      </c>
      <c r="U39" s="345">
        <f t="shared" si="29"/>
        <v>15.157781689913053</v>
      </c>
      <c r="V39" s="346">
        <f t="shared" si="30"/>
        <v>3.5842134477572785E-2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1.0868662448515802</v>
      </c>
      <c r="C40" s="11">
        <v>1.485844983522419</v>
      </c>
      <c r="D40" s="11">
        <f>C40-B40</f>
        <v>0.39897873867083877</v>
      </c>
      <c r="E40" s="11">
        <v>0.6854627613282207</v>
      </c>
      <c r="F40" s="11">
        <f>SUM(D40:E40)</f>
        <v>1.0844414999990595</v>
      </c>
      <c r="G40" s="200">
        <f>IF(B40&gt;0,(1+(E40/B40))^(1/($C$6-$B$6))-1,0)</f>
        <v>3.3136922999360108E-2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8.4612424351600968</v>
      </c>
      <c r="R40" s="11">
        <v>10.060981044241343</v>
      </c>
      <c r="S40" s="345">
        <f t="shared" si="28"/>
        <v>1.5997386090812462</v>
      </c>
      <c r="T40" s="345">
        <v>5.0175251137727068</v>
      </c>
      <c r="U40" s="345">
        <f t="shared" si="29"/>
        <v>6.617263722853953</v>
      </c>
      <c r="V40" s="346">
        <f t="shared" si="30"/>
        <v>3.1528115460357053E-2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0.22887125302970765</v>
      </c>
      <c r="C41" s="11">
        <v>0.40233698856265798</v>
      </c>
      <c r="D41" s="11">
        <f t="shared" si="25"/>
        <v>0.17346573553295033</v>
      </c>
      <c r="E41" s="11">
        <v>0.17571032716683616</v>
      </c>
      <c r="F41" s="11">
        <f t="shared" si="26"/>
        <v>0.34917606269978652</v>
      </c>
      <c r="G41" s="200">
        <f t="shared" si="27"/>
        <v>3.8710026782506679E-2</v>
      </c>
      <c r="I41" s="11" t="str">
        <f>I30</f>
        <v>Managers, directors and senior officials</v>
      </c>
      <c r="J41" s="11">
        <f t="array" ref="J41:J49">MMULT(aggregation!$B$13:$AA$21,B94:B119)</f>
        <v>5.7528812791792889</v>
      </c>
      <c r="K41" s="11">
        <f t="array" ref="K41:K49">MMULT(aggregation!$B$13:$AA$21,C94:C119)</f>
        <v>7.9800212739318965</v>
      </c>
      <c r="L41" s="11">
        <f t="array" ref="L41:L49">MMULT(aggregation!$B$13:$AA$21,D94:D119)</f>
        <v>2.227139994752608</v>
      </c>
      <c r="M41" s="11">
        <f t="array" ref="M41:M49">MMULT(aggregation!$B$13:$AA$21,E94:E119)</f>
        <v>4.2854824641275684</v>
      </c>
      <c r="N41" s="11">
        <f t="array" ref="N41:N49">MMULT(aggregation!$B$13:$AA$21,F94:F119)</f>
        <v>6.512622458880176</v>
      </c>
      <c r="P41" s="10" t="str">
        <f>name!D9</f>
        <v>24 Business, media and public service professionals</v>
      </c>
      <c r="Q41" s="11">
        <v>7.9115390551601772</v>
      </c>
      <c r="R41" s="11">
        <v>10.382499867379627</v>
      </c>
      <c r="S41" s="345">
        <f t="shared" si="28"/>
        <v>2.4709608122194497</v>
      </c>
      <c r="T41" s="345">
        <v>5.1006625498763469</v>
      </c>
      <c r="U41" s="345">
        <f t="shared" si="29"/>
        <v>7.5716233620957967</v>
      </c>
      <c r="V41" s="346">
        <f t="shared" si="30"/>
        <v>3.3727303114431173E-2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9.1803003827819182E-2</v>
      </c>
      <c r="C42" s="11">
        <v>0.14862910265902352</v>
      </c>
      <c r="D42" s="11">
        <f t="shared" si="25"/>
        <v>5.6826098831204333E-2</v>
      </c>
      <c r="E42" s="11">
        <v>5.9109115866192226E-2</v>
      </c>
      <c r="F42" s="11">
        <f t="shared" si="26"/>
        <v>0.11593521469739657</v>
      </c>
      <c r="G42" s="200">
        <f t="shared" si="27"/>
        <v>3.3691984114894602E-2</v>
      </c>
      <c r="I42" s="11" t="str">
        <f>I31</f>
        <v>Professional occupations</v>
      </c>
      <c r="J42" s="11">
        <v>21.699356391737957</v>
      </c>
      <c r="K42" s="11">
        <v>29.46630069281964</v>
      </c>
      <c r="L42" s="11">
        <v>7.766944301081681</v>
      </c>
      <c r="M42" s="11">
        <v>13.675741783586062</v>
      </c>
      <c r="N42" s="11">
        <v>21.442686084667741</v>
      </c>
      <c r="P42" s="10" t="str">
        <f>name!D10</f>
        <v>31 Science, engineering and technology associate professionals</v>
      </c>
      <c r="Q42" s="11">
        <v>1.258452843941902</v>
      </c>
      <c r="R42" s="11">
        <v>1.5619392907900422</v>
      </c>
      <c r="S42" s="345">
        <f t="shared" si="28"/>
        <v>0.30348644684814019</v>
      </c>
      <c r="T42" s="345">
        <v>0.70914823046711084</v>
      </c>
      <c r="U42" s="345">
        <f t="shared" si="29"/>
        <v>1.012634677315251</v>
      </c>
      <c r="V42" s="346">
        <f t="shared" si="30"/>
        <v>3.0243793696296706E-2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2.1212212438059787E-2</v>
      </c>
      <c r="C43" s="11">
        <v>3.1780028686962523E-2</v>
      </c>
      <c r="D43" s="11">
        <f t="shared" si="25"/>
        <v>1.0567816248902736E-2</v>
      </c>
      <c r="E43" s="11">
        <v>1.8190801269514563E-2</v>
      </c>
      <c r="F43" s="11">
        <f t="shared" si="26"/>
        <v>2.8758617518417299E-2</v>
      </c>
      <c r="G43" s="200">
        <f t="shared" si="27"/>
        <v>4.2148396869976956E-2</v>
      </c>
      <c r="I43" s="11" t="str">
        <f>I32</f>
        <v>Associate professional occupations</v>
      </c>
      <c r="J43" s="11">
        <v>9.1375327638296007</v>
      </c>
      <c r="K43" s="11">
        <v>12.03675799522191</v>
      </c>
      <c r="L43" s="11">
        <v>2.8992252313923093</v>
      </c>
      <c r="M43" s="11">
        <v>5.6466833456434582</v>
      </c>
      <c r="N43" s="11">
        <v>8.5459085770357675</v>
      </c>
      <c r="P43" s="10" t="str">
        <f>name!D11</f>
        <v>32 Health and social care associate professionals</v>
      </c>
      <c r="Q43" s="11">
        <v>5.8727499942347468</v>
      </c>
      <c r="R43" s="11">
        <v>6.8770343317055538</v>
      </c>
      <c r="S43" s="345">
        <f t="shared" si="28"/>
        <v>1.004284337470807</v>
      </c>
      <c r="T43" s="345">
        <v>3.9244888833257727</v>
      </c>
      <c r="U43" s="345">
        <f t="shared" si="29"/>
        <v>4.9287732207965798</v>
      </c>
      <c r="V43" s="346">
        <f t="shared" si="30"/>
        <v>3.470721860207826E-2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9.0105336068850746E-3</v>
      </c>
      <c r="C44" s="11">
        <v>2.1607086429496172E-2</v>
      </c>
      <c r="D44" s="11">
        <f t="shared" si="25"/>
        <v>1.2596552822611098E-2</v>
      </c>
      <c r="E44" s="11">
        <v>6.380076310297386E-3</v>
      </c>
      <c r="F44" s="11">
        <f t="shared" si="26"/>
        <v>1.8976629132908485E-2</v>
      </c>
      <c r="G44" s="200">
        <f t="shared" si="27"/>
        <v>3.6335450769538591E-2</v>
      </c>
      <c r="I44" s="11" t="str">
        <f>I33</f>
        <v>Administrative and secretarial occupations</v>
      </c>
      <c r="J44" s="11">
        <v>5.9875157333903672</v>
      </c>
      <c r="K44" s="11">
        <v>8.22712774844093</v>
      </c>
      <c r="L44" s="11">
        <v>2.2396120150505627</v>
      </c>
      <c r="M44" s="11">
        <v>4.1309192331815954</v>
      </c>
      <c r="N44" s="11">
        <v>6.3705312482321572</v>
      </c>
      <c r="P44" s="10" t="str">
        <f>name!D12</f>
        <v>33 Protective service occupations</v>
      </c>
      <c r="Q44" s="11">
        <v>1.022990714563961</v>
      </c>
      <c r="R44" s="11">
        <v>1.7126426467561684</v>
      </c>
      <c r="S44" s="345">
        <f t="shared" si="28"/>
        <v>0.68965193219220744</v>
      </c>
      <c r="T44" s="345">
        <v>0.73451438467903429</v>
      </c>
      <c r="U44" s="345">
        <f t="shared" si="29"/>
        <v>1.4241663168712417</v>
      </c>
      <c r="V44" s="346">
        <f t="shared" si="30"/>
        <v>3.6736351877118878E-2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5.1608970035953855E-2</v>
      </c>
      <c r="C45" s="11">
        <v>6.232477558061137E-2</v>
      </c>
      <c r="D45" s="11">
        <f t="shared" ref="D45:D46" si="31">C45-B45</f>
        <v>1.0715805544657515E-2</v>
      </c>
      <c r="E45" s="11">
        <v>3.2869175147040297E-2</v>
      </c>
      <c r="F45" s="11">
        <f t="shared" ref="F45:F46" si="32">SUM(D45:E45)</f>
        <v>4.3584980691697812E-2</v>
      </c>
      <c r="G45" s="200">
        <f t="shared" si="27"/>
        <v>3.3398781668514177E-2</v>
      </c>
      <c r="I45" s="11" t="str">
        <f t="shared" ref="I45:I49" si="33">I34</f>
        <v>Skilled trades occupations</v>
      </c>
      <c r="J45" s="11">
        <v>1.1487832918897536</v>
      </c>
      <c r="K45" s="11">
        <v>1.6599900147472875</v>
      </c>
      <c r="L45" s="11">
        <v>0.51120672285753388</v>
      </c>
      <c r="M45" s="11">
        <v>0.84092084655311783</v>
      </c>
      <c r="N45" s="11">
        <v>1.3521275694106516</v>
      </c>
      <c r="P45" s="10" t="str">
        <f>name!D13</f>
        <v>34 Culture, media and sports occupations</v>
      </c>
      <c r="Q45" s="11">
        <v>1.9342328740963119</v>
      </c>
      <c r="R45" s="11">
        <v>2.0835940206807382</v>
      </c>
      <c r="S45" s="345">
        <f t="shared" si="28"/>
        <v>0.14936114658442623</v>
      </c>
      <c r="T45" s="345">
        <v>1.0685272518528388</v>
      </c>
      <c r="U45" s="345">
        <f t="shared" si="29"/>
        <v>1.217888398437265</v>
      </c>
      <c r="V45" s="346">
        <f t="shared" si="30"/>
        <v>2.9755512079839397E-2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0.1313034528455492</v>
      </c>
      <c r="C46" s="11">
        <v>0.1976262761849982</v>
      </c>
      <c r="D46" s="11">
        <f t="shared" si="31"/>
        <v>6.6322823339449E-2</v>
      </c>
      <c r="E46" s="11">
        <v>8.5705686222628238E-2</v>
      </c>
      <c r="F46" s="11">
        <f t="shared" si="32"/>
        <v>0.15202850956207725</v>
      </c>
      <c r="G46" s="200">
        <f t="shared" si="27"/>
        <v>3.4062507088751692E-2</v>
      </c>
      <c r="I46" s="11" t="str">
        <f t="shared" si="33"/>
        <v>Caring, leisure and other service occupations</v>
      </c>
      <c r="J46" s="11">
        <v>3.0209265589920129</v>
      </c>
      <c r="K46" s="11">
        <v>4.6808416066311462</v>
      </c>
      <c r="L46" s="11">
        <v>1.6599150476391336</v>
      </c>
      <c r="M46" s="11">
        <v>2.5682427287990852</v>
      </c>
      <c r="N46" s="11">
        <v>4.228157776438219</v>
      </c>
      <c r="P46" s="10" t="str">
        <f>name!D14</f>
        <v>35 Business and public service associate professionals</v>
      </c>
      <c r="Q46" s="11">
        <v>6.9033464928125614</v>
      </c>
      <c r="R46" s="11">
        <v>7.4421893528722043</v>
      </c>
      <c r="S46" s="345">
        <f t="shared" si="28"/>
        <v>0.53884286005964288</v>
      </c>
      <c r="T46" s="345">
        <v>3.8227150241979944</v>
      </c>
      <c r="U46" s="345">
        <f t="shared" si="29"/>
        <v>4.3615578842576372</v>
      </c>
      <c r="V46" s="346">
        <f t="shared" si="30"/>
        <v>2.9813800334152374E-2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0.12785936228341827</v>
      </c>
      <c r="C47" s="11">
        <v>0.17512102089750015</v>
      </c>
      <c r="D47" s="11">
        <f t="shared" si="25"/>
        <v>4.7261658614081881E-2</v>
      </c>
      <c r="E47" s="11">
        <v>8.4789792762867869E-2</v>
      </c>
      <c r="F47" s="11">
        <f t="shared" si="26"/>
        <v>0.13205145137694974</v>
      </c>
      <c r="G47" s="200">
        <f t="shared" si="27"/>
        <v>3.4495823903084366E-2</v>
      </c>
      <c r="I47" s="11" t="str">
        <f t="shared" si="33"/>
        <v>Sales and customer service occupations</v>
      </c>
      <c r="J47" s="11">
        <v>3.6872184474239811</v>
      </c>
      <c r="K47" s="11">
        <v>5.8965775526302027</v>
      </c>
      <c r="L47" s="11">
        <v>2.2093591052062216</v>
      </c>
      <c r="M47" s="11">
        <v>2.8144581648919038</v>
      </c>
      <c r="N47" s="11">
        <v>5.0238172700981245</v>
      </c>
      <c r="P47" s="10" t="str">
        <f>name!D15</f>
        <v>41 Administrative occupations</v>
      </c>
      <c r="Q47" s="11">
        <v>18.249878737867796</v>
      </c>
      <c r="R47" s="11">
        <v>14.293883513135448</v>
      </c>
      <c r="S47" s="345">
        <f t="shared" si="28"/>
        <v>-3.955995224732348</v>
      </c>
      <c r="T47" s="345">
        <v>9.1643139719409596</v>
      </c>
      <c r="U47" s="345">
        <f t="shared" si="29"/>
        <v>5.2083187472086117</v>
      </c>
      <c r="V47" s="346">
        <f t="shared" si="30"/>
        <v>2.7498110433867184E-2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7.7512404155012354E-3</v>
      </c>
      <c r="C48" s="11">
        <v>1.7015858142961939E-2</v>
      </c>
      <c r="D48" s="11">
        <f t="shared" si="25"/>
        <v>9.2646177274607038E-3</v>
      </c>
      <c r="E48" s="11">
        <v>8.8838102145511032E-3</v>
      </c>
      <c r="F48" s="11">
        <f t="shared" si="26"/>
        <v>1.8148427942011807E-2</v>
      </c>
      <c r="G48" s="200">
        <f t="shared" si="27"/>
        <v>5.2228824653571593E-2</v>
      </c>
      <c r="I48" s="11" t="str">
        <f t="shared" si="33"/>
        <v>Process, plant and machine operatives</v>
      </c>
      <c r="J48" s="11">
        <v>0.65776473295946425</v>
      </c>
      <c r="K48" s="11">
        <v>1.195751237051331</v>
      </c>
      <c r="L48" s="11">
        <v>0.53798650409186677</v>
      </c>
      <c r="M48" s="11">
        <v>0.57588891294642075</v>
      </c>
      <c r="N48" s="11">
        <v>1.1138754170382876</v>
      </c>
      <c r="P48" s="10" t="str">
        <f>name!D16</f>
        <v>42 Secretarial and related occupations</v>
      </c>
      <c r="Q48" s="11">
        <v>5.174712832535608</v>
      </c>
      <c r="R48" s="11">
        <v>4.4044527853857671</v>
      </c>
      <c r="S48" s="345">
        <f t="shared" si="28"/>
        <v>-0.77026004714984087</v>
      </c>
      <c r="T48" s="345">
        <v>2.8317716794292069</v>
      </c>
      <c r="U48" s="345">
        <f t="shared" si="29"/>
        <v>2.0615116322793661</v>
      </c>
      <c r="V48" s="346">
        <f t="shared" si="30"/>
        <v>2.9525341025143703E-2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3.807515818323236E-3</v>
      </c>
      <c r="C49" s="11">
        <v>5.2987161558570844E-3</v>
      </c>
      <c r="D49" s="11">
        <f t="shared" si="25"/>
        <v>1.4912003375338483E-3</v>
      </c>
      <c r="E49" s="11">
        <v>3.0655100902239989E-3</v>
      </c>
      <c r="F49" s="11">
        <f t="shared" si="26"/>
        <v>4.5567104277578468E-3</v>
      </c>
      <c r="G49" s="200">
        <f t="shared" si="27"/>
        <v>4.0160644160132097E-2</v>
      </c>
      <c r="I49" s="11" t="str">
        <f t="shared" si="33"/>
        <v>Elementary occupations</v>
      </c>
      <c r="J49" s="11">
        <v>1.9048536330419474</v>
      </c>
      <c r="K49" s="11">
        <v>3.0867575320865126</v>
      </c>
      <c r="L49" s="11">
        <v>1.1819038990445654</v>
      </c>
      <c r="M49" s="11">
        <v>1.6461468276356086</v>
      </c>
      <c r="N49" s="11">
        <v>2.828050726680174</v>
      </c>
      <c r="P49" s="10" t="str">
        <f>name!D17</f>
        <v>51 Skilled agricultural and related trades</v>
      </c>
      <c r="Q49" s="11">
        <v>0.40487971808551176</v>
      </c>
      <c r="R49" s="11">
        <v>0.54045940634371004</v>
      </c>
      <c r="S49" s="345">
        <f t="shared" si="28"/>
        <v>0.13557968825819827</v>
      </c>
      <c r="T49" s="345">
        <v>0.33014995707350342</v>
      </c>
      <c r="U49" s="345">
        <f t="shared" si="29"/>
        <v>0.46572964533170169</v>
      </c>
      <c r="V49" s="346">
        <f t="shared" si="30"/>
        <v>4.055551835584903E-2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7.7694603020144202E-3</v>
      </c>
      <c r="C50" s="11">
        <v>1.3263466295632595E-2</v>
      </c>
      <c r="D50" s="11">
        <f t="shared" si="25"/>
        <v>5.4940059936181744E-3</v>
      </c>
      <c r="E50" s="11">
        <v>5.2956422019519566E-3</v>
      </c>
      <c r="F50" s="11">
        <f t="shared" si="26"/>
        <v>1.0789648195570132E-2</v>
      </c>
      <c r="G50" s="200">
        <f t="shared" si="27"/>
        <v>3.5256894112543069E-2</v>
      </c>
      <c r="O50" s="71"/>
      <c r="P50" s="10" t="str">
        <f>name!D18</f>
        <v>52 Skilled metal, electrical and electronic trades</v>
      </c>
      <c r="Q50" s="11">
        <v>0.13576106066146515</v>
      </c>
      <c r="R50" s="11">
        <v>0.43492841090720324</v>
      </c>
      <c r="S50" s="345">
        <f t="shared" si="28"/>
        <v>0.2991673502457381</v>
      </c>
      <c r="T50" s="345">
        <v>0.19626343726812917</v>
      </c>
      <c r="U50" s="345">
        <f t="shared" si="29"/>
        <v>0.49543078751386727</v>
      </c>
      <c r="V50" s="346">
        <f t="shared" si="30"/>
        <v>6.1433997207681168E-2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1.7192196863484405E-3</v>
      </c>
      <c r="C51" s="11">
        <v>3.423611958865183E-3</v>
      </c>
      <c r="D51" s="11">
        <f t="shared" ref="D51" si="34">C51-B51</f>
        <v>1.7043922725167426E-3</v>
      </c>
      <c r="E51" s="11">
        <v>1.4703866661863658E-3</v>
      </c>
      <c r="F51" s="11">
        <f t="shared" ref="F51" si="35">SUM(D51:E51)</f>
        <v>3.1747789387031084E-3</v>
      </c>
      <c r="G51" s="200">
        <f t="shared" si="27"/>
        <v>4.2062371929613818E-2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0.25163630222499267</v>
      </c>
      <c r="R51" s="11">
        <v>0.30208940866860295</v>
      </c>
      <c r="S51" s="345">
        <f t="shared" si="28"/>
        <v>5.0453106443610285E-2</v>
      </c>
      <c r="T51" s="345">
        <v>0.1527279983269321</v>
      </c>
      <c r="U51" s="345">
        <f t="shared" si="29"/>
        <v>0.20318110477054238</v>
      </c>
      <c r="V51" s="346">
        <f t="shared" si="30"/>
        <v>3.2127384174330365E-2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1.3790897321784235E-2</v>
      </c>
      <c r="C52" s="11">
        <v>2.1117693167862314E-2</v>
      </c>
      <c r="D52" s="11">
        <f t="shared" si="25"/>
        <v>7.3267958460780797E-3</v>
      </c>
      <c r="E52" s="11">
        <v>1.0796044695751498E-2</v>
      </c>
      <c r="F52" s="11">
        <f t="shared" si="26"/>
        <v>1.8122840541829575E-2</v>
      </c>
      <c r="G52" s="200">
        <f t="shared" si="27"/>
        <v>3.9299694125067397E-2</v>
      </c>
      <c r="I52" s="11" t="str">
        <f>I41</f>
        <v>Managers, directors and senior officials</v>
      </c>
      <c r="J52" s="11">
        <f t="array" ref="J52:J60">MMULT(aggregation!$B$13:$AA$21,B123:B148)</f>
        <v>1.6192884045763214</v>
      </c>
      <c r="K52" s="11">
        <f t="array" ref="K52:K60">MMULT(aggregation!$B$13:$AA$21,C123:C148)</f>
        <v>2.0619667482844708</v>
      </c>
      <c r="L52" s="11">
        <f t="array" ref="L52:L60">MMULT(aggregation!$B$13:$AA$21,D123:D148)</f>
        <v>0.44267834370814929</v>
      </c>
      <c r="M52" s="11">
        <f t="array" ref="M52:M60">MMULT(aggregation!$B$13:$AA$21,E123:E148)</f>
        <v>1.0870006985697744</v>
      </c>
      <c r="N52" s="11">
        <f t="array" ref="N52:N60">MMULT(aggregation!$B$13:$AA$21,F123:F148)</f>
        <v>1.5296790422779236</v>
      </c>
      <c r="P52" s="10" t="str">
        <f>name!D20</f>
        <v>54 Textiles, printing and other skilled trades</v>
      </c>
      <c r="Q52" s="11">
        <v>2.348993302174692</v>
      </c>
      <c r="R52" s="11">
        <v>2.1870830455089898</v>
      </c>
      <c r="S52" s="345">
        <f t="shared" si="28"/>
        <v>-0.16191025666570225</v>
      </c>
      <c r="T52" s="345">
        <v>1.371009735401379</v>
      </c>
      <c r="U52" s="345">
        <f t="shared" si="29"/>
        <v>1.2090994787356768</v>
      </c>
      <c r="V52" s="346">
        <f t="shared" si="30"/>
        <v>3.1123696833091019E-2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1.2365771150287773E-2</v>
      </c>
      <c r="C53" s="11">
        <v>2.0300621692698407E-2</v>
      </c>
      <c r="D53" s="11">
        <f t="shared" si="25"/>
        <v>7.934850542410634E-3</v>
      </c>
      <c r="E53" s="11">
        <v>1.0431541025478429E-2</v>
      </c>
      <c r="F53" s="11">
        <f t="shared" si="26"/>
        <v>1.8366391567889065E-2</v>
      </c>
      <c r="G53" s="200">
        <f t="shared" si="27"/>
        <v>4.1623643914846964E-2</v>
      </c>
      <c r="I53" s="11" t="str">
        <f>I42</f>
        <v>Professional occupations</v>
      </c>
      <c r="J53" s="11">
        <v>3.9730101701564395</v>
      </c>
      <c r="K53" s="11">
        <v>1.6071879260178235</v>
      </c>
      <c r="L53" s="11">
        <v>-2.3658222441386156</v>
      </c>
      <c r="M53" s="11">
        <v>0.95646644124431068</v>
      </c>
      <c r="N53" s="11">
        <v>-1.4093558028943052</v>
      </c>
      <c r="P53" s="10" t="str">
        <f>name!D21</f>
        <v>61 Caring personal service occupations</v>
      </c>
      <c r="Q53" s="11">
        <v>19.370494154256228</v>
      </c>
      <c r="R53" s="11">
        <v>21.311986506371273</v>
      </c>
      <c r="S53" s="345">
        <f t="shared" si="28"/>
        <v>1.9414923521150449</v>
      </c>
      <c r="T53" s="345">
        <v>12.173857705272155</v>
      </c>
      <c r="U53" s="345">
        <f t="shared" si="29"/>
        <v>14.1153500573872</v>
      </c>
      <c r="V53" s="346">
        <f t="shared" si="30"/>
        <v>3.3043780197732797E-2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6.4550168899180421E-3</v>
      </c>
      <c r="C54" s="11">
        <v>1.2693528012385264E-2</v>
      </c>
      <c r="D54" s="11">
        <f t="shared" ref="D54:D55" si="36">C54-B54</f>
        <v>6.2385111224672217E-3</v>
      </c>
      <c r="E54" s="11">
        <v>5.5865802060640971E-3</v>
      </c>
      <c r="F54" s="11">
        <f t="shared" ref="F54:F55" si="37">SUM(D54:E54)</f>
        <v>1.182509132853132E-2</v>
      </c>
      <c r="G54" s="200">
        <f t="shared" si="27"/>
        <v>4.2443311713947329E-2</v>
      </c>
      <c r="I54" s="11" t="str">
        <f>I43</f>
        <v>Associate professional occupations</v>
      </c>
      <c r="J54" s="11">
        <v>2.8689322825495118</v>
      </c>
      <c r="K54" s="11">
        <v>2.548575669630317</v>
      </c>
      <c r="L54" s="11">
        <v>-0.32035661291919465</v>
      </c>
      <c r="M54" s="11">
        <v>1.2214899019137513</v>
      </c>
      <c r="N54" s="11">
        <v>0.90113328899455658</v>
      </c>
      <c r="P54" s="10" t="str">
        <f>name!D22</f>
        <v>62 Leisure, travel and related personal service occupations</v>
      </c>
      <c r="Q54" s="11">
        <v>4.2485821032037228</v>
      </c>
      <c r="R54" s="11">
        <v>4.2783355130819274</v>
      </c>
      <c r="S54" s="345">
        <f t="shared" si="28"/>
        <v>2.9753409878204629E-2</v>
      </c>
      <c r="T54" s="345">
        <v>2.3643666619395631</v>
      </c>
      <c r="U54" s="345">
        <f t="shared" si="29"/>
        <v>2.3941200718177678</v>
      </c>
      <c r="V54" s="346">
        <f t="shared" si="30"/>
        <v>2.9935614854757153E-2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5.782332350891885E-4</v>
      </c>
      <c r="C55" s="11">
        <v>1.0284120022058002E-3</v>
      </c>
      <c r="D55" s="11">
        <f t="shared" si="36"/>
        <v>4.5017876711661174E-4</v>
      </c>
      <c r="E55" s="11">
        <v>4.7780869921834612E-4</v>
      </c>
      <c r="F55" s="11">
        <f t="shared" si="37"/>
        <v>9.2798746633495786E-4</v>
      </c>
      <c r="G55" s="200">
        <f t="shared" si="27"/>
        <v>4.0970784488783885E-2</v>
      </c>
      <c r="I55" s="11" t="str">
        <f>I44</f>
        <v>Administrative and secretarial occupations</v>
      </c>
      <c r="J55" s="11">
        <v>2.3099618999216487</v>
      </c>
      <c r="K55" s="11">
        <v>2.7553533225442712</v>
      </c>
      <c r="L55" s="11">
        <v>0.44539142262262243</v>
      </c>
      <c r="M55" s="11">
        <v>1.544320311678429</v>
      </c>
      <c r="N55" s="11">
        <v>1.9897117343010513</v>
      </c>
      <c r="P55" s="10" t="str">
        <f>name!D23</f>
        <v>63 Community and civil enforcement occupations</v>
      </c>
      <c r="Q55" s="11">
        <v>8.3901329625360163E-2</v>
      </c>
      <c r="R55" s="11">
        <v>0.10822081729854426</v>
      </c>
      <c r="S55" s="345">
        <f t="shared" si="28"/>
        <v>2.4319487673184093E-2</v>
      </c>
      <c r="T55" s="345">
        <v>7.0335328274527764E-2</v>
      </c>
      <c r="U55" s="345">
        <f t="shared" si="29"/>
        <v>9.4654815947711857E-2</v>
      </c>
      <c r="V55" s="346">
        <f t="shared" si="30"/>
        <v>4.1424804718850128E-2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3.9687834077022872E-2</v>
      </c>
      <c r="C56" s="11">
        <v>5.5007957683053769E-2</v>
      </c>
      <c r="D56" s="11">
        <f t="shared" si="25"/>
        <v>1.5320123606030897E-2</v>
      </c>
      <c r="E56" s="11">
        <v>2.5962743629074421E-2</v>
      </c>
      <c r="F56" s="11">
        <f t="shared" si="26"/>
        <v>4.1282867235105318E-2</v>
      </c>
      <c r="G56" s="200">
        <f t="shared" si="27"/>
        <v>3.4122713088101886E-2</v>
      </c>
      <c r="I56" s="11" t="str">
        <f t="shared" ref="I56:I60" si="38">I45</f>
        <v>Skilled trades occupations</v>
      </c>
      <c r="J56" s="11">
        <v>0.60252731633868206</v>
      </c>
      <c r="K56" s="11">
        <v>0.84092366176898337</v>
      </c>
      <c r="L56" s="11">
        <v>0.2383963454303013</v>
      </c>
      <c r="M56" s="11">
        <v>0.43098582399687291</v>
      </c>
      <c r="N56" s="11">
        <v>0.66938216942717421</v>
      </c>
      <c r="P56" s="10" t="str">
        <f>name!D24</f>
        <v>71 Sales occupations</v>
      </c>
      <c r="Q56" s="11">
        <v>17.43851894806825</v>
      </c>
      <c r="R56" s="11">
        <v>15.724137746141659</v>
      </c>
      <c r="S56" s="345">
        <f t="shared" si="28"/>
        <v>-1.7143812019265905</v>
      </c>
      <c r="T56" s="345">
        <v>9.5504907049613568</v>
      </c>
      <c r="U56" s="345">
        <f t="shared" si="29"/>
        <v>7.8361095030347663</v>
      </c>
      <c r="V56" s="346">
        <f t="shared" si="30"/>
        <v>2.9544580291252176E-2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1.6976098923493305E-2</v>
      </c>
      <c r="C57" s="11">
        <v>3.7607501323389463E-2</v>
      </c>
      <c r="D57" s="11">
        <f t="shared" si="25"/>
        <v>2.0631402399896158E-2</v>
      </c>
      <c r="E57" s="11">
        <v>1.4366244681268993E-2</v>
      </c>
      <c r="F57" s="11">
        <f t="shared" si="26"/>
        <v>3.4997647081165151E-2</v>
      </c>
      <c r="G57" s="200">
        <f t="shared" si="27"/>
        <v>4.1724563220281841E-2</v>
      </c>
      <c r="I57" s="11" t="str">
        <f t="shared" si="38"/>
        <v>Caring, leisure and other service occupations</v>
      </c>
      <c r="J57" s="11">
        <v>2.4321980403253884</v>
      </c>
      <c r="K57" s="11">
        <v>2.9489500291909367</v>
      </c>
      <c r="L57" s="11">
        <v>0.51675198886554852</v>
      </c>
      <c r="M57" s="11">
        <v>1.6182450731034268</v>
      </c>
      <c r="N57" s="11">
        <v>2.1349970619689751</v>
      </c>
      <c r="P57" s="10" t="str">
        <f>name!D25</f>
        <v>72 Customer service occupations</v>
      </c>
      <c r="Q57" s="11">
        <v>3.2559252481788867</v>
      </c>
      <c r="R57" s="11">
        <v>4.4669562491372963</v>
      </c>
      <c r="S57" s="345">
        <f t="shared" si="28"/>
        <v>1.2110310009584095</v>
      </c>
      <c r="T57" s="345">
        <v>2.2711385849153367</v>
      </c>
      <c r="U57" s="345">
        <f t="shared" si="29"/>
        <v>3.4821695858737463</v>
      </c>
      <c r="V57" s="346">
        <f t="shared" si="30"/>
        <v>3.5908357756087028E-2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1.4096043490998283E-2</v>
      </c>
      <c r="C58" s="11">
        <v>3.4119015267166951E-2</v>
      </c>
      <c r="D58" s="11">
        <f t="shared" ref="D58:D59" si="39">C58-B58</f>
        <v>2.0022971776168668E-2</v>
      </c>
      <c r="E58" s="11">
        <v>1.1657646358090926E-2</v>
      </c>
      <c r="F58" s="11">
        <f t="shared" ref="F58:F59" si="40">SUM(D58:E58)</f>
        <v>3.1680618134259597E-2</v>
      </c>
      <c r="G58" s="200">
        <f t="shared" si="27"/>
        <v>4.0997009761599479E-2</v>
      </c>
      <c r="I58" s="11" t="str">
        <f t="shared" si="38"/>
        <v>Sales and customer service occupations</v>
      </c>
      <c r="J58" s="11">
        <v>1.3349253539373436</v>
      </c>
      <c r="K58" s="11">
        <v>2.0737850600765437</v>
      </c>
      <c r="L58" s="11">
        <v>0.73885970613919993</v>
      </c>
      <c r="M58" s="11">
        <v>1.0014126995200372</v>
      </c>
      <c r="N58" s="11">
        <v>1.7402724056592371</v>
      </c>
      <c r="P58" s="10" t="str">
        <f>name!D26</f>
        <v>81 Process, plant and machine operatives</v>
      </c>
      <c r="Q58" s="11">
        <v>1.5471798465664892</v>
      </c>
      <c r="R58" s="11">
        <v>1.6024498252261421</v>
      </c>
      <c r="S58" s="345">
        <f t="shared" si="28"/>
        <v>5.5269978659652885E-2</v>
      </c>
      <c r="T58" s="345">
        <v>0.83109355439514432</v>
      </c>
      <c r="U58" s="345">
        <f t="shared" si="29"/>
        <v>0.8863635330547972</v>
      </c>
      <c r="V58" s="346">
        <f t="shared" si="30"/>
        <v>2.9077458486652663E-2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2.019735326184981E-2</v>
      </c>
      <c r="C59" s="11">
        <v>4.7937732839089905E-2</v>
      </c>
      <c r="D59" s="11">
        <f t="shared" si="39"/>
        <v>2.7740379577240095E-2</v>
      </c>
      <c r="E59" s="11">
        <v>2.4032486467694424E-2</v>
      </c>
      <c r="F59" s="11">
        <f t="shared" si="40"/>
        <v>5.1772866044934515E-2</v>
      </c>
      <c r="G59" s="200">
        <f t="shared" si="27"/>
        <v>5.3646010130525168E-2</v>
      </c>
      <c r="I59" s="11" t="str">
        <f t="shared" si="38"/>
        <v>Process, plant and machine operatives</v>
      </c>
      <c r="J59" s="11">
        <v>0.33833181645733057</v>
      </c>
      <c r="K59" s="11">
        <v>0.52329081052626703</v>
      </c>
      <c r="L59" s="11">
        <v>0.18495899406893646</v>
      </c>
      <c r="M59" s="11">
        <v>0.2501627888285195</v>
      </c>
      <c r="N59" s="11">
        <v>0.43512178289745596</v>
      </c>
      <c r="P59" s="10" t="str">
        <f>name!D27</f>
        <v>82 Transport and mobile machine drivers and operatives</v>
      </c>
      <c r="Q59" s="11">
        <v>0.2954533137348786</v>
      </c>
      <c r="R59" s="11">
        <v>0.44547755003656575</v>
      </c>
      <c r="S59" s="345">
        <f t="shared" si="28"/>
        <v>0.15002423630168715</v>
      </c>
      <c r="T59" s="345">
        <v>0.25611172223149586</v>
      </c>
      <c r="U59" s="345">
        <f t="shared" si="29"/>
        <v>0.40613595853318302</v>
      </c>
      <c r="V59" s="346">
        <f t="shared" si="30"/>
        <v>4.2494704346659473E-2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1.5189279090506135E-4</v>
      </c>
      <c r="C60" s="11">
        <v>1.7907127886165449E-4</v>
      </c>
      <c r="D60" s="11">
        <f t="shared" si="25"/>
        <v>2.7178487956593144E-5</v>
      </c>
      <c r="E60" s="11">
        <v>9.7770095056913588E-5</v>
      </c>
      <c r="F60" s="11">
        <f t="shared" si="26"/>
        <v>1.2494858301350672E-4</v>
      </c>
      <c r="G60" s="200">
        <f t="shared" si="27"/>
        <v>3.3683986308577829E-2</v>
      </c>
      <c r="I60" s="11" t="str">
        <f t="shared" si="38"/>
        <v>Elementary occupations</v>
      </c>
      <c r="J60" s="11">
        <v>1.0111181787740866</v>
      </c>
      <c r="K60" s="11">
        <v>1.6447257617231843</v>
      </c>
      <c r="L60" s="11">
        <v>0.6336075829490978</v>
      </c>
      <c r="M60" s="11">
        <v>0.80584047208343346</v>
      </c>
      <c r="N60" s="11">
        <v>1.439448055032531</v>
      </c>
      <c r="P60" s="10" t="str">
        <f>name!D28</f>
        <v>91 Elementary trades and related occupations</v>
      </c>
      <c r="Q60" s="11">
        <v>0.68307341659961873</v>
      </c>
      <c r="R60" s="11">
        <v>0.52639712977624842</v>
      </c>
      <c r="S60" s="345">
        <f t="shared" si="28"/>
        <v>-0.15667628682337031</v>
      </c>
      <c r="T60" s="345">
        <v>0.35983857861315255</v>
      </c>
      <c r="U60" s="345">
        <f t="shared" si="29"/>
        <v>0.20316229178978223</v>
      </c>
      <c r="V60" s="346">
        <f t="shared" si="30"/>
        <v>2.8613023139856919E-2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1.9319251922954399E-2</v>
      </c>
      <c r="C61" s="11">
        <v>3.474679772908993E-2</v>
      </c>
      <c r="D61" s="11">
        <f t="shared" ref="D61" si="41">C61-B61</f>
        <v>1.5427545806135531E-2</v>
      </c>
      <c r="E61" s="11">
        <v>1.6420381102938964E-2</v>
      </c>
      <c r="F61" s="11">
        <f t="shared" ref="F61" si="42">SUM(D61:E61)</f>
        <v>3.1847926909074495E-2</v>
      </c>
      <c r="G61" s="200">
        <f t="shared" ref="G61" si="43">IF(B61&gt;0,(1+(E61/B61))^(1/($C$6-$B$6))-1,0)</f>
        <v>4.1863089093441497E-2</v>
      </c>
      <c r="P61" s="10" t="str">
        <f>name!D29</f>
        <v>92 Elementary administration and service occupations</v>
      </c>
      <c r="Q61" s="11">
        <v>13.28213556658832</v>
      </c>
      <c r="R61" s="11">
        <v>12.804070635526019</v>
      </c>
      <c r="S61" s="345">
        <f t="shared" ref="S61" si="44">R61-Q61</f>
        <v>-0.47806493106230086</v>
      </c>
      <c r="T61" s="345">
        <v>7.3968333828650525</v>
      </c>
      <c r="U61" s="345">
        <f t="shared" ref="U61" si="45">SUM(S61:T61)</f>
        <v>6.9187684518027517</v>
      </c>
      <c r="V61" s="346">
        <f t="shared" ref="V61" si="46">IF(Q61&gt;0,(1+(T61/Q61))^(1/($C$6-$B$6))-1,0)</f>
        <v>2.9952979207121144E-2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3.9848301714409673</v>
      </c>
      <c r="C62" s="11">
        <f t="shared" ref="C62:F62" si="47">SUM(C36:C61)</f>
        <v>6.2231690465315284</v>
      </c>
      <c r="D62" s="11">
        <f t="shared" si="47"/>
        <v>2.2383388750905602</v>
      </c>
      <c r="E62" s="11">
        <f t="shared" si="47"/>
        <v>2.7200501602732619</v>
      </c>
      <c r="F62" s="11">
        <f t="shared" si="47"/>
        <v>4.9583890353638216</v>
      </c>
      <c r="G62" s="200">
        <f t="shared" si="27"/>
        <v>3.5298093512379225E-2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148.11784586937836</v>
      </c>
      <c r="R62" s="11">
        <f>SUM(R36:R61)</f>
        <v>158.9174234488359</v>
      </c>
      <c r="S62" s="345">
        <f>R62-Q62</f>
        <v>10.799577579457548</v>
      </c>
      <c r="T62" s="11">
        <f>SUM(T36:T61)</f>
        <v>88.989522696031031</v>
      </c>
      <c r="U62" s="345">
        <f>SUM(S62:T62)</f>
        <v>99.789100275488579</v>
      </c>
      <c r="V62" s="346">
        <f t="shared" si="30"/>
        <v>3.1864118749080017E-2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1.4843832001540629</v>
      </c>
      <c r="K63" s="11">
        <f t="array" ref="K63:K71">MMULT(aggregation!$B$13:$AA$21,C152:C177)</f>
        <v>1.710000810829416</v>
      </c>
      <c r="L63" s="11">
        <f t="array" ref="L63:L71">MMULT(aggregation!$B$13:$AA$21,D152:D177)</f>
        <v>0.22561761067535313</v>
      </c>
      <c r="M63" s="11">
        <f t="array" ref="M63:M71">MMULT(aggregation!$B$13:$AA$21,E152:E177)</f>
        <v>0.90569063050937326</v>
      </c>
      <c r="N63" s="11">
        <f t="array" ref="N63:N71">MMULT(aggregation!$B$13:$AA$21,F152:F177)</f>
        <v>1.1313082411847264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2.573987619306819</v>
      </c>
      <c r="K64" s="11">
        <v>2.9599289672839699</v>
      </c>
      <c r="L64" s="11">
        <v>0.38594134797715052</v>
      </c>
      <c r="M64" s="11">
        <v>1.1983710448862237</v>
      </c>
      <c r="N64" s="11">
        <v>1.5843123928633742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1.5763180350362722</v>
      </c>
      <c r="C65" s="11">
        <v>2.0687285280561589</v>
      </c>
      <c r="D65" s="11">
        <f>C65-B65</f>
        <v>0.49241049301988671</v>
      </c>
      <c r="E65" s="11">
        <v>1.0571624740770076</v>
      </c>
      <c r="F65" s="11">
        <f>SUM(D65:E65)</f>
        <v>1.5495729670968943</v>
      </c>
      <c r="G65" s="200">
        <f>IF(B65&gt;0,(1+(E65/B65))^(1/($C$6-$B$6))-1,0)</f>
        <v>3.4806348094984951E-2</v>
      </c>
      <c r="I65" s="11" t="str">
        <f>I54</f>
        <v>Associate professional occupations</v>
      </c>
      <c r="J65" s="11">
        <v>2.0305811699974372</v>
      </c>
      <c r="K65" s="11">
        <v>2.1707460190167129</v>
      </c>
      <c r="L65" s="11">
        <v>0.14016484901927578</v>
      </c>
      <c r="M65" s="11">
        <v>0.96033401490683068</v>
      </c>
      <c r="N65" s="11">
        <v>1.1004988639261062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0.70980819386256633</v>
      </c>
      <c r="C66" s="11">
        <v>1.5073060492920753</v>
      </c>
      <c r="D66" s="11">
        <f t="shared" ref="D66:D89" si="50">C66-B66</f>
        <v>0.79749785542950902</v>
      </c>
      <c r="E66" s="11">
        <v>0.75593394550980264</v>
      </c>
      <c r="F66" s="11">
        <f t="shared" ref="F66:F89" si="51">SUM(D66:E66)</f>
        <v>1.5534318009393115</v>
      </c>
      <c r="G66" s="200">
        <f t="shared" ref="G66:G89" si="52">IF(B66&gt;0,(1+(E66/B66))^(1/($C$6-$B$6))-1,0)</f>
        <v>4.9528986522034746E-2</v>
      </c>
      <c r="I66" s="11" t="str">
        <f>I55</f>
        <v>Administrative and secretarial occupations</v>
      </c>
      <c r="J66" s="11">
        <v>2.0670813990463053</v>
      </c>
      <c r="K66" s="11">
        <v>2.5348919720495671</v>
      </c>
      <c r="L66" s="11">
        <v>0.46781057300326157</v>
      </c>
      <c r="M66" s="11">
        <v>1.3005750457264911</v>
      </c>
      <c r="N66" s="11">
        <v>1.7683856187297526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2.2594369846558164</v>
      </c>
      <c r="C67" s="11">
        <v>3.8346049373307913</v>
      </c>
      <c r="D67" s="11">
        <f t="shared" si="50"/>
        <v>1.5751679526749749</v>
      </c>
      <c r="E67" s="11">
        <v>1.3244231687046963</v>
      </c>
      <c r="F67" s="11">
        <f t="shared" si="51"/>
        <v>2.8995911213796712</v>
      </c>
      <c r="G67" s="200">
        <f t="shared" si="52"/>
        <v>3.123280812133622E-2</v>
      </c>
      <c r="I67" s="11" t="str">
        <f t="shared" ref="I67:I71" si="53">I56</f>
        <v>Skilled trades occupations</v>
      </c>
      <c r="J67" s="11">
        <v>1.0947114794434638</v>
      </c>
      <c r="K67" s="11">
        <v>1.3288230615566561</v>
      </c>
      <c r="L67" s="11">
        <v>0.23411158211319211</v>
      </c>
      <c r="M67" s="11">
        <v>0.64775369604606214</v>
      </c>
      <c r="N67" s="11">
        <v>0.88186527815925442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3.4360280658461235</v>
      </c>
      <c r="C68" s="11">
        <v>4.7667476964135975</v>
      </c>
      <c r="D68" s="11">
        <f t="shared" si="50"/>
        <v>1.330719630567474</v>
      </c>
      <c r="E68" s="11">
        <v>2.4230951919865702</v>
      </c>
      <c r="F68" s="11">
        <f t="shared" si="51"/>
        <v>3.7538148225540442</v>
      </c>
      <c r="G68" s="200">
        <f t="shared" si="52"/>
        <v>3.6219423713068855E-2</v>
      </c>
      <c r="I68" s="11" t="str">
        <f t="shared" si="53"/>
        <v>Caring, leisure and other service occupations</v>
      </c>
      <c r="J68" s="11">
        <v>1.6451914671241554</v>
      </c>
      <c r="K68" s="11">
        <v>2.1991984619177303</v>
      </c>
      <c r="L68" s="11">
        <v>0.55400699479357485</v>
      </c>
      <c r="M68" s="11">
        <v>1.1855264327733865</v>
      </c>
      <c r="N68" s="11">
        <v>1.7395334275669614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6.1628315035127335</v>
      </c>
      <c r="C69" s="11">
        <v>8.1693197325420179</v>
      </c>
      <c r="D69" s="11">
        <f t="shared" ref="D69" si="54">C69-B69</f>
        <v>2.0064882290292845</v>
      </c>
      <c r="E69" s="11">
        <v>3.9495133346988083</v>
      </c>
      <c r="F69" s="11">
        <f t="shared" ref="F69" si="55">SUM(D69:E69)</f>
        <v>5.9560015637280923</v>
      </c>
      <c r="G69" s="200">
        <f t="shared" si="52"/>
        <v>3.3565739926092464E-2</v>
      </c>
      <c r="I69" s="11" t="str">
        <f t="shared" si="53"/>
        <v>Sales and customer service occupations</v>
      </c>
      <c r="J69" s="11">
        <v>1.0806608795764032</v>
      </c>
      <c r="K69" s="11">
        <v>1.5054273251841406</v>
      </c>
      <c r="L69" s="11">
        <v>0.42476644560773719</v>
      </c>
      <c r="M69" s="11">
        <v>0.66793343672330496</v>
      </c>
      <c r="N69" s="11">
        <v>1.0926998823310421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2.9851470393001094</v>
      </c>
      <c r="C70" s="11">
        <v>4.2336294786284965</v>
      </c>
      <c r="D70" s="11">
        <f t="shared" si="50"/>
        <v>1.2484824393283871</v>
      </c>
      <c r="E70" s="11">
        <v>2.0478832070167852</v>
      </c>
      <c r="F70" s="11">
        <f t="shared" si="51"/>
        <v>3.2963656463451723</v>
      </c>
      <c r="G70" s="200">
        <f t="shared" si="52"/>
        <v>3.5438369187917207E-2</v>
      </c>
      <c r="I70" s="11" t="str">
        <f t="shared" si="53"/>
        <v>Process, plant and machine operatives</v>
      </c>
      <c r="J70" s="11">
        <v>0.53863457754498811</v>
      </c>
      <c r="K70" s="11">
        <v>0.76148283115040294</v>
      </c>
      <c r="L70" s="11">
        <v>0.22284825360541477</v>
      </c>
      <c r="M70" s="11">
        <v>0.39660804807698258</v>
      </c>
      <c r="N70" s="11">
        <v>0.6194563016823974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0.54404632373046491</v>
      </c>
      <c r="C71" s="11">
        <v>0.76678853789278278</v>
      </c>
      <c r="D71" s="11">
        <f t="shared" si="50"/>
        <v>0.22274221416231788</v>
      </c>
      <c r="E71" s="11">
        <v>0.29920837061584188</v>
      </c>
      <c r="F71" s="11">
        <f t="shared" si="51"/>
        <v>0.52195058477815981</v>
      </c>
      <c r="G71" s="200">
        <f t="shared" si="52"/>
        <v>2.9646606533842101E-2</v>
      </c>
      <c r="I71" s="11" t="str">
        <f t="shared" si="53"/>
        <v>Elementary occupations</v>
      </c>
      <c r="J71" s="11">
        <v>0.85686521522403714</v>
      </c>
      <c r="K71" s="11">
        <v>1.2445758912137745</v>
      </c>
      <c r="L71" s="11">
        <v>0.38771067598973746</v>
      </c>
      <c r="M71" s="11">
        <v>0.64349199474062735</v>
      </c>
      <c r="N71" s="11">
        <v>1.0312026707303648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0.71725781874353434</v>
      </c>
      <c r="C72" s="11">
        <v>1.0150186467096778</v>
      </c>
      <c r="D72" s="11">
        <f t="shared" si="50"/>
        <v>0.29776082796614345</v>
      </c>
      <c r="E72" s="11">
        <v>0.56960143666461438</v>
      </c>
      <c r="F72" s="11">
        <f t="shared" si="51"/>
        <v>0.86736226463075783</v>
      </c>
      <c r="G72" s="200">
        <f t="shared" si="52"/>
        <v>3.9737522557883098E-2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0.15321441770427174</v>
      </c>
      <c r="C73" s="11">
        <v>0.36966838518489353</v>
      </c>
      <c r="D73" s="11">
        <f t="shared" si="50"/>
        <v>0.21645396748062179</v>
      </c>
      <c r="E73" s="11">
        <v>9.8011153912089227E-2</v>
      </c>
      <c r="F73" s="11">
        <f t="shared" si="51"/>
        <v>0.31446512139271099</v>
      </c>
      <c r="G73" s="200">
        <f t="shared" si="52"/>
        <v>3.3516974476644146E-2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0.61895105008049978</v>
      </c>
      <c r="C74" s="11">
        <v>0.72263769400000744</v>
      </c>
      <c r="D74" s="11">
        <f t="shared" ref="D74:D75" si="56">C74-B74</f>
        <v>0.10368664391950766</v>
      </c>
      <c r="E74" s="11">
        <v>0.39133488145021778</v>
      </c>
      <c r="F74" s="11">
        <f t="shared" ref="F74:F75" si="57">SUM(D74:E74)</f>
        <v>0.49502152536972543</v>
      </c>
      <c r="G74" s="200">
        <f t="shared" si="52"/>
        <v>3.3203495402402083E-2</v>
      </c>
      <c r="I74" s="11" t="str">
        <f>I63</f>
        <v>Managers, directors and senior officials</v>
      </c>
      <c r="J74" s="11">
        <f t="array" ref="J74:J82">MMULT(aggregation!$B$13:$AA$21,B181:B206)</f>
        <v>5.508213555534029</v>
      </c>
      <c r="K74" s="11">
        <f t="array" ref="K74:K82">MMULT(aggregation!$B$13:$AA$21,C181:C206)</f>
        <v>5.3099865302466345</v>
      </c>
      <c r="L74" s="11">
        <f t="array" ref="L74:L82">MMULT(aggregation!$B$13:$AA$21,D181:D206)</f>
        <v>-0.19822702528739367</v>
      </c>
      <c r="M74" s="11">
        <f t="array" ref="M74:M82">MMULT(aggregation!$B$13:$AA$21,E181:E206)</f>
        <v>2.3183595002853776</v>
      </c>
      <c r="N74" s="11">
        <f t="array" ref="N74:N82">MMULT(aggregation!$B$13:$AA$21,F181:F206)</f>
        <v>2.120132474997984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1.5171530363827825</v>
      </c>
      <c r="C75" s="11">
        <v>1.9535004707404544</v>
      </c>
      <c r="D75" s="11">
        <f t="shared" si="56"/>
        <v>0.43634743435767187</v>
      </c>
      <c r="E75" s="11">
        <v>0.95095257364194452</v>
      </c>
      <c r="F75" s="11">
        <f t="shared" si="57"/>
        <v>1.3873000079996163</v>
      </c>
      <c r="G75" s="200">
        <f t="shared" si="52"/>
        <v>3.2972968024146176E-2</v>
      </c>
      <c r="I75" s="11" t="str">
        <f>I64</f>
        <v>Professional occupations</v>
      </c>
      <c r="J75" s="11">
        <v>8.5183151119938749</v>
      </c>
      <c r="K75" s="11">
        <v>9.2860436773962718</v>
      </c>
      <c r="L75" s="11">
        <v>0.76772856540239764</v>
      </c>
      <c r="M75" s="11">
        <v>3.8805311832565601</v>
      </c>
      <c r="N75" s="11">
        <v>4.6482597486589574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1.5212225682654568</v>
      </c>
      <c r="C76" s="11">
        <v>2.0719584791958052</v>
      </c>
      <c r="D76" s="11">
        <f t="shared" si="50"/>
        <v>0.55073591093034846</v>
      </c>
      <c r="E76" s="11">
        <v>1.0680805607001949</v>
      </c>
      <c r="F76" s="11">
        <f t="shared" si="51"/>
        <v>1.6188164716305433</v>
      </c>
      <c r="G76" s="200">
        <f t="shared" si="52"/>
        <v>3.609443825819092E-2</v>
      </c>
      <c r="I76" s="11" t="str">
        <f>I65</f>
        <v>Associate professional occupations</v>
      </c>
      <c r="J76" s="11">
        <v>7.8664506641336818</v>
      </c>
      <c r="K76" s="11">
        <v>7.2732843833898837</v>
      </c>
      <c r="L76" s="11">
        <v>-0.59316628074379818</v>
      </c>
      <c r="M76" s="11">
        <v>3.1011367232748941</v>
      </c>
      <c r="N76" s="11">
        <v>2.507970442531096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0.20897036915322928</v>
      </c>
      <c r="C77" s="11">
        <v>0.34988328256721624</v>
      </c>
      <c r="D77" s="11">
        <f t="shared" si="50"/>
        <v>0.14091291341398696</v>
      </c>
      <c r="E77" s="11">
        <v>0.19984554291490889</v>
      </c>
      <c r="F77" s="11">
        <f t="shared" si="51"/>
        <v>0.34075845632889584</v>
      </c>
      <c r="G77" s="200">
        <f t="shared" si="52"/>
        <v>4.575401041346705E-2</v>
      </c>
      <c r="I77" s="11" t="str">
        <f>I66</f>
        <v>Administrative and secretarial occupations</v>
      </c>
      <c r="J77" s="11">
        <v>7.8750337104082586</v>
      </c>
      <c r="K77" s="11">
        <v>6.3685188976707536</v>
      </c>
      <c r="L77" s="11">
        <v>-1.5065148127375045</v>
      </c>
      <c r="M77" s="11">
        <v>3.5445764559618733</v>
      </c>
      <c r="N77" s="11">
        <v>2.0380616432243688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2.3664229099563169E-2</v>
      </c>
      <c r="C78" s="11">
        <v>3.5160665331119036E-2</v>
      </c>
      <c r="D78" s="11">
        <f t="shared" si="50"/>
        <v>1.1496436231555867E-2</v>
      </c>
      <c r="E78" s="11">
        <v>1.7417003866265053E-2</v>
      </c>
      <c r="F78" s="11">
        <f t="shared" si="51"/>
        <v>2.891344009782092E-2</v>
      </c>
      <c r="G78" s="200">
        <f t="shared" si="52"/>
        <v>3.7456924881050346E-2</v>
      </c>
      <c r="I78" s="11" t="str">
        <f t="shared" ref="I78:I82" si="58">I67</f>
        <v>Skilled trades occupations</v>
      </c>
      <c r="J78" s="11">
        <v>10.648004026839047</v>
      </c>
      <c r="K78" s="11">
        <v>8.5829248487622039</v>
      </c>
      <c r="L78" s="11">
        <v>-2.0650791780768438</v>
      </c>
      <c r="M78" s="11">
        <v>3.5438110818088115</v>
      </c>
      <c r="N78" s="11">
        <v>1.4787319037319684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0.12623150989663043</v>
      </c>
      <c r="C79" s="11">
        <v>0.2682093654074244</v>
      </c>
      <c r="D79" s="11">
        <f t="shared" si="50"/>
        <v>0.14197785551079398</v>
      </c>
      <c r="E79" s="11">
        <v>0.10572637016240749</v>
      </c>
      <c r="F79" s="11">
        <f t="shared" si="51"/>
        <v>0.24770422567320147</v>
      </c>
      <c r="G79" s="200">
        <f t="shared" si="52"/>
        <v>4.1396443718719533E-2</v>
      </c>
      <c r="I79" s="11" t="str">
        <f t="shared" si="58"/>
        <v>Caring, leisure and other service occupations</v>
      </c>
      <c r="J79" s="11">
        <v>10.4954386524005</v>
      </c>
      <c r="K79" s="11">
        <v>13.792300396879401</v>
      </c>
      <c r="L79" s="11">
        <v>3.2968617444789019</v>
      </c>
      <c r="M79" s="11">
        <v>7.0520702481822068</v>
      </c>
      <c r="N79" s="11">
        <v>10.348931992661109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5.6659478933241955E-2</v>
      </c>
      <c r="C80" s="11">
        <v>0.10151363473774148</v>
      </c>
      <c r="D80" s="11">
        <f t="shared" ref="D80" si="59">C80-B80</f>
        <v>4.4854155804499529E-2</v>
      </c>
      <c r="E80" s="11">
        <v>4.5620409421594503E-2</v>
      </c>
      <c r="F80" s="11">
        <f t="shared" ref="F80" si="60">SUM(D80:E80)</f>
        <v>9.0474565226094039E-2</v>
      </c>
      <c r="G80" s="200">
        <f t="shared" si="52"/>
        <v>4.01624650965271E-2</v>
      </c>
      <c r="I80" s="11" t="str">
        <f t="shared" si="58"/>
        <v>Sales and customer service occupations</v>
      </c>
      <c r="J80" s="11">
        <v>9.2022402903128473</v>
      </c>
      <c r="K80" s="11">
        <v>11.031815176348157</v>
      </c>
      <c r="L80" s="11">
        <v>1.8295748860353094</v>
      </c>
      <c r="M80" s="11">
        <v>5.0233684622492225</v>
      </c>
      <c r="N80" s="11">
        <v>6.8529433482845317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0.12547054165830229</v>
      </c>
      <c r="C81" s="11">
        <v>0.19602866749360265</v>
      </c>
      <c r="D81" s="11">
        <f t="shared" si="50"/>
        <v>7.0558125835300356E-2</v>
      </c>
      <c r="E81" s="11">
        <v>0.1018949717952185</v>
      </c>
      <c r="F81" s="11">
        <f t="shared" si="51"/>
        <v>0.17245309763051886</v>
      </c>
      <c r="G81" s="200">
        <f t="shared" si="52"/>
        <v>4.0428374998080496E-2</v>
      </c>
      <c r="I81" s="11" t="str">
        <f t="shared" si="58"/>
        <v>Process, plant and machine operatives</v>
      </c>
      <c r="J81" s="11">
        <v>5.7289916070283322</v>
      </c>
      <c r="K81" s="11">
        <v>6.0882611683458139</v>
      </c>
      <c r="L81" s="11">
        <v>0.35926956131748167</v>
      </c>
      <c r="M81" s="11">
        <v>2.5744742795215236</v>
      </c>
      <c r="N81" s="11">
        <v>2.9337438408390053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0.65010881226559569</v>
      </c>
      <c r="C82" s="11">
        <v>1.0149243513220638</v>
      </c>
      <c r="D82" s="11">
        <f t="shared" si="50"/>
        <v>0.36481553905646813</v>
      </c>
      <c r="E82" s="11">
        <v>0.55614983989148925</v>
      </c>
      <c r="F82" s="11">
        <f t="shared" si="51"/>
        <v>0.92096537894795738</v>
      </c>
      <c r="G82" s="200">
        <f t="shared" si="52"/>
        <v>4.2070158350897113E-2</v>
      </c>
      <c r="I82" s="11" t="str">
        <f t="shared" si="58"/>
        <v>Elementary occupations</v>
      </c>
      <c r="J82" s="11">
        <v>6.3683275469052134</v>
      </c>
      <c r="K82" s="11">
        <v>5.8197432673776408</v>
      </c>
      <c r="L82" s="11">
        <v>-0.5485842795275726</v>
      </c>
      <c r="M82" s="11">
        <v>2.8366901984109738</v>
      </c>
      <c r="N82" s="11">
        <v>2.2881059188834012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0.11652228601819793</v>
      </c>
      <c r="C83" s="11">
        <v>0.16971297936760399</v>
      </c>
      <c r="D83" s="11">
        <f t="shared" ref="D83:D84" si="61">C83-B83</f>
        <v>5.3190693349406057E-2</v>
      </c>
      <c r="E83" s="11">
        <v>9.1753197261809943E-2</v>
      </c>
      <c r="F83" s="11">
        <f t="shared" ref="F83:F84" si="62">SUM(D83:E83)</f>
        <v>0.14494389061121599</v>
      </c>
      <c r="G83" s="200">
        <f t="shared" si="52"/>
        <v>3.9477939723129074E-2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1.0365744685562188E-2</v>
      </c>
      <c r="C84" s="11">
        <v>1.596305414522577E-2</v>
      </c>
      <c r="D84" s="11">
        <f t="shared" si="61"/>
        <v>5.5973094596635815E-3</v>
      </c>
      <c r="E84" s="11">
        <v>7.1495524797071039E-3</v>
      </c>
      <c r="F84" s="11">
        <f t="shared" si="62"/>
        <v>1.2746861939370685E-2</v>
      </c>
      <c r="G84" s="200">
        <f t="shared" si="52"/>
        <v>3.5589885684482514E-2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0.60995199435494163</v>
      </c>
      <c r="C85" s="11">
        <v>0.97055943134141476</v>
      </c>
      <c r="D85" s="11">
        <f t="shared" si="50"/>
        <v>0.36060743698647313</v>
      </c>
      <c r="E85" s="11">
        <v>0.4477261150989979</v>
      </c>
      <c r="F85" s="11">
        <f t="shared" si="51"/>
        <v>0.80833355208547109</v>
      </c>
      <c r="G85" s="200">
        <f t="shared" si="52"/>
        <v>3.7378375375823447E-2</v>
      </c>
      <c r="I85" s="11" t="str">
        <f>I74</f>
        <v>Managers, directors and senior officials</v>
      </c>
      <c r="J85" s="11">
        <f t="array" ref="J85:J93">MMULT(aggregation!$B$13:$AA$21,B210:B235)</f>
        <v>4.2758189162383919</v>
      </c>
      <c r="K85" s="11">
        <f t="array" ref="K85:K93">MMULT(aggregation!$B$13:$AA$21,C210:C235)</f>
        <v>4.076093073832082</v>
      </c>
      <c r="L85" s="11">
        <f t="array" ref="L85:L93">MMULT(aggregation!$B$13:$AA$21,D210:D235)</f>
        <v>-0.19972584240631042</v>
      </c>
      <c r="M85" s="11">
        <f t="array" ref="M85:M93">MMULT(aggregation!$B$13:$AA$21,E210:E235)</f>
        <v>1.9804973636113314</v>
      </c>
      <c r="N85" s="11">
        <f t="array" ref="N85:N93">MMULT(aggregation!$B$13:$AA$21,F210:F235)</f>
        <v>1.780771521205021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0.18268854927800876</v>
      </c>
      <c r="C86" s="11">
        <v>0.39317415289863489</v>
      </c>
      <c r="D86" s="11">
        <f t="shared" si="50"/>
        <v>0.21048560362062613</v>
      </c>
      <c r="E86" s="11">
        <v>0.17275999244454684</v>
      </c>
      <c r="F86" s="11">
        <f t="shared" si="51"/>
        <v>0.38324559606517294</v>
      </c>
      <c r="G86" s="200">
        <f t="shared" si="52"/>
        <v>4.5372394408005556E-2</v>
      </c>
      <c r="I86" s="11" t="str">
        <f>I75</f>
        <v>Professional occupations</v>
      </c>
      <c r="J86" s="11">
        <v>5.4794903761720724</v>
      </c>
      <c r="K86" s="11">
        <v>5.030951669289303</v>
      </c>
      <c r="L86" s="11">
        <v>-0.44853870688276959</v>
      </c>
      <c r="M86" s="11">
        <v>2.0674676856601799</v>
      </c>
      <c r="N86" s="11">
        <v>1.6189289787774104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9.6613772360202882E-2</v>
      </c>
      <c r="C87" s="11">
        <v>0.22854107914646946</v>
      </c>
      <c r="D87" s="11">
        <f t="shared" ref="D87:D88" si="63">C87-B87</f>
        <v>0.13192730678626657</v>
      </c>
      <c r="E87" s="11">
        <v>9.1941595411823562E-2</v>
      </c>
      <c r="F87" s="11">
        <f t="shared" ref="F87:F88" si="64">SUM(D87:E87)</f>
        <v>0.22386890219809014</v>
      </c>
      <c r="G87" s="200">
        <f t="shared" si="52"/>
        <v>4.5586556458762306E-2</v>
      </c>
      <c r="I87" s="11" t="str">
        <f>I76</f>
        <v>Associate professional occupations</v>
      </c>
      <c r="J87" s="11">
        <v>5.596066723339848</v>
      </c>
      <c r="K87" s="11">
        <v>4.5134186928031674</v>
      </c>
      <c r="L87" s="11">
        <v>-1.0826480305366808</v>
      </c>
      <c r="M87" s="11">
        <v>1.8485790289367217</v>
      </c>
      <c r="N87" s="11">
        <v>0.76593099840004109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0.10962952454616952</v>
      </c>
      <c r="C88" s="11">
        <v>0.23381778997948544</v>
      </c>
      <c r="D88" s="11">
        <f t="shared" si="63"/>
        <v>0.12418826543331592</v>
      </c>
      <c r="E88" s="11">
        <v>0.11697330619768607</v>
      </c>
      <c r="F88" s="11">
        <f t="shared" si="64"/>
        <v>0.24116157163100199</v>
      </c>
      <c r="G88" s="200">
        <f t="shared" si="52"/>
        <v>4.9596853294738841E-2</v>
      </c>
      <c r="I88" s="11" t="str">
        <f>I77</f>
        <v>Administrative and secretarial occupations</v>
      </c>
      <c r="J88" s="11">
        <v>8.2358929797823883</v>
      </c>
      <c r="K88" s="11">
        <v>4.4345229778917572</v>
      </c>
      <c r="L88" s="11">
        <v>-3.801370001890632</v>
      </c>
      <c r="M88" s="11">
        <v>2.5010369754008916</v>
      </c>
      <c r="N88" s="11">
        <v>-1.3003330264897401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2.4513460684901258E-2</v>
      </c>
      <c r="C89" s="11">
        <v>4.2681070456278378E-2</v>
      </c>
      <c r="D89" s="11">
        <f t="shared" si="50"/>
        <v>1.816760977137712E-2</v>
      </c>
      <c r="E89" s="11">
        <v>1.6735762577765864E-2</v>
      </c>
      <c r="F89" s="11">
        <f t="shared" si="51"/>
        <v>3.490337234914298E-2</v>
      </c>
      <c r="G89" s="200">
        <f t="shared" si="52"/>
        <v>3.5302850762599203E-2</v>
      </c>
      <c r="I89" s="11" t="str">
        <f t="shared" ref="I89:I93" si="65">I78</f>
        <v>Skilled trades occupations</v>
      </c>
      <c r="J89" s="11">
        <v>7.5576004843783942</v>
      </c>
      <c r="K89" s="11">
        <v>7.3651680755155162</v>
      </c>
      <c r="L89" s="11">
        <v>-0.19243240886287716</v>
      </c>
      <c r="M89" s="11">
        <v>3.0803438101631095</v>
      </c>
      <c r="N89" s="11">
        <v>2.8879114013002325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0.49169432791535339</v>
      </c>
      <c r="C90" s="11">
        <v>0.9950167387066301</v>
      </c>
      <c r="D90" s="11">
        <f t="shared" ref="D90" si="66">C90-B90</f>
        <v>0.50332241079127671</v>
      </c>
      <c r="E90" s="11">
        <v>0.45570396074867969</v>
      </c>
      <c r="F90" s="11">
        <f t="shared" ref="F90" si="67">SUM(D90:E90)</f>
        <v>0.9590263715399564</v>
      </c>
      <c r="G90" s="200">
        <f t="shared" ref="G90:G91" si="68">IF(B90&gt;0,(1+(E90/B90))^(1/($C$6-$B$6))-1,0)</f>
        <v>4.4694142907824475E-2</v>
      </c>
      <c r="I90" s="11" t="str">
        <f t="shared" si="65"/>
        <v>Caring, leisure and other service occupations</v>
      </c>
      <c r="J90" s="11">
        <v>8.1386651967103401</v>
      </c>
      <c r="K90" s="11">
        <v>5.6577946395831713</v>
      </c>
      <c r="L90" s="11">
        <v>-2.4808705571271679</v>
      </c>
      <c r="M90" s="11">
        <v>3.3229469011783093</v>
      </c>
      <c r="N90" s="11">
        <v>0.84207634405114107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25.034499637970534</v>
      </c>
      <c r="C91" s="11">
        <f t="shared" ref="C91:F91" si="69">SUM(C65:C90)</f>
        <v>36.495094898887665</v>
      </c>
      <c r="D91" s="11">
        <f t="shared" si="69"/>
        <v>11.460595260917135</v>
      </c>
      <c r="E91" s="11">
        <f t="shared" si="69"/>
        <v>17.362597919251474</v>
      </c>
      <c r="F91" s="11">
        <f t="shared" si="69"/>
        <v>28.823193180168609</v>
      </c>
      <c r="G91" s="200">
        <f t="shared" si="68"/>
        <v>3.5745720106378664E-2</v>
      </c>
      <c r="I91" s="11" t="str">
        <f t="shared" si="65"/>
        <v>Sales and customer service occupations</v>
      </c>
      <c r="J91" s="11">
        <v>8.7531173231497554</v>
      </c>
      <c r="K91" s="11">
        <v>6.536343460976811</v>
      </c>
      <c r="L91" s="11">
        <v>-2.2167738621729454</v>
      </c>
      <c r="M91" s="11">
        <v>3.6174528705452822</v>
      </c>
      <c r="N91" s="11">
        <v>1.4006790083723366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6.7096547602137342</v>
      </c>
      <c r="K92" s="11">
        <v>8.0385401943391166</v>
      </c>
      <c r="L92" s="11">
        <v>1.328885434125382</v>
      </c>
      <c r="M92" s="11">
        <v>3.5240592326594959</v>
      </c>
      <c r="N92" s="11">
        <v>4.8529446667848779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10.830790528024394</v>
      </c>
      <c r="K93" s="11">
        <v>10.682207890710867</v>
      </c>
      <c r="L93" s="11">
        <v>-0.14858263731352861</v>
      </c>
      <c r="M93" s="11">
        <v>4.8150129028497819</v>
      </c>
      <c r="N93" s="11">
        <v>4.6664302655362526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3.9568753180214795</v>
      </c>
      <c r="C94" s="11">
        <v>4.9318140392613623</v>
      </c>
      <c r="D94" s="11">
        <f>C94-B94</f>
        <v>0.97493872123988279</v>
      </c>
      <c r="E94" s="11">
        <v>2.5536731153503407</v>
      </c>
      <c r="F94" s="11">
        <f>SUM(D94:E94)</f>
        <v>3.5286118365902235</v>
      </c>
      <c r="G94" s="200">
        <f>IF(B94&gt;0,(1+(E94/B94))^(1/($C$6-$B$6))-1,0)</f>
        <v>3.3755136675511555E-2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1.7960059611578094</v>
      </c>
      <c r="C95" s="11">
        <v>3.0482072346705347</v>
      </c>
      <c r="D95" s="11">
        <f t="shared" ref="D95:D118" si="72">C95-B95</f>
        <v>1.2522012735127253</v>
      </c>
      <c r="E95" s="11">
        <v>1.7318093487772273</v>
      </c>
      <c r="F95" s="11">
        <f t="shared" ref="F95:F118" si="73">SUM(D95:E95)</f>
        <v>2.9840106222899525</v>
      </c>
      <c r="G95" s="200">
        <f t="shared" ref="G95:G120" si="74">IF(B95&gt;0,(1+(E95/B95))^(1/($C$6-$B$6))-1,0)</f>
        <v>4.6035774741789881E-2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4.0339432091313814</v>
      </c>
      <c r="C96" s="11">
        <v>4.6339975098545176</v>
      </c>
      <c r="D96" s="11">
        <f t="shared" si="72"/>
        <v>0.60005430072313626</v>
      </c>
      <c r="E96" s="11">
        <v>1.7348555887265749</v>
      </c>
      <c r="F96" s="11">
        <f t="shared" si="73"/>
        <v>2.3349098894497109</v>
      </c>
      <c r="G96" s="200">
        <f t="shared" si="74"/>
        <v>2.4134604607223054E-2</v>
      </c>
      <c r="I96" s="11" t="str">
        <f>I85</f>
        <v>Managers, directors and senior officials</v>
      </c>
      <c r="J96" s="11">
        <f t="array" ref="J96:J104">MMULT(aggregation!$B$13:$AA$21,B239:B264)</f>
        <v>2.13647941019192</v>
      </c>
      <c r="K96" s="11">
        <f t="array" ref="K96:K104">MMULT(aggregation!$B$13:$AA$21,C239:C264)</f>
        <v>1.5908808627824926</v>
      </c>
      <c r="L96" s="11">
        <f t="array" ref="L96:L104">MMULT(aggregation!$B$13:$AA$21,D239:D264)</f>
        <v>-0.54559854740942715</v>
      </c>
      <c r="M96" s="11">
        <f t="array" ref="M96:M104">MMULT(aggregation!$B$13:$AA$21,E239:E264)</f>
        <v>0.88756332471063271</v>
      </c>
      <c r="N96" s="11">
        <f t="array" ref="N96:N104">MMULT(aggregation!$B$13:$AA$21,F239:F264)</f>
        <v>0.3419647773012055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8.4503873076648297</v>
      </c>
      <c r="C97" s="11">
        <v>13.3571426670603</v>
      </c>
      <c r="D97" s="11">
        <f t="shared" si="72"/>
        <v>4.9067553593954703</v>
      </c>
      <c r="E97" s="11">
        <v>6.5812302129784586</v>
      </c>
      <c r="F97" s="11">
        <f t="shared" si="73"/>
        <v>11.48798557237393</v>
      </c>
      <c r="G97" s="200">
        <f t="shared" si="74"/>
        <v>3.9142897271603028E-2</v>
      </c>
      <c r="I97" s="11" t="str">
        <f>I86</f>
        <v>Professional occupations</v>
      </c>
      <c r="J97" s="11">
        <v>2.4324474194645855</v>
      </c>
      <c r="K97" s="11">
        <v>1.5390525554812728</v>
      </c>
      <c r="L97" s="11">
        <v>-0.89339486398331247</v>
      </c>
      <c r="M97" s="11">
        <v>0.76003916688233142</v>
      </c>
      <c r="N97" s="11">
        <v>-0.13335569710098089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3.5621874712304229</v>
      </c>
      <c r="C98" s="11">
        <v>3.6681949547049792</v>
      </c>
      <c r="D98" s="11">
        <f t="shared" ref="D98" si="75">C98-B98</f>
        <v>0.10600748347455635</v>
      </c>
      <c r="E98" s="11">
        <v>1.7319297016163702</v>
      </c>
      <c r="F98" s="11">
        <f t="shared" ref="F98" si="76">SUM(D98:E98)</f>
        <v>1.8379371850909265</v>
      </c>
      <c r="G98" s="200">
        <f t="shared" si="74"/>
        <v>2.6766723464410003E-2</v>
      </c>
      <c r="I98" s="11" t="str">
        <f>I87</f>
        <v>Associate professional occupations</v>
      </c>
      <c r="J98" s="11">
        <v>2.4397935583097783</v>
      </c>
      <c r="K98" s="11">
        <v>1.3580311234634894</v>
      </c>
      <c r="L98" s="11">
        <v>-1.0817624348462889</v>
      </c>
      <c r="M98" s="11">
        <v>0.68622190685779871</v>
      </c>
      <c r="N98" s="11">
        <v>-0.3955405279884901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5.6528384037113248</v>
      </c>
      <c r="C99" s="11">
        <v>7.806965561199843</v>
      </c>
      <c r="D99" s="11">
        <f t="shared" si="72"/>
        <v>2.1541271574885181</v>
      </c>
      <c r="E99" s="11">
        <v>3.6277262802646582</v>
      </c>
      <c r="F99" s="11">
        <f t="shared" si="73"/>
        <v>5.7818534377531758</v>
      </c>
      <c r="G99" s="200">
        <f t="shared" si="74"/>
        <v>3.3603224318184077E-2</v>
      </c>
      <c r="I99" s="11" t="str">
        <f>I88</f>
        <v>Administrative and secretarial occupations</v>
      </c>
      <c r="J99" s="11">
        <v>3.6020572556286767</v>
      </c>
      <c r="K99" s="11">
        <v>0.810901750102487</v>
      </c>
      <c r="L99" s="11">
        <v>-2.7911555055261896</v>
      </c>
      <c r="M99" s="11">
        <v>0.74413699705764313</v>
      </c>
      <c r="N99" s="11">
        <v>-2.0470185084685468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1.356256289347143</v>
      </c>
      <c r="C100" s="11">
        <v>1.4191008703201999</v>
      </c>
      <c r="D100" s="11">
        <f t="shared" si="72"/>
        <v>6.2844580973056896E-2</v>
      </c>
      <c r="E100" s="11">
        <v>0.5958704602234034</v>
      </c>
      <c r="F100" s="11">
        <f t="shared" si="73"/>
        <v>0.65871504119646029</v>
      </c>
      <c r="G100" s="200">
        <f t="shared" si="74"/>
        <v>2.4576561219140647E-2</v>
      </c>
      <c r="I100" s="11" t="str">
        <f t="shared" ref="I100:I104" si="77">I89</f>
        <v>Skilled trades occupations</v>
      </c>
      <c r="J100" s="11">
        <v>2.9741228018531531</v>
      </c>
      <c r="K100" s="11">
        <v>2.1031449472700761</v>
      </c>
      <c r="L100" s="11">
        <v>-0.87097785458307631</v>
      </c>
      <c r="M100" s="11">
        <v>1.0677058492976474</v>
      </c>
      <c r="N100" s="11">
        <v>0.19672799471457103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2.4309067796410657</v>
      </c>
      <c r="C101" s="11">
        <v>3.842034350954123</v>
      </c>
      <c r="D101" s="11">
        <f t="shared" si="72"/>
        <v>1.4111275713130573</v>
      </c>
      <c r="E101" s="11">
        <v>2.0238457742132967</v>
      </c>
      <c r="F101" s="11">
        <f t="shared" si="73"/>
        <v>3.434973345526354</v>
      </c>
      <c r="G101" s="200">
        <f t="shared" si="74"/>
        <v>4.1206854988183661E-2</v>
      </c>
      <c r="I101" s="11" t="str">
        <f t="shared" si="77"/>
        <v>Caring, leisure and other service occupations</v>
      </c>
      <c r="J101" s="11">
        <v>1.7375932935827925</v>
      </c>
      <c r="K101" s="11">
        <v>1.0507308187696773</v>
      </c>
      <c r="L101" s="11">
        <v>-0.68686247481311502</v>
      </c>
      <c r="M101" s="11">
        <v>0.52280688093493621</v>
      </c>
      <c r="N101" s="11">
        <v>-0.16405559387817878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0.83593583151197981</v>
      </c>
      <c r="C102" s="11">
        <v>1.6223552496711926</v>
      </c>
      <c r="D102" s="11">
        <f t="shared" si="72"/>
        <v>0.78641941815921279</v>
      </c>
      <c r="E102" s="11">
        <v>0.57364799706183811</v>
      </c>
      <c r="F102" s="11">
        <f t="shared" si="73"/>
        <v>1.3600674152210508</v>
      </c>
      <c r="G102" s="200">
        <f t="shared" si="74"/>
        <v>3.5446976950080256E-2</v>
      </c>
      <c r="I102" s="11" t="str">
        <f t="shared" si="77"/>
        <v>Sales and customer service occupations</v>
      </c>
      <c r="J102" s="11">
        <v>4.5041169174159927</v>
      </c>
      <c r="K102" s="11">
        <v>2.1184069104078662</v>
      </c>
      <c r="L102" s="11">
        <v>-2.3857100070081265</v>
      </c>
      <c r="M102" s="11">
        <v>1.3008507130418849</v>
      </c>
      <c r="N102" s="11">
        <v>-1.0848592939662416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1.2760545330118314</v>
      </c>
      <c r="C103" s="11">
        <v>1.4160913323597595</v>
      </c>
      <c r="D103" s="11">
        <f t="shared" ref="D103:D104" si="78">C103-B103</f>
        <v>0.14003679934792812</v>
      </c>
      <c r="E103" s="11">
        <v>0.65995689548018766</v>
      </c>
      <c r="F103" s="11">
        <f t="shared" ref="F103:F104" si="79">SUM(D103:E103)</f>
        <v>0.79999369482811578</v>
      </c>
      <c r="G103" s="200">
        <f t="shared" si="74"/>
        <v>2.818022179776003E-2</v>
      </c>
      <c r="I103" s="11" t="str">
        <f t="shared" si="77"/>
        <v>Process, plant and machine operatives</v>
      </c>
      <c r="J103" s="11">
        <v>3.7874316741364611</v>
      </c>
      <c r="K103" s="11">
        <v>2.2146840859872157</v>
      </c>
      <c r="L103" s="11">
        <v>-1.572747588149245</v>
      </c>
      <c r="M103" s="11">
        <v>1.386619850959729</v>
      </c>
      <c r="N103" s="11">
        <v>-0.18612773718951603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3.238379330317581</v>
      </c>
      <c r="C104" s="11">
        <v>3.7371761919166353</v>
      </c>
      <c r="D104" s="11">
        <f t="shared" si="78"/>
        <v>0.49879686159905434</v>
      </c>
      <c r="E104" s="11">
        <v>1.7933622186647322</v>
      </c>
      <c r="F104" s="11">
        <f t="shared" si="79"/>
        <v>2.2921590802637866</v>
      </c>
      <c r="G104" s="200">
        <f t="shared" si="74"/>
        <v>2.9815380464380148E-2</v>
      </c>
      <c r="I104" s="11" t="str">
        <f t="shared" si="77"/>
        <v>Elementary occupations</v>
      </c>
      <c r="J104" s="11">
        <v>7.4607667416678769</v>
      </c>
      <c r="K104" s="11">
        <v>5.2207110328279676</v>
      </c>
      <c r="L104" s="11">
        <v>-2.2400557088399093</v>
      </c>
      <c r="M104" s="11">
        <v>2.6150837802695408</v>
      </c>
      <c r="N104" s="11">
        <v>0.37502807142963135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5.2089731744464629</v>
      </c>
      <c r="C105" s="11">
        <v>6.3941750090907137</v>
      </c>
      <c r="D105" s="11">
        <f t="shared" si="72"/>
        <v>1.1852018346442508</v>
      </c>
      <c r="E105" s="11">
        <v>3.3346609580443736</v>
      </c>
      <c r="F105" s="11">
        <f t="shared" si="73"/>
        <v>4.5198627926886239</v>
      </c>
      <c r="G105" s="200">
        <f t="shared" si="74"/>
        <v>3.353701434439138E-2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0.77854255894390412</v>
      </c>
      <c r="C106" s="11">
        <v>1.8329527393502159</v>
      </c>
      <c r="D106" s="11">
        <f t="shared" si="72"/>
        <v>1.0544101804063117</v>
      </c>
      <c r="E106" s="11">
        <v>0.79625827513722158</v>
      </c>
      <c r="F106" s="11">
        <f t="shared" si="73"/>
        <v>1.8506684555435333</v>
      </c>
      <c r="G106" s="200">
        <f t="shared" si="74"/>
        <v>4.8084307485166899E-2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0.20589162031072714</v>
      </c>
      <c r="C107" s="11">
        <v>0.32356967151483773</v>
      </c>
      <c r="D107" s="11">
        <f t="shared" si="72"/>
        <v>0.1176780512041106</v>
      </c>
      <c r="E107" s="11">
        <v>0.18589055946982536</v>
      </c>
      <c r="F107" s="11">
        <f t="shared" si="73"/>
        <v>0.30356861067393592</v>
      </c>
      <c r="G107" s="200">
        <f t="shared" si="74"/>
        <v>4.3823492916025719E-2</v>
      </c>
      <c r="I107" s="11" t="str">
        <f>I96</f>
        <v>Managers, directors and senior officials</v>
      </c>
      <c r="J107" s="11">
        <f t="array" ref="J107:J115">MMULT(aggregation!$B$13:$AA$21,B268:B293)</f>
        <v>0.66726332229972818</v>
      </c>
      <c r="K107" s="11">
        <f t="array" ref="K107:K115">MMULT(aggregation!$B$13:$AA$21,C268:C293)</f>
        <v>0.6947139245525018</v>
      </c>
      <c r="L107" s="11">
        <f t="array" ref="L107:L115">MMULT(aggregation!$B$13:$AA$21,D268:D293)</f>
        <v>2.7450602252773626E-2</v>
      </c>
      <c r="M107" s="11">
        <f t="array" ref="M107:M115">MMULT(aggregation!$B$13:$AA$21,E268:E293)</f>
        <v>0.25353347697828632</v>
      </c>
      <c r="N107" s="11">
        <f t="array" ref="N107:N115">MMULT(aggregation!$B$13:$AA$21,F268:F293)</f>
        <v>0.28098407923105995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0.38762606490356083</v>
      </c>
      <c r="C108" s="11">
        <v>0.55376622768245809</v>
      </c>
      <c r="D108" s="11">
        <f t="shared" si="72"/>
        <v>0.16614016277889726</v>
      </c>
      <c r="E108" s="11">
        <v>0.24285017075409851</v>
      </c>
      <c r="F108" s="11">
        <f t="shared" si="73"/>
        <v>0.40899033353299574</v>
      </c>
      <c r="G108" s="200">
        <f t="shared" si="74"/>
        <v>3.2960504805686019E-2</v>
      </c>
      <c r="I108" s="11" t="str">
        <f>I97</f>
        <v>Professional occupations</v>
      </c>
      <c r="J108" s="11">
        <v>0.55171426393455336</v>
      </c>
      <c r="K108" s="11">
        <v>0.65990809927015559</v>
      </c>
      <c r="L108" s="11">
        <v>0.10819383533560223</v>
      </c>
      <c r="M108" s="11">
        <v>0.23439091217057767</v>
      </c>
      <c r="N108" s="11">
        <v>0.34258474750617995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0.18078219713319127</v>
      </c>
      <c r="C109" s="11">
        <v>0.22492649953764232</v>
      </c>
      <c r="D109" s="11">
        <f t="shared" ref="D109" si="80">C109-B109</f>
        <v>4.4144302404451052E-2</v>
      </c>
      <c r="E109" s="11">
        <v>0.1139263992340481</v>
      </c>
      <c r="F109" s="11">
        <f t="shared" ref="F109" si="81">SUM(D109:E109)</f>
        <v>0.15807070163849915</v>
      </c>
      <c r="G109" s="200">
        <f t="shared" si="74"/>
        <v>3.3116131650841485E-2</v>
      </c>
      <c r="I109" s="11" t="str">
        <f>I98</f>
        <v>Associate professional occupations</v>
      </c>
      <c r="J109" s="11">
        <v>0.54593431402612413</v>
      </c>
      <c r="K109" s="11">
        <v>0.61555581888702016</v>
      </c>
      <c r="L109" s="11">
        <v>6.9621504860895966E-2</v>
      </c>
      <c r="M109" s="11">
        <v>0.20126933229143965</v>
      </c>
      <c r="N109" s="11">
        <v>0.27089083715233564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0.37448340954227449</v>
      </c>
      <c r="C110" s="11">
        <v>0.55772761601234944</v>
      </c>
      <c r="D110" s="11">
        <f t="shared" si="72"/>
        <v>0.18324420647007494</v>
      </c>
      <c r="E110" s="11">
        <v>0.29825371709514581</v>
      </c>
      <c r="F110" s="11">
        <f t="shared" si="73"/>
        <v>0.48149792356522075</v>
      </c>
      <c r="G110" s="200">
        <f t="shared" si="74"/>
        <v>3.9826435364862967E-2</v>
      </c>
      <c r="I110" s="11" t="str">
        <f>I99</f>
        <v>Administrative and secretarial occupations</v>
      </c>
      <c r="J110" s="11">
        <v>1.0892348488172847</v>
      </c>
      <c r="K110" s="11">
        <v>1.076159916915602</v>
      </c>
      <c r="L110" s="11">
        <v>-1.3074931901682851E-2</v>
      </c>
      <c r="M110" s="11">
        <v>0.44325006522835941</v>
      </c>
      <c r="N110" s="11">
        <v>0.43017513332667656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2.3811638464457863</v>
      </c>
      <c r="C111" s="11">
        <v>3.6473296546839054</v>
      </c>
      <c r="D111" s="11">
        <f>C111-B111</f>
        <v>1.2661658082381191</v>
      </c>
      <c r="E111" s="11">
        <v>2.025660463720655</v>
      </c>
      <c r="F111" s="11">
        <f>SUM(D111:E111)</f>
        <v>3.2918262719587741</v>
      </c>
      <c r="G111" s="200">
        <f t="shared" si="74"/>
        <v>4.1891345193026952E-2</v>
      </c>
      <c r="I111" s="11" t="str">
        <f t="shared" ref="I111:I115" si="82">I100</f>
        <v>Skilled trades occupations</v>
      </c>
      <c r="J111" s="11">
        <v>1.5463217666833948</v>
      </c>
      <c r="K111" s="11">
        <v>0.66154115241949962</v>
      </c>
      <c r="L111" s="11">
        <v>-0.88478061426389532</v>
      </c>
      <c r="M111" s="11">
        <v>0.37368905301307631</v>
      </c>
      <c r="N111" s="11">
        <v>-0.51109156125081912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0.58722777929797743</v>
      </c>
      <c r="C112" s="11">
        <v>0.9546753882979957</v>
      </c>
      <c r="D112" s="11">
        <f t="shared" ref="D112:D113" si="83">C112-B112</f>
        <v>0.36744760900001827</v>
      </c>
      <c r="E112" s="11">
        <v>0.49723367239897287</v>
      </c>
      <c r="F112" s="11">
        <f t="shared" ref="F112:F113" si="84">SUM(D112:E112)</f>
        <v>0.86468128139899114</v>
      </c>
      <c r="G112" s="200">
        <f t="shared" si="74"/>
        <v>4.1742786309643565E-2</v>
      </c>
      <c r="I112" s="11" t="str">
        <f t="shared" si="82"/>
        <v>Caring, leisure and other service occupations</v>
      </c>
      <c r="J112" s="11">
        <v>0.57610326638512099</v>
      </c>
      <c r="K112" s="11">
        <v>0.4407593124236478</v>
      </c>
      <c r="L112" s="11">
        <v>-0.13534395396147328</v>
      </c>
      <c r="M112" s="11">
        <v>0.16428311820110345</v>
      </c>
      <c r="N112" s="11">
        <v>2.8939164239630156E-2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5.2534933248248906E-2</v>
      </c>
      <c r="C113" s="11">
        <v>7.8836563649245073E-2</v>
      </c>
      <c r="D113" s="11">
        <f t="shared" si="83"/>
        <v>2.6301630400996166E-2</v>
      </c>
      <c r="E113" s="11">
        <v>4.5348592679457074E-2</v>
      </c>
      <c r="F113" s="11">
        <f t="shared" si="84"/>
        <v>7.165022308045324E-2</v>
      </c>
      <c r="G113" s="200">
        <f t="shared" si="74"/>
        <v>4.2359257892909952E-2</v>
      </c>
      <c r="I113" s="11" t="str">
        <f t="shared" si="82"/>
        <v>Sales and customer service occupations</v>
      </c>
      <c r="J113" s="11">
        <v>1.6744713057909009</v>
      </c>
      <c r="K113" s="11">
        <v>0.9160635458027464</v>
      </c>
      <c r="L113" s="11">
        <v>-0.75840775998815446</v>
      </c>
      <c r="M113" s="11">
        <v>0.43654477878791814</v>
      </c>
      <c r="N113" s="11">
        <v>-0.32186298120023621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2.8553882262126309</v>
      </c>
      <c r="C114" s="11">
        <v>4.3094146144625904</v>
      </c>
      <c r="D114" s="11">
        <f t="shared" si="72"/>
        <v>1.4540263882499596</v>
      </c>
      <c r="E114" s="11">
        <v>2.1322794952055264</v>
      </c>
      <c r="F114" s="11">
        <f t="shared" si="73"/>
        <v>3.586305883455486</v>
      </c>
      <c r="G114" s="200">
        <f t="shared" si="74"/>
        <v>3.7884015089248768E-2</v>
      </c>
      <c r="I114" s="11" t="str">
        <f t="shared" si="82"/>
        <v>Process, plant and machine operatives</v>
      </c>
      <c r="J114" s="11">
        <v>1.9347563276101161</v>
      </c>
      <c r="K114" s="11">
        <v>0.47312068783760075</v>
      </c>
      <c r="L114" s="11">
        <v>-1.4616356397725154</v>
      </c>
      <c r="M114" s="11">
        <v>0.38949742151425132</v>
      </c>
      <c r="N114" s="11">
        <v>-1.0721382182582642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0.8318302212113502</v>
      </c>
      <c r="C115" s="11">
        <v>1.587162938167612</v>
      </c>
      <c r="D115" s="11">
        <f t="shared" si="72"/>
        <v>0.75533271695626181</v>
      </c>
      <c r="E115" s="11">
        <v>0.68217866968637719</v>
      </c>
      <c r="F115" s="11">
        <f t="shared" si="73"/>
        <v>1.437511386642639</v>
      </c>
      <c r="G115" s="200">
        <f t="shared" si="74"/>
        <v>4.0733614636448756E-2</v>
      </c>
      <c r="I115" s="11" t="str">
        <f t="shared" si="82"/>
        <v>Elementary occupations</v>
      </c>
      <c r="J115" s="11">
        <v>2.7897259463262492</v>
      </c>
      <c r="K115" s="11">
        <v>1.2194905044949225</v>
      </c>
      <c r="L115" s="11">
        <v>-1.5702354418313265</v>
      </c>
      <c r="M115" s="11">
        <v>0.54871298704338745</v>
      </c>
      <c r="N115" s="11">
        <v>-1.0215224547879391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0.24240315081763975</v>
      </c>
      <c r="C116" s="11">
        <v>0.56654014052886725</v>
      </c>
      <c r="D116" s="11">
        <f t="shared" ref="D116:D117" si="85">C116-B116</f>
        <v>0.32413698971122751</v>
      </c>
      <c r="E116" s="11">
        <v>0.21822099506134493</v>
      </c>
      <c r="F116" s="11">
        <f t="shared" ref="F116:F117" si="86">SUM(D116:E116)</f>
        <v>0.54235798477257247</v>
      </c>
      <c r="G116" s="200">
        <f t="shared" si="74"/>
        <v>4.3727747375828629E-2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0.41536158214182445</v>
      </c>
      <c r="C117" s="11">
        <v>0.62921109652246376</v>
      </c>
      <c r="D117" s="11">
        <f t="shared" si="85"/>
        <v>0.21384951438063932</v>
      </c>
      <c r="E117" s="11">
        <v>0.35766791788507579</v>
      </c>
      <c r="F117" s="11">
        <f t="shared" si="86"/>
        <v>0.57151743226571505</v>
      </c>
      <c r="G117" s="200">
        <f t="shared" si="74"/>
        <v>4.2280588475485548E-2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0.12289875324599725</v>
      </c>
      <c r="C118" s="11">
        <v>0.12747487033546287</v>
      </c>
      <c r="D118" s="11">
        <f t="shared" si="72"/>
        <v>4.57611708946562E-3</v>
      </c>
      <c r="E118" s="11">
        <v>7.1770001607108738E-2</v>
      </c>
      <c r="F118" s="11">
        <f t="shared" si="73"/>
        <v>7.6346118696574358E-2</v>
      </c>
      <c r="G118" s="200">
        <f t="shared" si="74"/>
        <v>3.1137508381351209E-2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1.7819548797959501</v>
      </c>
      <c r="C119" s="11">
        <v>2.9592826617510499</v>
      </c>
      <c r="D119" s="11">
        <f t="shared" ref="D119" si="87">C119-B119</f>
        <v>1.1773277819550998</v>
      </c>
      <c r="E119" s="11">
        <v>1.5743768260284998</v>
      </c>
      <c r="F119" s="11">
        <f t="shared" ref="F119" si="88">SUM(D119:E119)</f>
        <v>2.7517046079835996</v>
      </c>
      <c r="G119" s="200">
        <f t="shared" si="74"/>
        <v>4.3112648297928491E-2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52.996832832444369</v>
      </c>
      <c r="C120" s="11">
        <f t="shared" ref="C120:F120" si="89">SUM(C94:C119)</f>
        <v>74.23012565356089</v>
      </c>
      <c r="D120" s="11">
        <f t="shared" si="89"/>
        <v>21.233292821116482</v>
      </c>
      <c r="E120" s="11">
        <f t="shared" si="89"/>
        <v>36.184484307364812</v>
      </c>
      <c r="F120" s="11">
        <f t="shared" si="89"/>
        <v>57.417777128481305</v>
      </c>
      <c r="G120" s="200">
        <f t="shared" si="74"/>
        <v>3.5304887856512757E-2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0.97300401639387735</v>
      </c>
      <c r="C123" s="11">
        <v>1.0488214145114128</v>
      </c>
      <c r="D123" s="11">
        <f>C123-B123</f>
        <v>7.5817398117535406E-2</v>
      </c>
      <c r="E123" s="11">
        <v>0.5276085548598638</v>
      </c>
      <c r="F123" s="11">
        <f>SUM(D123:E123)</f>
        <v>0.6034259529773992</v>
      </c>
      <c r="G123" s="200">
        <f>IF(B123&gt;0,(1+(E123/B123))^(1/($C$6-$B$6))-1,0)</f>
        <v>2.9303848304800706E-2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0.64628438818244394</v>
      </c>
      <c r="C124" s="11">
        <v>1.0131453337730578</v>
      </c>
      <c r="D124" s="11">
        <f t="shared" ref="D124:D139" si="92">C124-B124</f>
        <v>0.36686094559061388</v>
      </c>
      <c r="E124" s="11">
        <v>0.55939214370991064</v>
      </c>
      <c r="F124" s="11">
        <f t="shared" ref="F124:F131" si="93">SUM(D124:E124)</f>
        <v>0.92625308930052452</v>
      </c>
      <c r="G124" s="200">
        <f t="shared" ref="G124:G147" si="94">IF(B124&gt;0,(1+(E124/B124))^(1/($C$6-$B$6))-1,0)</f>
        <v>4.2446581512476156E-2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0.43601710824710282</v>
      </c>
      <c r="C125" s="11">
        <v>0.53288480577392738</v>
      </c>
      <c r="D125" s="11">
        <f t="shared" si="92"/>
        <v>9.6867697526824559E-2</v>
      </c>
      <c r="E125" s="11">
        <v>0.18970134763274804</v>
      </c>
      <c r="F125" s="11">
        <f t="shared" si="93"/>
        <v>0.2865690451595726</v>
      </c>
      <c r="G125" s="200">
        <f t="shared" si="94"/>
        <v>2.4373564477646381E-2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2.8180690614916655</v>
      </c>
      <c r="C126" s="11">
        <v>0.43520922680296592</v>
      </c>
      <c r="D126" s="11">
        <f t="shared" si="92"/>
        <v>-2.3828598346886993</v>
      </c>
      <c r="E126" s="11">
        <v>0.54410328008911035</v>
      </c>
      <c r="F126" s="11">
        <f t="shared" si="93"/>
        <v>-1.838756554599589</v>
      </c>
      <c r="G126" s="200">
        <f t="shared" si="94"/>
        <v>1.1838552453640183E-2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0.19919149746335238</v>
      </c>
      <c r="C127" s="11">
        <v>0.11500634532152397</v>
      </c>
      <c r="D127" s="11">
        <f t="shared" si="92"/>
        <v>-8.4185152141828409E-2</v>
      </c>
      <c r="E127" s="11">
        <v>3.2172041176377293E-2</v>
      </c>
      <c r="F127" s="11">
        <f t="shared" si="93"/>
        <v>-5.2013110965451116E-2</v>
      </c>
      <c r="G127" s="200">
        <f>IF(B127&gt;0,(1+(E127/B127))^(1/($C$6-$B$6))-1,0)</f>
        <v>1.0031553578577768E-2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0.51973250295431883</v>
      </c>
      <c r="C128" s="11">
        <v>0.52408754811940617</v>
      </c>
      <c r="D128" s="11">
        <f t="shared" si="92"/>
        <v>4.3550451650873345E-3</v>
      </c>
      <c r="E128" s="11">
        <v>0.190489772346075</v>
      </c>
      <c r="F128" s="11">
        <f t="shared" si="93"/>
        <v>0.19484481751116234</v>
      </c>
      <c r="G128" s="200">
        <f t="shared" si="94"/>
        <v>2.1035778868592647E-2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0.26592021861820098</v>
      </c>
      <c r="C129" s="11">
        <v>0.35383253850811236</v>
      </c>
      <c r="D129" s="11">
        <f t="shared" si="92"/>
        <v>8.7912319889911383E-2</v>
      </c>
      <c r="E129" s="11">
        <v>0.139240041107282</v>
      </c>
      <c r="F129" s="11">
        <f t="shared" si="93"/>
        <v>0.22715236099719338</v>
      </c>
      <c r="G129" s="200">
        <f t="shared" si="94"/>
        <v>2.8470167515687983E-2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1.2454061275692827</v>
      </c>
      <c r="C130" s="11">
        <v>0.48336407852785701</v>
      </c>
      <c r="D130" s="11">
        <f t="shared" si="92"/>
        <v>-0.7620420490414257</v>
      </c>
      <c r="E130" s="11">
        <v>0.36262827058708902</v>
      </c>
      <c r="F130" s="11">
        <f t="shared" si="93"/>
        <v>-0.39941377845433668</v>
      </c>
      <c r="G130" s="200">
        <f t="shared" si="94"/>
        <v>1.7182677931536938E-2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0.21965072783875181</v>
      </c>
      <c r="C131" s="11">
        <v>0.38264703142100792</v>
      </c>
      <c r="D131" s="11">
        <f t="shared" si="92"/>
        <v>0.16299630358225611</v>
      </c>
      <c r="E131" s="11">
        <v>0.12365642020547388</v>
      </c>
      <c r="F131" s="11">
        <f t="shared" si="93"/>
        <v>0.28665272378772999</v>
      </c>
      <c r="G131" s="200">
        <f t="shared" si="94"/>
        <v>3.0220086728320439E-2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0.16901805955034088</v>
      </c>
      <c r="C132" s="11">
        <v>0.22421247786698822</v>
      </c>
      <c r="D132" s="11">
        <f t="shared" si="92"/>
        <v>5.5194418316647342E-2</v>
      </c>
      <c r="E132" s="11">
        <v>9.3755483052804053E-2</v>
      </c>
      <c r="F132" s="11">
        <f t="shared" ref="F132:F133" si="95">SUM(D132:E132)</f>
        <v>0.14894990136945141</v>
      </c>
      <c r="G132" s="200">
        <f t="shared" si="94"/>
        <v>2.985615354601534E-2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0.96893714897293515</v>
      </c>
      <c r="C133" s="11">
        <v>1.1045195433063513</v>
      </c>
      <c r="D133" s="11">
        <f t="shared" si="92"/>
        <v>0.13558239433341612</v>
      </c>
      <c r="E133" s="11">
        <v>0.50220968696110235</v>
      </c>
      <c r="F133" s="11">
        <f t="shared" si="95"/>
        <v>0.63779208129451848</v>
      </c>
      <c r="G133" s="200">
        <f t="shared" si="94"/>
        <v>2.8231002648914982E-2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1.9438539945731492</v>
      </c>
      <c r="C134" s="11">
        <v>2.2924763591688575</v>
      </c>
      <c r="D134" s="11">
        <f t="shared" si="92"/>
        <v>0.34862236459570828</v>
      </c>
      <c r="E134" s="11">
        <v>1.2589390732273666</v>
      </c>
      <c r="F134" s="11">
        <f t="shared" ref="F134:F137" si="96">SUM(D134:E134)</f>
        <v>1.6075614378230749</v>
      </c>
      <c r="G134" s="200">
        <f t="shared" si="94"/>
        <v>3.3850358213956433E-2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0.36610790534849946</v>
      </c>
      <c r="C135" s="11">
        <v>0.46287696337541362</v>
      </c>
      <c r="D135" s="11">
        <f t="shared" si="92"/>
        <v>9.6769058026914156E-2</v>
      </c>
      <c r="E135" s="11">
        <v>0.28538123845106234</v>
      </c>
      <c r="F135" s="11">
        <f t="shared" si="96"/>
        <v>0.38215029647797649</v>
      </c>
      <c r="G135" s="200">
        <f t="shared" si="94"/>
        <v>3.9169851451907212E-2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0.13854882138150248</v>
      </c>
      <c r="C136" s="11">
        <v>0.18920408958475193</v>
      </c>
      <c r="D136" s="11">
        <f t="shared" si="92"/>
        <v>5.0655268203249448E-2</v>
      </c>
      <c r="E136" s="11">
        <v>0.11848903131514421</v>
      </c>
      <c r="F136" s="11">
        <f t="shared" si="96"/>
        <v>0.16914429951839366</v>
      </c>
      <c r="G136" s="200">
        <f t="shared" si="94"/>
        <v>4.2060538233453348E-2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0.14231252974413297</v>
      </c>
      <c r="C137" s="11">
        <v>0.19580969622038211</v>
      </c>
      <c r="D137" s="11">
        <f t="shared" si="92"/>
        <v>5.3497166476249136E-2</v>
      </c>
      <c r="E137" s="11">
        <v>7.6525303816721069E-2</v>
      </c>
      <c r="F137" s="11">
        <f t="shared" si="96"/>
        <v>0.1300224702929702</v>
      </c>
      <c r="G137" s="200">
        <f t="shared" si="94"/>
        <v>2.9102463583926541E-2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0.13868951803162677</v>
      </c>
      <c r="C138" s="11">
        <v>0.17428809992992375</v>
      </c>
      <c r="D138" s="11">
        <f t="shared" si="92"/>
        <v>3.5598581898296983E-2</v>
      </c>
      <c r="E138" s="11">
        <v>9.0212029989661338E-2</v>
      </c>
      <c r="F138" s="11">
        <f t="shared" ref="F138" si="97">SUM(D138:E138)</f>
        <v>0.12581061188795833</v>
      </c>
      <c r="G138" s="200">
        <f t="shared" si="94"/>
        <v>3.3967780855186591E-2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0.18297644718141984</v>
      </c>
      <c r="C139" s="11">
        <v>0.28162177603392557</v>
      </c>
      <c r="D139" s="11">
        <f t="shared" si="92"/>
        <v>9.8645328852505737E-2</v>
      </c>
      <c r="E139" s="11">
        <v>0.14575945887534628</v>
      </c>
      <c r="F139" s="11">
        <f t="shared" ref="F139" si="98">SUM(D139:E139)</f>
        <v>0.24440478772785201</v>
      </c>
      <c r="G139" s="200">
        <f t="shared" si="94"/>
        <v>3.9832682544982401E-2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2.0264490397569479</v>
      </c>
      <c r="C140" s="11">
        <v>2.2850218254052672</v>
      </c>
      <c r="D140" s="11">
        <f>C140-B140</f>
        <v>0.25857278564831931</v>
      </c>
      <c r="E140" s="11">
        <v>1.2776495635110823</v>
      </c>
      <c r="F140" s="11">
        <f>SUM(D140:E140)</f>
        <v>1.5362223491594016</v>
      </c>
      <c r="G140" s="200">
        <f t="shared" si="94"/>
        <v>3.3128845647948602E-2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0.39034493581217589</v>
      </c>
      <c r="C141" s="11">
        <v>0.64559446801535714</v>
      </c>
      <c r="D141" s="11">
        <f t="shared" ref="D141:D147" si="99">C141-B141</f>
        <v>0.25524953220318125</v>
      </c>
      <c r="E141" s="11">
        <v>0.3307788879105002</v>
      </c>
      <c r="F141" s="11">
        <f t="shared" ref="F141:F142" si="100">SUM(D141:E141)</f>
        <v>0.58602842011368139</v>
      </c>
      <c r="G141" s="200">
        <f t="shared" si="94"/>
        <v>4.1767376019004043E-2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1.540406475626464E-2</v>
      </c>
      <c r="C142" s="11">
        <v>1.8333735770312536E-2</v>
      </c>
      <c r="D142" s="11">
        <f t="shared" si="99"/>
        <v>2.9296710140478965E-3</v>
      </c>
      <c r="E142" s="11">
        <v>9.8166216818442332E-3</v>
      </c>
      <c r="F142" s="11">
        <f t="shared" si="100"/>
        <v>1.274629269589213E-2</v>
      </c>
      <c r="G142" s="200">
        <f t="shared" si="94"/>
        <v>3.3415024043815578E-2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1.0774631761423641</v>
      </c>
      <c r="C143" s="11">
        <v>1.5709439505925256</v>
      </c>
      <c r="D143" s="11">
        <f t="shared" si="99"/>
        <v>0.49348077445016147</v>
      </c>
      <c r="E143" s="11">
        <v>0.78107736131316452</v>
      </c>
      <c r="F143" s="11">
        <f t="shared" ref="F143:F144" si="101">SUM(D143:E143)</f>
        <v>1.274558135763326</v>
      </c>
      <c r="G143" s="200">
        <f t="shared" si="94"/>
        <v>3.7014049135405624E-2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0.25746217779497943</v>
      </c>
      <c r="C144" s="11">
        <v>0.50284110948401795</v>
      </c>
      <c r="D144" s="11">
        <f t="shared" si="99"/>
        <v>0.24537893168903852</v>
      </c>
      <c r="E144" s="11">
        <v>0.22033533820687265</v>
      </c>
      <c r="F144" s="11">
        <f t="shared" si="101"/>
        <v>0.46571426989591114</v>
      </c>
      <c r="G144" s="200">
        <f t="shared" si="94"/>
        <v>4.2082325358878903E-2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0.14078621362655841</v>
      </c>
      <c r="C145" s="11">
        <v>0.27601098705227034</v>
      </c>
      <c r="D145" s="11">
        <f t="shared" si="99"/>
        <v>0.13522477342571193</v>
      </c>
      <c r="E145" s="11">
        <v>0.10724804286378428</v>
      </c>
      <c r="F145" s="11">
        <f t="shared" ref="F145:F146" si="102">SUM(D145:E145)</f>
        <v>0.24247281628949621</v>
      </c>
      <c r="G145" s="200">
        <f t="shared" si="94"/>
        <v>3.8476729433566614E-2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0.19754560283077219</v>
      </c>
      <c r="C146" s="11">
        <v>0.24727982347399671</v>
      </c>
      <c r="D146" s="11">
        <f t="shared" si="99"/>
        <v>4.9734220643224525E-2</v>
      </c>
      <c r="E146" s="11">
        <v>0.14291474596473519</v>
      </c>
      <c r="F146" s="11">
        <f t="shared" si="102"/>
        <v>0.19264896660795972</v>
      </c>
      <c r="G146" s="200">
        <f t="shared" si="94"/>
        <v>3.6955083114641241E-2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9.2157883488679981E-2</v>
      </c>
      <c r="C147" s="11">
        <v>0.13897124863942328</v>
      </c>
      <c r="D147" s="11">
        <f t="shared" si="99"/>
        <v>4.6813365150743302E-2</v>
      </c>
      <c r="E147" s="11">
        <v>6.7466656947915191E-2</v>
      </c>
      <c r="F147" s="11">
        <f t="shared" ref="F147" si="103">SUM(D147:E147)</f>
        <v>0.11428002209865849</v>
      </c>
      <c r="G147" s="200">
        <f t="shared" si="94"/>
        <v>3.7300238746976966E-2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0.91896029528540657</v>
      </c>
      <c r="C148" s="11">
        <v>1.5057545130837611</v>
      </c>
      <c r="D148" s="11">
        <f t="shared" ref="D148" si="104">C148-B148</f>
        <v>0.5867942177983545</v>
      </c>
      <c r="E148" s="11">
        <v>0.73837381513551825</v>
      </c>
      <c r="F148" s="11">
        <f t="shared" ref="F148" si="105">SUM(D148:E148)</f>
        <v>1.3251680329338726</v>
      </c>
      <c r="G148" s="200">
        <f t="shared" ref="G148:G149" si="106">IF(B148&gt;0,(1+(E148/B148))^(1/($C$6-$B$6))-1,0)</f>
        <v>4.009790454895179E-2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16.490293463036753</v>
      </c>
      <c r="C149" s="11">
        <f t="shared" ref="C149:F149" si="107">SUM(C123:C148)</f>
        <v>17.004758989762795</v>
      </c>
      <c r="D149" s="11">
        <f t="shared" si="107"/>
        <v>0.51446552672604517</v>
      </c>
      <c r="E149" s="11">
        <f t="shared" si="107"/>
        <v>8.9159242109385541</v>
      </c>
      <c r="F149" s="11">
        <f t="shared" si="107"/>
        <v>9.4303897376645995</v>
      </c>
      <c r="G149" s="200">
        <f t="shared" si="106"/>
        <v>2.9233962799276814E-2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0.96070704581583155</v>
      </c>
      <c r="C152" s="11">
        <v>0.95709531972901796</v>
      </c>
      <c r="D152" s="11">
        <f>C152-B152</f>
        <v>-3.6117260868135936E-3</v>
      </c>
      <c r="E152" s="11">
        <v>0.49241058849859237</v>
      </c>
      <c r="F152" s="11">
        <f>SUM(D152:E152)</f>
        <v>0.48879886241177878</v>
      </c>
      <c r="G152" s="200">
        <f>IF(B152&gt;0,(1+(E152/B152))^(1/($C$6-$B$6))-1,0)</f>
        <v>2.7970503332264807E-2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0.52367615433823145</v>
      </c>
      <c r="C153" s="11">
        <v>0.75290549110039817</v>
      </c>
      <c r="D153" s="11">
        <f t="shared" ref="D153:D168" si="110">C153-B153</f>
        <v>0.22922933676216672</v>
      </c>
      <c r="E153" s="11">
        <v>0.41328004201078083</v>
      </c>
      <c r="F153" s="11">
        <f t="shared" ref="F153:F160" si="111">SUM(D153:E153)</f>
        <v>0.64250937877294756</v>
      </c>
      <c r="G153" s="200">
        <f t="shared" ref="G153:G155" si="112">IF(B153&gt;0,(1+(E153/B153))^(1/($C$6-$B$6))-1,0)</f>
        <v>3.9546129902375604E-2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1.1611946317753077</v>
      </c>
      <c r="C154" s="11">
        <v>1.1058905681664668</v>
      </c>
      <c r="D154" s="11">
        <f t="shared" si="110"/>
        <v>-5.5304063608840881E-2</v>
      </c>
      <c r="E154" s="11">
        <v>0.38992866493545442</v>
      </c>
      <c r="F154" s="11">
        <f t="shared" si="111"/>
        <v>0.33462460132661354</v>
      </c>
      <c r="G154" s="200">
        <f t="shared" si="112"/>
        <v>1.9489491073108045E-2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0.54631489749889905</v>
      </c>
      <c r="C155" s="11">
        <v>0.76514887440272061</v>
      </c>
      <c r="D155" s="11">
        <f t="shared" si="110"/>
        <v>0.21883397690382156</v>
      </c>
      <c r="E155" s="11">
        <v>0.33871691834452011</v>
      </c>
      <c r="F155" s="11">
        <f t="shared" si="111"/>
        <v>0.55755089524834167</v>
      </c>
      <c r="G155" s="200">
        <f t="shared" si="112"/>
        <v>3.268465241552776E-2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8.8156005839848547E-2</v>
      </c>
      <c r="C156" s="11">
        <v>6.0581033809322081E-2</v>
      </c>
      <c r="D156" s="11">
        <f t="shared" si="110"/>
        <v>-2.7574972030526466E-2</v>
      </c>
      <c r="E156" s="11">
        <v>2.8442888713621776E-2</v>
      </c>
      <c r="F156" s="11">
        <f t="shared" si="111"/>
        <v>8.6791668309530931E-4</v>
      </c>
      <c r="G156" s="200">
        <f>IF(B156&gt;0,(1+(E156/B156))^(1/($C$6-$B$6))-1,0)</f>
        <v>1.8816966066989682E-2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0.77832208419276394</v>
      </c>
      <c r="C157" s="11">
        <v>1.0283084909054603</v>
      </c>
      <c r="D157" s="11">
        <f t="shared" si="110"/>
        <v>0.24998640671269634</v>
      </c>
      <c r="E157" s="11">
        <v>0.4412825728926274</v>
      </c>
      <c r="F157" s="11">
        <f t="shared" si="111"/>
        <v>0.69126897960532374</v>
      </c>
      <c r="G157" s="200">
        <f t="shared" ref="G157:G178" si="113">IF(B157&gt;0,(1+(E157/B157))^(1/($C$6-$B$6))-1,0)</f>
        <v>3.0395566517722905E-2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0.58132286489736473</v>
      </c>
      <c r="C158" s="11">
        <v>0.46932778652351587</v>
      </c>
      <c r="D158" s="11">
        <f t="shared" si="110"/>
        <v>-0.11199507837384887</v>
      </c>
      <c r="E158" s="11">
        <v>0.18561406262247004</v>
      </c>
      <c r="F158" s="11">
        <f t="shared" si="111"/>
        <v>7.3618984248621178E-2</v>
      </c>
      <c r="G158" s="200">
        <f t="shared" si="113"/>
        <v>1.8644902592559021E-2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0.31727935837859628</v>
      </c>
      <c r="C159" s="11">
        <v>0.37127365181385674</v>
      </c>
      <c r="D159" s="11">
        <f t="shared" si="110"/>
        <v>5.3994293435260465E-2</v>
      </c>
      <c r="E159" s="11">
        <v>0.19218480372741617</v>
      </c>
      <c r="F159" s="11">
        <f t="shared" si="111"/>
        <v>0.24617909716267664</v>
      </c>
      <c r="G159" s="200">
        <f t="shared" si="113"/>
        <v>3.2075466895368221E-2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0.17126533050564516</v>
      </c>
      <c r="C160" s="11">
        <v>0.23167957496274449</v>
      </c>
      <c r="D160" s="11">
        <f t="shared" si="110"/>
        <v>6.0414244457099336E-2</v>
      </c>
      <c r="E160" s="11">
        <v>9.0237044834220903E-2</v>
      </c>
      <c r="F160" s="11">
        <f t="shared" si="111"/>
        <v>0.15065128929132024</v>
      </c>
      <c r="G160" s="200">
        <f t="shared" si="113"/>
        <v>2.8617113115860793E-2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0.19707825467154153</v>
      </c>
      <c r="C161" s="11">
        <v>0.22355203346568114</v>
      </c>
      <c r="D161" s="11">
        <f t="shared" si="110"/>
        <v>2.6473778794139619E-2</v>
      </c>
      <c r="E161" s="11">
        <v>9.8829576932366714E-2</v>
      </c>
      <c r="F161" s="11">
        <f t="shared" ref="F161:F162" si="114">SUM(D161:E161)</f>
        <v>0.12530335572650633</v>
      </c>
      <c r="G161" s="200">
        <f t="shared" si="113"/>
        <v>2.746692418380281E-2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0.76363536154428946</v>
      </c>
      <c r="C162" s="11">
        <v>0.87491297225091469</v>
      </c>
      <c r="D162" s="11">
        <f t="shared" si="110"/>
        <v>0.11127761070662523</v>
      </c>
      <c r="E162" s="11">
        <v>0.39346852679035677</v>
      </c>
      <c r="F162" s="11">
        <f t="shared" si="114"/>
        <v>0.50474613749698194</v>
      </c>
      <c r="G162" s="200">
        <f t="shared" si="113"/>
        <v>2.8093045682572981E-2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1.7784563427893125</v>
      </c>
      <c r="C163" s="11">
        <v>2.0687497240205373</v>
      </c>
      <c r="D163" s="11">
        <f t="shared" si="110"/>
        <v>0.29029338123122472</v>
      </c>
      <c r="E163" s="11">
        <v>1.0812047221577343</v>
      </c>
      <c r="F163" s="11">
        <f t="shared" ref="F163:F166" si="115">SUM(D163:E163)</f>
        <v>1.3714981033889591</v>
      </c>
      <c r="G163" s="200">
        <f t="shared" si="113"/>
        <v>3.2170454947879401E-2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0.28862505625699297</v>
      </c>
      <c r="C164" s="11">
        <v>0.46614224802902982</v>
      </c>
      <c r="D164" s="11">
        <f t="shared" si="110"/>
        <v>0.17751719177203684</v>
      </c>
      <c r="E164" s="11">
        <v>0.21937032356875666</v>
      </c>
      <c r="F164" s="11">
        <f t="shared" si="115"/>
        <v>0.39688751534079347</v>
      </c>
      <c r="G164" s="200">
        <f t="shared" si="113"/>
        <v>3.8408853131691956E-2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0.16979742104707959</v>
      </c>
      <c r="C165" s="11">
        <v>0.24911151550926425</v>
      </c>
      <c r="D165" s="11">
        <f t="shared" si="110"/>
        <v>7.9314094462184653E-2</v>
      </c>
      <c r="E165" s="11">
        <v>0.13443623690980203</v>
      </c>
      <c r="F165" s="11">
        <f t="shared" si="115"/>
        <v>0.21375033137198668</v>
      </c>
      <c r="G165" s="200">
        <f t="shared" si="113"/>
        <v>3.96450208885466E-2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0.57335178006500864</v>
      </c>
      <c r="C166" s="11">
        <v>0.63149126953059453</v>
      </c>
      <c r="D166" s="11">
        <f t="shared" si="110"/>
        <v>5.8139489465585892E-2</v>
      </c>
      <c r="E166" s="11">
        <v>0.27333853528488561</v>
      </c>
      <c r="F166" s="11">
        <f t="shared" si="115"/>
        <v>0.3314780247504715</v>
      </c>
      <c r="G166" s="200">
        <f t="shared" si="113"/>
        <v>2.6329696233561295E-2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0.19673698536910761</v>
      </c>
      <c r="C167" s="11">
        <v>0.2645521235070134</v>
      </c>
      <c r="D167" s="11">
        <f t="shared" si="110"/>
        <v>6.7815138137905795E-2</v>
      </c>
      <c r="E167" s="11">
        <v>0.13670755050044237</v>
      </c>
      <c r="F167" s="11">
        <f t="shared" ref="F167" si="116">SUM(D167:E167)</f>
        <v>0.20452268863834816</v>
      </c>
      <c r="G167" s="200">
        <f t="shared" si="113"/>
        <v>3.5799839804844025E-2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0.15482529296226805</v>
      </c>
      <c r="C168" s="11">
        <v>0.18366815300978381</v>
      </c>
      <c r="D168" s="11">
        <f t="shared" si="110"/>
        <v>2.8842860047515767E-2</v>
      </c>
      <c r="E168" s="11">
        <v>0.1032713733509322</v>
      </c>
      <c r="F168" s="11">
        <f t="shared" ref="F168" si="117">SUM(D168:E168)</f>
        <v>0.13211423339844797</v>
      </c>
      <c r="G168" s="200">
        <f t="shared" si="113"/>
        <v>3.4656123229079849E-2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1.1373482678572819</v>
      </c>
      <c r="C169" s="11">
        <v>1.3688422457445082</v>
      </c>
      <c r="D169" s="11">
        <f>C169-B169</f>
        <v>0.23149397788722625</v>
      </c>
      <c r="E169" s="11">
        <v>0.77133517158068432</v>
      </c>
      <c r="F169" s="11">
        <f>SUM(D169:E169)</f>
        <v>1.0028291494679107</v>
      </c>
      <c r="G169" s="200">
        <f t="shared" si="113"/>
        <v>3.5116812057863322E-2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0.49468575508157042</v>
      </c>
      <c r="C170" s="11">
        <v>0.8175164556493586</v>
      </c>
      <c r="D170" s="11">
        <f t="shared" ref="D170:D176" si="118">C170-B170</f>
        <v>0.32283070056778818</v>
      </c>
      <c r="E170" s="11">
        <v>0.40629624789200164</v>
      </c>
      <c r="F170" s="11">
        <f t="shared" ref="F170:F171" si="119">SUM(D170:E170)</f>
        <v>0.72912694845978976</v>
      </c>
      <c r="G170" s="200">
        <f t="shared" si="113"/>
        <v>4.0780421827856017E-2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1.3157444185303154E-2</v>
      </c>
      <c r="C171" s="11">
        <v>1.2839760523863538E-2</v>
      </c>
      <c r="D171" s="11">
        <f t="shared" si="118"/>
        <v>-3.1768366143961578E-4</v>
      </c>
      <c r="E171" s="11">
        <v>7.8950133007005298E-3</v>
      </c>
      <c r="F171" s="11">
        <f t="shared" si="119"/>
        <v>7.577329639260914E-3</v>
      </c>
      <c r="G171" s="200">
        <f t="shared" si="113"/>
        <v>3.1831426002484564E-2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0.76036376214857149</v>
      </c>
      <c r="C172" s="11">
        <v>0.97409876907537785</v>
      </c>
      <c r="D172" s="11">
        <f t="shared" si="118"/>
        <v>0.21373500692680636</v>
      </c>
      <c r="E172" s="11">
        <v>0.44324183981022036</v>
      </c>
      <c r="F172" s="11">
        <f t="shared" ref="F172:F173" si="120">SUM(D172:E172)</f>
        <v>0.65697684673702672</v>
      </c>
      <c r="G172" s="200">
        <f t="shared" si="113"/>
        <v>3.1092242223685451E-2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0.32029711742783179</v>
      </c>
      <c r="C173" s="11">
        <v>0.53132855610876262</v>
      </c>
      <c r="D173" s="11">
        <f t="shared" si="118"/>
        <v>0.21103143868093083</v>
      </c>
      <c r="E173" s="11">
        <v>0.22469159691308466</v>
      </c>
      <c r="F173" s="11">
        <f t="shared" si="120"/>
        <v>0.43572303559401548</v>
      </c>
      <c r="G173" s="200">
        <f t="shared" si="113"/>
        <v>3.6069681789084207E-2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0.22088673304656159</v>
      </c>
      <c r="C174" s="11">
        <v>0.3537540811711174</v>
      </c>
      <c r="D174" s="11">
        <f t="shared" si="118"/>
        <v>0.13286734812455581</v>
      </c>
      <c r="E174" s="11">
        <v>0.14089085641201102</v>
      </c>
      <c r="F174" s="11">
        <f t="shared" ref="F174:F175" si="121">SUM(D174:E174)</f>
        <v>0.27375820453656685</v>
      </c>
      <c r="G174" s="200">
        <f t="shared" si="113"/>
        <v>3.3438892823563826E-2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0.31774784449842652</v>
      </c>
      <c r="C175" s="11">
        <v>0.40772874997928549</v>
      </c>
      <c r="D175" s="11">
        <f t="shared" si="118"/>
        <v>8.9980905480858964E-2</v>
      </c>
      <c r="E175" s="11">
        <v>0.25571719166497159</v>
      </c>
      <c r="F175" s="11">
        <f t="shared" si="121"/>
        <v>0.34569809714583055</v>
      </c>
      <c r="G175" s="200">
        <f t="shared" si="113"/>
        <v>4.0147561874414706E-2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9.5224771158483337E-2</v>
      </c>
      <c r="C176" s="11">
        <v>9.5006280773193952E-2</v>
      </c>
      <c r="D176" s="11">
        <f t="shared" si="118"/>
        <v>-2.1849038528938547E-4</v>
      </c>
      <c r="E176" s="11">
        <v>4.6651204711921926E-2</v>
      </c>
      <c r="F176" s="11">
        <f t="shared" ref="F176" si="122">SUM(D176:E176)</f>
        <v>4.643271432663254E-2</v>
      </c>
      <c r="G176" s="200">
        <f t="shared" si="113"/>
        <v>2.693729967529479E-2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0.76164044406555376</v>
      </c>
      <c r="C177" s="11">
        <v>1.1495696104405806</v>
      </c>
      <c r="D177" s="11">
        <f t="shared" ref="D177" si="123">C177-B177</f>
        <v>0.38792916637502683</v>
      </c>
      <c r="E177" s="11">
        <v>0.59684079002870538</v>
      </c>
      <c r="F177" s="11">
        <f t="shared" ref="F177" si="124">SUM(D177:E177)</f>
        <v>0.98476995640373222</v>
      </c>
      <c r="G177" s="200">
        <f t="shared" si="113"/>
        <v>3.9330270728645367E-2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13.372097007417672</v>
      </c>
      <c r="C178" s="11">
        <f t="shared" ref="C178:F178" si="125">SUM(C152:C177)</f>
        <v>16.415075340202371</v>
      </c>
      <c r="D178" s="11">
        <f t="shared" si="125"/>
        <v>3.0429783327846969</v>
      </c>
      <c r="E178" s="11">
        <f t="shared" si="125"/>
        <v>7.906284344389281</v>
      </c>
      <c r="F178" s="11">
        <f t="shared" si="125"/>
        <v>10.94926267717398</v>
      </c>
      <c r="G178" s="200">
        <f t="shared" si="113"/>
        <v>3.1452591375785044E-2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3.6105789849118231</v>
      </c>
      <c r="C181" s="11">
        <v>3.1009691755163171</v>
      </c>
      <c r="D181" s="11">
        <f>C181-B181</f>
        <v>-0.50960980939550593</v>
      </c>
      <c r="E181" s="11">
        <v>1.3369208247607214</v>
      </c>
      <c r="F181" s="11">
        <f>SUM(D181:E181)</f>
        <v>0.82731101536521545</v>
      </c>
      <c r="G181" s="200">
        <f>IF(B181&gt;0,(1+(E181/B181))^(1/($C$6-$B$6))-1,0)</f>
        <v>2.1223019546009469E-2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1.8976345706222055</v>
      </c>
      <c r="C182" s="11">
        <v>2.2090173547303178</v>
      </c>
      <c r="D182" s="11">
        <f t="shared" ref="D182:D197" si="128">C182-B182</f>
        <v>0.31138278410811226</v>
      </c>
      <c r="E182" s="11">
        <v>0.98143867552465602</v>
      </c>
      <c r="F182" s="11">
        <f t="shared" ref="F182:F189" si="129">SUM(D182:E182)</f>
        <v>1.2928214596327683</v>
      </c>
      <c r="G182" s="200">
        <f t="shared" ref="G182:G184" si="130">IF(B182&gt;0,(1+(E182/B182))^(1/($C$6-$B$6))-1,0)</f>
        <v>2.8180450368692433E-2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2.5113662793894651</v>
      </c>
      <c r="C183" s="11">
        <v>1.860459387700802</v>
      </c>
      <c r="D183" s="11">
        <f t="shared" si="128"/>
        <v>-0.65090689168866311</v>
      </c>
      <c r="E183" s="11">
        <v>0.58292959014472845</v>
      </c>
      <c r="F183" s="11">
        <f t="shared" si="129"/>
        <v>-6.7977301543934665E-2</v>
      </c>
      <c r="G183" s="200">
        <f t="shared" si="130"/>
        <v>1.4012834444706135E-2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2.5418470603055603</v>
      </c>
      <c r="C184" s="11">
        <v>3.610246937696961</v>
      </c>
      <c r="D184" s="11">
        <f t="shared" si="128"/>
        <v>1.0683998773914007</v>
      </c>
      <c r="E184" s="11">
        <v>1.7973550748171316</v>
      </c>
      <c r="F184" s="11">
        <f t="shared" si="129"/>
        <v>2.8657549522085324</v>
      </c>
      <c r="G184" s="200">
        <f t="shared" si="130"/>
        <v>3.6296499205195731E-2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0.66493507350311065</v>
      </c>
      <c r="C185" s="11">
        <v>0.76545578293231986</v>
      </c>
      <c r="D185" s="11">
        <f t="shared" si="128"/>
        <v>0.10052070942920921</v>
      </c>
      <c r="E185" s="11">
        <v>0.28087856915052578</v>
      </c>
      <c r="F185" s="11">
        <f t="shared" si="129"/>
        <v>0.38139927857973499</v>
      </c>
      <c r="G185" s="200">
        <f>IF(B185&gt;0,(1+(E185/B185))^(1/($C$6-$B$6))-1,0)</f>
        <v>2.3768482930814239E-2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2.800166698795739</v>
      </c>
      <c r="C186" s="11">
        <v>3.0498815690661898</v>
      </c>
      <c r="D186" s="11">
        <f t="shared" si="128"/>
        <v>0.24971487027045081</v>
      </c>
      <c r="E186" s="11">
        <v>1.219367949144174</v>
      </c>
      <c r="F186" s="11">
        <f t="shared" si="129"/>
        <v>1.4690828194146248</v>
      </c>
      <c r="G186" s="200">
        <f t="shared" ref="G186:G205" si="131">IF(B186&gt;0,(1+(E186/B186))^(1/($C$6-$B$6))-1,0)</f>
        <v>2.439187694106737E-2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1.5535235447689981</v>
      </c>
      <c r="C187" s="11">
        <v>0.9146531269705076</v>
      </c>
      <c r="D187" s="11">
        <f t="shared" si="128"/>
        <v>-0.63887041779849052</v>
      </c>
      <c r="E187" s="11">
        <v>0.35680805459945192</v>
      </c>
      <c r="F187" s="11">
        <f t="shared" si="129"/>
        <v>-0.2820623631990386</v>
      </c>
      <c r="G187" s="200">
        <f t="shared" si="131"/>
        <v>1.3878844784344535E-2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1.4897838107635697</v>
      </c>
      <c r="C188" s="11">
        <v>1.9184936725145292</v>
      </c>
      <c r="D188" s="11">
        <f t="shared" si="128"/>
        <v>0.42870986175095949</v>
      </c>
      <c r="E188" s="11">
        <v>1.0150679572134784</v>
      </c>
      <c r="F188" s="11">
        <f t="shared" si="129"/>
        <v>1.4437778189644379</v>
      </c>
      <c r="G188" s="200">
        <f t="shared" si="131"/>
        <v>3.5246852202210688E-2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0.94434907076318675</v>
      </c>
      <c r="C189" s="11">
        <v>0.88833590203694834</v>
      </c>
      <c r="D189" s="11">
        <f t="shared" si="128"/>
        <v>-5.6013168726238405E-2</v>
      </c>
      <c r="E189" s="11">
        <v>0.22783108399592303</v>
      </c>
      <c r="F189" s="11">
        <f t="shared" si="129"/>
        <v>0.17181791526968462</v>
      </c>
      <c r="G189" s="200">
        <f t="shared" si="131"/>
        <v>1.4512620024796918E-2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0.62917885799729167</v>
      </c>
      <c r="C190" s="11">
        <v>0.67456622977585912</v>
      </c>
      <c r="D190" s="11">
        <f t="shared" si="128"/>
        <v>4.5387371778567442E-2</v>
      </c>
      <c r="E190" s="11">
        <v>0.24937306465177131</v>
      </c>
      <c r="F190" s="11">
        <f t="shared" ref="F190:F191" si="132">SUM(D190:E190)</f>
        <v>0.29476043643033878</v>
      </c>
      <c r="G190" s="200">
        <f t="shared" si="131"/>
        <v>2.250683757558769E-2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3.2496153798406358</v>
      </c>
      <c r="C191" s="11">
        <v>2.8772354520920396</v>
      </c>
      <c r="D191" s="11">
        <f t="shared" si="128"/>
        <v>-0.37237992774859618</v>
      </c>
      <c r="E191" s="11">
        <v>1.2520565628142695</v>
      </c>
      <c r="F191" s="11">
        <f t="shared" si="132"/>
        <v>0.87967663506567328</v>
      </c>
      <c r="G191" s="200">
        <f t="shared" si="131"/>
        <v>2.196524231565955E-2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6.6553530026806973</v>
      </c>
      <c r="C192" s="11">
        <v>5.3238541333893972</v>
      </c>
      <c r="D192" s="11">
        <f t="shared" si="128"/>
        <v>-1.3314988692913001</v>
      </c>
      <c r="E192" s="11">
        <v>2.7934013747472748</v>
      </c>
      <c r="F192" s="11">
        <f t="shared" ref="F192:F195" si="133">SUM(D192:E192)</f>
        <v>1.4619025054559747</v>
      </c>
      <c r="G192" s="200">
        <f t="shared" si="131"/>
        <v>2.3639173763591481E-2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1.2196807077275611</v>
      </c>
      <c r="C193" s="11">
        <v>1.0446647642813567</v>
      </c>
      <c r="D193" s="11">
        <f t="shared" si="128"/>
        <v>-0.17501594344620441</v>
      </c>
      <c r="E193" s="11">
        <v>0.75117508121459864</v>
      </c>
      <c r="F193" s="11">
        <f t="shared" si="133"/>
        <v>0.57615913776839422</v>
      </c>
      <c r="G193" s="200">
        <f t="shared" si="131"/>
        <v>3.2509159123815579E-2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0.37464714761794737</v>
      </c>
      <c r="C194" s="11">
        <v>0.36207146477967084</v>
      </c>
      <c r="D194" s="11">
        <f t="shared" si="128"/>
        <v>-1.2575682838276536E-2</v>
      </c>
      <c r="E194" s="11">
        <v>0.18482818716232988</v>
      </c>
      <c r="F194" s="11">
        <f t="shared" si="133"/>
        <v>0.17225250432405334</v>
      </c>
      <c r="G194" s="200">
        <f t="shared" si="131"/>
        <v>2.7094887876941032E-2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5.1427610447860861</v>
      </c>
      <c r="C195" s="11">
        <v>3.9854643450797425</v>
      </c>
      <c r="D195" s="11">
        <f t="shared" si="128"/>
        <v>-1.1572966997063436</v>
      </c>
      <c r="E195" s="11">
        <v>1.5206699350834816</v>
      </c>
      <c r="F195" s="11">
        <f t="shared" si="133"/>
        <v>0.36337323537713795</v>
      </c>
      <c r="G195" s="200">
        <f t="shared" si="131"/>
        <v>1.7419609519700119E-2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3.7640616210469529</v>
      </c>
      <c r="C196" s="11">
        <v>2.7488846900983468</v>
      </c>
      <c r="D196" s="11">
        <f t="shared" si="128"/>
        <v>-1.0151769309486061</v>
      </c>
      <c r="E196" s="11">
        <v>1.203211628926784</v>
      </c>
      <c r="F196" s="11">
        <f t="shared" ref="F196" si="134">SUM(D196:E196)</f>
        <v>0.18803469797817796</v>
      </c>
      <c r="G196" s="200">
        <f t="shared" si="131"/>
        <v>1.8663523432994378E-2</v>
      </c>
    </row>
    <row r="197" spans="1:14" x14ac:dyDescent="0.2">
      <c r="A197" t="str">
        <f t="shared" si="127"/>
        <v>54 Textiles, printing and other skilled trades</v>
      </c>
      <c r="B197" s="11">
        <v>1.3665342133880611</v>
      </c>
      <c r="C197" s="11">
        <v>1.4865043488044438</v>
      </c>
      <c r="D197" s="11">
        <f t="shared" si="128"/>
        <v>0.11997013541638268</v>
      </c>
      <c r="E197" s="11">
        <v>0.63510133063621643</v>
      </c>
      <c r="F197" s="11">
        <f t="shared" ref="F197" si="135">SUM(D197:E197)</f>
        <v>0.75507146605259912</v>
      </c>
      <c r="G197" s="200">
        <f t="shared" si="131"/>
        <v>2.5772297993400528E-2</v>
      </c>
    </row>
    <row r="198" spans="1:14" x14ac:dyDescent="0.2">
      <c r="A198" t="str">
        <f t="shared" si="127"/>
        <v>61 Caring personal service occupations</v>
      </c>
      <c r="B198" s="11">
        <v>8.6999027141703742</v>
      </c>
      <c r="C198" s="11">
        <v>11.867355120752199</v>
      </c>
      <c r="D198" s="11">
        <f>C198-B198</f>
        <v>3.167452406581825</v>
      </c>
      <c r="E198" s="11">
        <v>6.196811698481314</v>
      </c>
      <c r="F198" s="11">
        <f>SUM(D198:E198)</f>
        <v>9.364264105063139</v>
      </c>
      <c r="G198" s="200">
        <f t="shared" si="131"/>
        <v>3.6505807366387533E-2</v>
      </c>
    </row>
    <row r="199" spans="1:14" x14ac:dyDescent="0.2">
      <c r="A199" t="str">
        <f t="shared" si="127"/>
        <v>62 Leisure, travel and related personal service occupations</v>
      </c>
      <c r="B199" s="11">
        <v>1.718799896520816</v>
      </c>
      <c r="C199" s="11">
        <v>1.8802442997347546</v>
      </c>
      <c r="D199" s="11">
        <f t="shared" ref="D199:D205" si="136">C199-B199</f>
        <v>0.1614444032139386</v>
      </c>
      <c r="E199" s="11">
        <v>0.83770665394391375</v>
      </c>
      <c r="F199" s="11">
        <f t="shared" ref="F199:F200" si="137">SUM(D199:E199)</f>
        <v>0.99915105715785235</v>
      </c>
      <c r="G199" s="200">
        <f t="shared" si="131"/>
        <v>2.6821072539601643E-2</v>
      </c>
    </row>
    <row r="200" spans="1:14" x14ac:dyDescent="0.2">
      <c r="A200" t="str">
        <f t="shared" si="127"/>
        <v>63 Community and civil enforcement occupations</v>
      </c>
      <c r="B200" s="11">
        <v>7.6736041709309727E-2</v>
      </c>
      <c r="C200" s="11">
        <v>4.4700976392447959E-2</v>
      </c>
      <c r="D200" s="11">
        <f t="shared" si="136"/>
        <v>-3.2035065316861767E-2</v>
      </c>
      <c r="E200" s="11">
        <v>1.7551895756978506E-2</v>
      </c>
      <c r="F200" s="11">
        <f t="shared" si="137"/>
        <v>-1.4483169559883262E-2</v>
      </c>
      <c r="G200" s="200">
        <f t="shared" si="131"/>
        <v>1.3826836052482694E-2</v>
      </c>
    </row>
    <row r="201" spans="1:14" x14ac:dyDescent="0.2">
      <c r="A201" t="str">
        <f t="shared" si="127"/>
        <v>71 Sales occupations</v>
      </c>
      <c r="B201" s="11">
        <v>7.6815039040157531</v>
      </c>
      <c r="C201" s="11">
        <v>8.8245764850040693</v>
      </c>
      <c r="D201" s="11">
        <f t="shared" si="136"/>
        <v>1.1430725809883162</v>
      </c>
      <c r="E201" s="11">
        <v>4.1559628198760574</v>
      </c>
      <c r="F201" s="11">
        <f t="shared" ref="F201:F202" si="138">SUM(D201:E201)</f>
        <v>5.2990354008643736</v>
      </c>
      <c r="G201" s="200">
        <f t="shared" si="131"/>
        <v>2.9249902124495408E-2</v>
      </c>
    </row>
    <row r="202" spans="1:14" x14ac:dyDescent="0.2">
      <c r="A202" t="str">
        <f t="shared" si="127"/>
        <v>72 Customer service occupations</v>
      </c>
      <c r="B202" s="11">
        <v>1.5207363862970944</v>
      </c>
      <c r="C202" s="11">
        <v>2.2072386913440876</v>
      </c>
      <c r="D202" s="11">
        <f t="shared" si="136"/>
        <v>0.68650230504699317</v>
      </c>
      <c r="E202" s="11">
        <v>0.86740564237316509</v>
      </c>
      <c r="F202" s="11">
        <f t="shared" si="138"/>
        <v>1.5539079474201583</v>
      </c>
      <c r="G202" s="200">
        <f t="shared" si="131"/>
        <v>3.0545285789662868E-2</v>
      </c>
    </row>
    <row r="203" spans="1:14" x14ac:dyDescent="0.2">
      <c r="A203" t="str">
        <f t="shared" si="127"/>
        <v>81 Process, plant and machine operatives</v>
      </c>
      <c r="B203" s="11">
        <v>2.7006683901319168</v>
      </c>
      <c r="C203" s="11">
        <v>3.2815253219880183</v>
      </c>
      <c r="D203" s="11">
        <f t="shared" si="136"/>
        <v>0.58085693185610143</v>
      </c>
      <c r="E203" s="11">
        <v>1.1517240491257743</v>
      </c>
      <c r="F203" s="11">
        <f t="shared" ref="F203:F204" si="139">SUM(D203:E203)</f>
        <v>1.7325809809818757</v>
      </c>
      <c r="G203" s="200">
        <f t="shared" si="131"/>
        <v>2.3962261145543451E-2</v>
      </c>
    </row>
    <row r="204" spans="1:14" x14ac:dyDescent="0.2">
      <c r="A204" t="str">
        <f t="shared" si="127"/>
        <v>82 Transport and mobile machine drivers and operatives</v>
      </c>
      <c r="B204" s="11">
        <v>3.0283232168964154</v>
      </c>
      <c r="C204" s="11">
        <v>2.8067358463577956</v>
      </c>
      <c r="D204" s="11">
        <f t="shared" si="136"/>
        <v>-0.22158737053861977</v>
      </c>
      <c r="E204" s="11">
        <v>1.4227502303957493</v>
      </c>
      <c r="F204" s="11">
        <f t="shared" si="139"/>
        <v>1.2011628598571296</v>
      </c>
      <c r="G204" s="200">
        <f t="shared" si="131"/>
        <v>2.6008209222409873E-2</v>
      </c>
    </row>
    <row r="205" spans="1:14" x14ac:dyDescent="0.2">
      <c r="A205" t="str">
        <f t="shared" si="127"/>
        <v>91 Elementary trades and related occupations</v>
      </c>
      <c r="B205" s="11">
        <v>0.71684277943865782</v>
      </c>
      <c r="C205" s="11">
        <v>0.54728094901107793</v>
      </c>
      <c r="D205" s="11">
        <f t="shared" si="136"/>
        <v>-0.16956183042757988</v>
      </c>
      <c r="E205" s="11">
        <v>0.20800688694824296</v>
      </c>
      <c r="F205" s="11">
        <f t="shared" ref="F205" si="140">SUM(D205:E205)</f>
        <v>3.8445056520663073E-2</v>
      </c>
      <c r="G205" s="200">
        <f t="shared" si="131"/>
        <v>1.7130042236267684E-2</v>
      </c>
    </row>
    <row r="206" spans="1:14" x14ac:dyDescent="0.2">
      <c r="A206" t="str">
        <f t="shared" si="127"/>
        <v>92 Elementary administration and service occupations</v>
      </c>
      <c r="B206" s="11">
        <v>5.651484767466556</v>
      </c>
      <c r="C206" s="11">
        <v>5.2724623183665633</v>
      </c>
      <c r="D206" s="11">
        <f t="shared" ref="D206" si="141">C206-B206</f>
        <v>-0.37902244909999272</v>
      </c>
      <c r="E206" s="11">
        <v>2.6286833114627308</v>
      </c>
      <c r="F206" s="11">
        <f t="shared" ref="F206" si="142">SUM(D206:E206)</f>
        <v>2.2496608623627381</v>
      </c>
      <c r="G206" s="200">
        <f t="shared" ref="G206:G207" si="143">IF(B206&gt;0,(1+(E206/B206))^(1/($C$6-$B$6))-1,0)</f>
        <v>2.5789949031492565E-2</v>
      </c>
    </row>
    <row r="207" spans="1:14" x14ac:dyDescent="0.2">
      <c r="A207" t="str">
        <f t="shared" si="127"/>
        <v>All occupations</v>
      </c>
      <c r="B207" s="11">
        <f>SUM(B181:B206)</f>
        <v>72.211015165555807</v>
      </c>
      <c r="C207" s="11">
        <f t="shared" ref="C207:F207" si="144">SUM(C181:C206)</f>
        <v>73.552878346416762</v>
      </c>
      <c r="D207" s="11">
        <f t="shared" si="144"/>
        <v>1.3418631808609787</v>
      </c>
      <c r="E207" s="11">
        <f t="shared" si="144"/>
        <v>33.875018132951446</v>
      </c>
      <c r="F207" s="11">
        <f t="shared" si="144"/>
        <v>35.216881313812422</v>
      </c>
      <c r="G207" s="200">
        <f t="shared" si="143"/>
        <v>2.597548571204622E-2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2.4151484775475502</v>
      </c>
      <c r="C210" s="11">
        <v>1.8395613502414823</v>
      </c>
      <c r="D210" s="11">
        <f>C210-B210</f>
        <v>-0.57558712730606798</v>
      </c>
      <c r="E210" s="11">
        <v>0.87753909497257754</v>
      </c>
      <c r="F210" s="11">
        <f>SUM(D210:E210)</f>
        <v>0.30195196766650956</v>
      </c>
      <c r="G210" s="200">
        <f>IF(B210&gt;0,(1+(E210/B210))^(1/($C$6-$B$6))-1,0)</f>
        <v>2.0877845904100134E-2</v>
      </c>
    </row>
    <row r="211" spans="1:7" x14ac:dyDescent="0.2">
      <c r="A211" t="str">
        <f t="shared" si="146"/>
        <v>12 Other managers and proprietors</v>
      </c>
      <c r="B211" s="11">
        <v>1.8606704386908417</v>
      </c>
      <c r="C211" s="11">
        <v>2.2365317235905993</v>
      </c>
      <c r="D211" s="11">
        <f t="shared" ref="D211:D226" si="147">C211-B211</f>
        <v>0.37586128489975756</v>
      </c>
      <c r="E211" s="11">
        <v>1.102958268638754</v>
      </c>
      <c r="F211" s="11">
        <f t="shared" ref="F211:F218" si="148">SUM(D211:E211)</f>
        <v>1.4788195535385116</v>
      </c>
      <c r="G211" s="200">
        <f t="shared" ref="G211:G213" si="149">IF(B211&gt;0,(1+(E211/B211))^(1/($C$6-$B$6))-1,0)</f>
        <v>3.151834405170284E-2</v>
      </c>
    </row>
    <row r="212" spans="1:7" x14ac:dyDescent="0.2">
      <c r="A212" t="str">
        <f t="shared" si="146"/>
        <v>21 Science, research, engineering and technology professionals</v>
      </c>
      <c r="B212" s="11">
        <v>1.5883927013419454</v>
      </c>
      <c r="C212" s="11">
        <v>1.4730213418089941</v>
      </c>
      <c r="D212" s="11">
        <f t="shared" si="147"/>
        <v>-0.1153713595329513</v>
      </c>
      <c r="E212" s="11">
        <v>0.47112284641782948</v>
      </c>
      <c r="F212" s="11">
        <f t="shared" si="148"/>
        <v>0.35575148688487818</v>
      </c>
      <c r="G212" s="200">
        <f t="shared" si="149"/>
        <v>1.7467344461539858E-2</v>
      </c>
    </row>
    <row r="213" spans="1:7" x14ac:dyDescent="0.2">
      <c r="A213" t="str">
        <f t="shared" si="146"/>
        <v>22 Health professionals</v>
      </c>
      <c r="B213" s="11">
        <v>1.7632075768233202</v>
      </c>
      <c r="C213" s="11">
        <v>1.593671642474555</v>
      </c>
      <c r="D213" s="11">
        <f t="shared" si="147"/>
        <v>-0.16953593434876524</v>
      </c>
      <c r="E213" s="11">
        <v>0.75932740002883059</v>
      </c>
      <c r="F213" s="11">
        <f t="shared" si="148"/>
        <v>0.58979146568006535</v>
      </c>
      <c r="G213" s="200">
        <f t="shared" si="149"/>
        <v>2.4162610638791993E-2</v>
      </c>
    </row>
    <row r="214" spans="1:7" x14ac:dyDescent="0.2">
      <c r="A214" t="str">
        <f t="shared" si="146"/>
        <v>23 Teaching and other educational professionals</v>
      </c>
      <c r="B214" s="11">
        <v>0.4926326608857558</v>
      </c>
      <c r="C214" s="11">
        <v>0.40604314516179174</v>
      </c>
      <c r="D214" s="11">
        <f t="shared" si="147"/>
        <v>-8.6589515723964061E-2</v>
      </c>
      <c r="E214" s="11">
        <v>0.19860126527453839</v>
      </c>
      <c r="F214" s="11">
        <f t="shared" si="148"/>
        <v>0.11201174955057433</v>
      </c>
      <c r="G214" s="200">
        <f>IF(B214&gt;0,(1+(E214/B214))^(1/($C$6-$B$6))-1,0)</f>
        <v>2.2837847450673854E-2</v>
      </c>
    </row>
    <row r="215" spans="1:7" x14ac:dyDescent="0.2">
      <c r="A215" t="str">
        <f t="shared" si="146"/>
        <v>24 Business, media and public service professionals</v>
      </c>
      <c r="B215" s="11">
        <v>1.6352574371210509</v>
      </c>
      <c r="C215" s="11">
        <v>1.5582155398439619</v>
      </c>
      <c r="D215" s="11">
        <f t="shared" si="147"/>
        <v>-7.7041897277088989E-2</v>
      </c>
      <c r="E215" s="11">
        <v>0.63841617393898153</v>
      </c>
      <c r="F215" s="11">
        <f t="shared" si="148"/>
        <v>0.56137427666189255</v>
      </c>
      <c r="G215" s="200">
        <f t="shared" ref="G215:G234" si="150">IF(B215&gt;0,(1+(E215/B215))^(1/($C$6-$B$6))-1,0)</f>
        <v>2.221629387100621E-2</v>
      </c>
    </row>
    <row r="216" spans="1:7" x14ac:dyDescent="0.2">
      <c r="A216" t="str">
        <f t="shared" si="146"/>
        <v>31 Science, engineering and technology associate professionals</v>
      </c>
      <c r="B216" s="11">
        <v>1.0415945513541638</v>
      </c>
      <c r="C216" s="11">
        <v>0.81310645351222277</v>
      </c>
      <c r="D216" s="11">
        <f t="shared" si="147"/>
        <v>-0.22848809784194102</v>
      </c>
      <c r="E216" s="11">
        <v>0.29195601939116383</v>
      </c>
      <c r="F216" s="11">
        <f t="shared" si="148"/>
        <v>6.3467921549222817E-2</v>
      </c>
      <c r="G216" s="200">
        <f t="shared" si="150"/>
        <v>1.6609239943502718E-2</v>
      </c>
    </row>
    <row r="217" spans="1:7" x14ac:dyDescent="0.2">
      <c r="A217" t="str">
        <f t="shared" si="146"/>
        <v>32 Health and social care associate professionals</v>
      </c>
      <c r="B217" s="11">
        <v>1.0764582529858431</v>
      </c>
      <c r="C217" s="11">
        <v>0.80402901013143824</v>
      </c>
      <c r="D217" s="11">
        <f t="shared" si="147"/>
        <v>-0.27242924285440484</v>
      </c>
      <c r="E217" s="11">
        <v>0.45881253271336814</v>
      </c>
      <c r="F217" s="11">
        <f t="shared" si="148"/>
        <v>0.1863832898589633</v>
      </c>
      <c r="G217" s="200">
        <f t="shared" si="150"/>
        <v>2.3951027831247584E-2</v>
      </c>
    </row>
    <row r="218" spans="1:7" x14ac:dyDescent="0.2">
      <c r="A218" t="str">
        <f t="shared" si="146"/>
        <v>33 Protective service occupations</v>
      </c>
      <c r="B218" s="11">
        <v>0.94916517636277464</v>
      </c>
      <c r="C218" s="11">
        <v>1.0092145410277926</v>
      </c>
      <c r="D218" s="11">
        <f t="shared" si="147"/>
        <v>6.0049364665017979E-2</v>
      </c>
      <c r="E218" s="11">
        <v>0.29332131099975922</v>
      </c>
      <c r="F218" s="11">
        <f t="shared" si="148"/>
        <v>0.3533706756647772</v>
      </c>
      <c r="G218" s="200">
        <f t="shared" si="150"/>
        <v>1.811458398314536E-2</v>
      </c>
    </row>
    <row r="219" spans="1:7" x14ac:dyDescent="0.2">
      <c r="A219" t="str">
        <f t="shared" si="146"/>
        <v>34 Culture, media and sports occupations</v>
      </c>
      <c r="B219" s="11">
        <v>0.25907033390826456</v>
      </c>
      <c r="C219" s="11">
        <v>0.13473350059333844</v>
      </c>
      <c r="D219" s="11">
        <f t="shared" si="147"/>
        <v>-0.12433683331492612</v>
      </c>
      <c r="E219" s="11">
        <v>6.9731183190484214E-2</v>
      </c>
      <c r="F219" s="11">
        <f t="shared" ref="F219:F220" si="151">SUM(D219:E219)</f>
        <v>-5.4605650124441907E-2</v>
      </c>
      <c r="G219" s="200">
        <f t="shared" si="150"/>
        <v>1.6017235268706465E-2</v>
      </c>
    </row>
    <row r="220" spans="1:7" x14ac:dyDescent="0.2">
      <c r="A220" t="str">
        <f t="shared" si="146"/>
        <v>35 Business and public service associate professionals</v>
      </c>
      <c r="B220" s="11">
        <v>2.269778408728802</v>
      </c>
      <c r="C220" s="11">
        <v>1.7523351875383752</v>
      </c>
      <c r="D220" s="11">
        <f t="shared" si="147"/>
        <v>-0.51744322119042674</v>
      </c>
      <c r="E220" s="11">
        <v>0.73475798264194636</v>
      </c>
      <c r="F220" s="11">
        <f t="shared" si="151"/>
        <v>0.21731476145151962</v>
      </c>
      <c r="G220" s="200">
        <f t="shared" si="150"/>
        <v>1.8871937000859873E-2</v>
      </c>
    </row>
    <row r="221" spans="1:7" x14ac:dyDescent="0.2">
      <c r="A221" t="str">
        <f t="shared" si="146"/>
        <v>41 Administrative occupations</v>
      </c>
      <c r="B221" s="11">
        <v>6.9960122660294308</v>
      </c>
      <c r="C221" s="11">
        <v>4.211147196363326</v>
      </c>
      <c r="D221" s="11">
        <f t="shared" si="147"/>
        <v>-2.7848650696661048</v>
      </c>
      <c r="E221" s="11">
        <v>2.1888140684338588</v>
      </c>
      <c r="F221" s="11">
        <f t="shared" ref="F221:F224" si="152">SUM(D221:E221)</f>
        <v>-0.59605100123224597</v>
      </c>
      <c r="G221" s="200">
        <f t="shared" si="150"/>
        <v>1.8313166540733228E-2</v>
      </c>
    </row>
    <row r="222" spans="1:7" x14ac:dyDescent="0.2">
      <c r="A222" t="str">
        <f t="shared" si="146"/>
        <v>42 Secretarial and related occupations</v>
      </c>
      <c r="B222" s="11">
        <v>1.2398807137529579</v>
      </c>
      <c r="C222" s="11">
        <v>0.22337578152843104</v>
      </c>
      <c r="D222" s="11">
        <f t="shared" si="147"/>
        <v>-1.016504932224527</v>
      </c>
      <c r="E222" s="11">
        <v>0.31222290696703275</v>
      </c>
      <c r="F222" s="11">
        <f t="shared" si="152"/>
        <v>-0.70428202525749417</v>
      </c>
      <c r="G222" s="200">
        <f t="shared" si="150"/>
        <v>1.5085725218259016E-2</v>
      </c>
    </row>
    <row r="223" spans="1:7" x14ac:dyDescent="0.2">
      <c r="A223" t="str">
        <f t="shared" si="146"/>
        <v>51 Skilled agricultural and related trades</v>
      </c>
      <c r="B223" s="11">
        <v>0.58717894725571829</v>
      </c>
      <c r="C223" s="11">
        <v>0.67835916900817683</v>
      </c>
      <c r="D223" s="11">
        <f t="shared" si="147"/>
        <v>9.1180221752458546E-2</v>
      </c>
      <c r="E223" s="11">
        <v>0.32939927094458366</v>
      </c>
      <c r="F223" s="11">
        <f t="shared" si="152"/>
        <v>0.4205794926970422</v>
      </c>
      <c r="G223" s="200">
        <f t="shared" si="150"/>
        <v>3.0132930117406254E-2</v>
      </c>
    </row>
    <row r="224" spans="1:7" x14ac:dyDescent="0.2">
      <c r="A224" t="str">
        <f t="shared" si="146"/>
        <v>52 Skilled metal, electrical and electronic trades</v>
      </c>
      <c r="B224" s="11">
        <v>2.4889257393868847</v>
      </c>
      <c r="C224" s="11">
        <v>2.2020295571336113</v>
      </c>
      <c r="D224" s="11">
        <f t="shared" si="147"/>
        <v>-0.2868961822532734</v>
      </c>
      <c r="E224" s="11">
        <v>0.8374419878917978</v>
      </c>
      <c r="F224" s="11">
        <f t="shared" si="152"/>
        <v>0.5505458056385244</v>
      </c>
      <c r="G224" s="200">
        <f t="shared" si="150"/>
        <v>1.9523454422820885E-2</v>
      </c>
    </row>
    <row r="225" spans="1:7" x14ac:dyDescent="0.2">
      <c r="A225" t="str">
        <f t="shared" si="146"/>
        <v>53 Skilled construction and building trades</v>
      </c>
      <c r="B225" s="11">
        <v>3.0601180270441093</v>
      </c>
      <c r="C225" s="11">
        <v>3.4820204871686156</v>
      </c>
      <c r="D225" s="11">
        <f t="shared" si="147"/>
        <v>0.42190246012450627</v>
      </c>
      <c r="E225" s="11">
        <v>1.4567469903559167</v>
      </c>
      <c r="F225" s="11">
        <f t="shared" ref="F225" si="153">SUM(D225:E225)</f>
        <v>1.878649450480423</v>
      </c>
      <c r="G225" s="200">
        <f t="shared" si="150"/>
        <v>2.6297479532903623E-2</v>
      </c>
    </row>
    <row r="226" spans="1:7" x14ac:dyDescent="0.2">
      <c r="A226" t="str">
        <f t="shared" si="146"/>
        <v>54 Textiles, printing and other skilled trades</v>
      </c>
      <c r="B226" s="11">
        <v>1.4213777706916813</v>
      </c>
      <c r="C226" s="11">
        <v>1.0027588622051127</v>
      </c>
      <c r="D226" s="11">
        <f t="shared" si="147"/>
        <v>-0.41861890848656858</v>
      </c>
      <c r="E226" s="11">
        <v>0.45675556097081149</v>
      </c>
      <c r="F226" s="11">
        <f t="shared" ref="F226" si="154">SUM(D226:E226)</f>
        <v>3.8136652484242917E-2</v>
      </c>
      <c r="G226" s="200">
        <f t="shared" si="150"/>
        <v>1.8750402680213663E-2</v>
      </c>
    </row>
    <row r="227" spans="1:7" x14ac:dyDescent="0.2">
      <c r="A227" t="str">
        <f t="shared" si="146"/>
        <v>61 Caring personal service occupations</v>
      </c>
      <c r="B227" s="11">
        <v>6.3384280379298019</v>
      </c>
      <c r="C227" s="11">
        <v>4.4084328924717848</v>
      </c>
      <c r="D227" s="11">
        <f>C227-B227</f>
        <v>-1.9299951454580171</v>
      </c>
      <c r="E227" s="11">
        <v>2.6521567151689518</v>
      </c>
      <c r="F227" s="11">
        <f>SUM(D227:E227)</f>
        <v>0.7221615697109347</v>
      </c>
      <c r="G227" s="200">
        <f t="shared" si="150"/>
        <v>2.3576779385072744E-2</v>
      </c>
    </row>
    <row r="228" spans="1:7" x14ac:dyDescent="0.2">
      <c r="A228" t="str">
        <f t="shared" si="146"/>
        <v>62 Leisure, travel and related personal service occupations</v>
      </c>
      <c r="B228" s="11">
        <v>1.6929767461357323</v>
      </c>
      <c r="C228" s="11">
        <v>1.1598007759729507</v>
      </c>
      <c r="D228" s="11">
        <f t="shared" ref="D228:D234" si="155">C228-B228</f>
        <v>-0.53317597016278162</v>
      </c>
      <c r="E228" s="11">
        <v>0.6348661942277819</v>
      </c>
      <c r="F228" s="11">
        <f t="shared" ref="F228:F229" si="156">SUM(D228:E228)</f>
        <v>0.10169022406500028</v>
      </c>
      <c r="G228" s="200">
        <f t="shared" si="150"/>
        <v>2.1457211297999157E-2</v>
      </c>
    </row>
    <row r="229" spans="1:7" x14ac:dyDescent="0.2">
      <c r="A229" t="str">
        <f t="shared" si="146"/>
        <v>63 Community and civil enforcement occupations</v>
      </c>
      <c r="B229" s="11">
        <v>0.10726041264480506</v>
      </c>
      <c r="C229" s="11">
        <v>8.9560971138435877E-2</v>
      </c>
      <c r="D229" s="11">
        <f t="shared" si="155"/>
        <v>-1.7699441506369179E-2</v>
      </c>
      <c r="E229" s="11">
        <v>3.5923991781575258E-2</v>
      </c>
      <c r="F229" s="11">
        <f t="shared" si="156"/>
        <v>1.8224550275206079E-2</v>
      </c>
      <c r="G229" s="200">
        <f t="shared" si="150"/>
        <v>1.9444882887189818E-2</v>
      </c>
    </row>
    <row r="230" spans="1:7" x14ac:dyDescent="0.2">
      <c r="A230" t="str">
        <f t="shared" si="146"/>
        <v>71 Sales occupations</v>
      </c>
      <c r="B230" s="11">
        <v>7.16157294927023</v>
      </c>
      <c r="C230" s="11">
        <v>4.6266093535886101</v>
      </c>
      <c r="D230" s="11">
        <f t="shared" si="155"/>
        <v>-2.5349635956816199</v>
      </c>
      <c r="E230" s="11">
        <v>2.7734877512582798</v>
      </c>
      <c r="F230" s="11">
        <f t="shared" ref="F230:F231" si="157">SUM(D230:E230)</f>
        <v>0.23852415557665996</v>
      </c>
      <c r="G230" s="200">
        <f t="shared" si="150"/>
        <v>2.2062546033484898E-2</v>
      </c>
    </row>
    <row r="231" spans="1:7" x14ac:dyDescent="0.2">
      <c r="A231" t="str">
        <f t="shared" si="146"/>
        <v>72 Customer service occupations</v>
      </c>
      <c r="B231" s="11">
        <v>1.5915443738795261</v>
      </c>
      <c r="C231" s="11">
        <v>1.9097341073882004</v>
      </c>
      <c r="D231" s="11">
        <f t="shared" si="155"/>
        <v>0.3181897335086743</v>
      </c>
      <c r="E231" s="11">
        <v>0.84396511928700235</v>
      </c>
      <c r="F231" s="11">
        <f t="shared" si="157"/>
        <v>1.1621548527956767</v>
      </c>
      <c r="G231" s="200">
        <f t="shared" si="150"/>
        <v>2.8769479757866812E-2</v>
      </c>
    </row>
    <row r="232" spans="1:7" x14ac:dyDescent="0.2">
      <c r="A232" t="str">
        <f t="shared" si="146"/>
        <v>81 Process, plant and machine operatives</v>
      </c>
      <c r="B232" s="11">
        <v>2.7626329356397039</v>
      </c>
      <c r="C232" s="11">
        <v>3.5395028264731208</v>
      </c>
      <c r="D232" s="11">
        <f t="shared" si="155"/>
        <v>0.77686989083341684</v>
      </c>
      <c r="E232" s="11">
        <v>1.2923236306241583</v>
      </c>
      <c r="F232" s="11">
        <f t="shared" ref="F232:F233" si="158">SUM(D232:E232)</f>
        <v>2.0691935214575752</v>
      </c>
      <c r="G232" s="200">
        <f t="shared" si="150"/>
        <v>2.5913791437165434E-2</v>
      </c>
    </row>
    <row r="233" spans="1:7" x14ac:dyDescent="0.2">
      <c r="A233" t="str">
        <f t="shared" si="146"/>
        <v>82 Transport and mobile machine drivers and operatives</v>
      </c>
      <c r="B233" s="11">
        <v>3.9470218245740307</v>
      </c>
      <c r="C233" s="11">
        <v>4.4990373678659958</v>
      </c>
      <c r="D233" s="11">
        <f t="shared" si="155"/>
        <v>0.55201554329196512</v>
      </c>
      <c r="E233" s="11">
        <v>2.2317356020353376</v>
      </c>
      <c r="F233" s="11">
        <f t="shared" si="158"/>
        <v>2.7837511453273027</v>
      </c>
      <c r="G233" s="200">
        <f t="shared" si="150"/>
        <v>3.0327855017242777E-2</v>
      </c>
    </row>
    <row r="234" spans="1:7" x14ac:dyDescent="0.2">
      <c r="A234" t="str">
        <f t="shared" si="146"/>
        <v>91 Elementary trades and related occupations</v>
      </c>
      <c r="B234" s="11">
        <v>1.2694158269290421</v>
      </c>
      <c r="C234" s="11">
        <v>1.0936113224781001</v>
      </c>
      <c r="D234" s="11">
        <f t="shared" si="155"/>
        <v>-0.17580450445094198</v>
      </c>
      <c r="E234" s="11">
        <v>0.39366756300915151</v>
      </c>
      <c r="F234" s="11">
        <f t="shared" ref="F234" si="159">SUM(D234:E234)</f>
        <v>0.21786305855820953</v>
      </c>
      <c r="G234" s="200">
        <f t="shared" si="150"/>
        <v>1.8170886011600773E-2</v>
      </c>
    </row>
    <row r="235" spans="1:7" x14ac:dyDescent="0.2">
      <c r="A235" t="str">
        <f t="shared" si="146"/>
        <v>92 Elementary administration and service occupations</v>
      </c>
      <c r="B235" s="11">
        <v>9.5613747010953531</v>
      </c>
      <c r="C235" s="11">
        <v>9.5885965682327665</v>
      </c>
      <c r="D235" s="11">
        <f t="shared" ref="D235" si="160">C235-B235</f>
        <v>2.7221867137413369E-2</v>
      </c>
      <c r="E235" s="11">
        <v>4.4213453398406299</v>
      </c>
      <c r="F235" s="11">
        <f t="shared" ref="F235" si="161">SUM(D235:E235)</f>
        <v>4.4485672069780433</v>
      </c>
      <c r="G235" s="200">
        <f t="shared" ref="G235:G236" si="162">IF(B235&gt;0,(1+(E235/B235))^(1/($C$6-$B$6))-1,0)</f>
        <v>2.5663155848666186E-2</v>
      </c>
    </row>
    <row r="236" spans="1:7" x14ac:dyDescent="0.2">
      <c r="A236" t="str">
        <f t="shared" si="146"/>
        <v>All occupations</v>
      </c>
      <c r="B236" s="11">
        <f>SUM(B210:B235)</f>
        <v>65.577097288009327</v>
      </c>
      <c r="C236" s="11">
        <f t="shared" ref="C236:F236" si="163">SUM(C210:C235)</f>
        <v>56.335040674941787</v>
      </c>
      <c r="D236" s="11">
        <f t="shared" si="163"/>
        <v>-9.2420566130675308</v>
      </c>
      <c r="E236" s="11">
        <f t="shared" si="163"/>
        <v>26.757396771005101</v>
      </c>
      <c r="F236" s="11">
        <f t="shared" si="163"/>
        <v>17.515340157937572</v>
      </c>
      <c r="G236" s="200">
        <f t="shared" si="162"/>
        <v>2.3074952885021816E-2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1.1692980236244725</v>
      </c>
      <c r="C239" s="11">
        <v>0.7647310165782133</v>
      </c>
      <c r="D239" s="11">
        <f>C239-B239</f>
        <v>-0.40456700704625925</v>
      </c>
      <c r="E239" s="11">
        <v>0.42145721467388558</v>
      </c>
      <c r="F239" s="11">
        <f>SUM(D239:E239)</f>
        <v>1.689020762762633E-2</v>
      </c>
      <c r="G239" s="200">
        <f>IF(B239&gt;0,(1+(E239/B239))^(1/($C$6-$B$6))-1,0)</f>
        <v>2.0732343824473531E-2</v>
      </c>
    </row>
    <row r="240" spans="1:7" x14ac:dyDescent="0.2">
      <c r="A240" t="str">
        <f t="shared" si="165"/>
        <v>12 Other managers and proprietors</v>
      </c>
      <c r="B240" s="11">
        <v>0.96718138656744723</v>
      </c>
      <c r="C240" s="11">
        <v>0.82614984620427934</v>
      </c>
      <c r="D240" s="11">
        <f t="shared" ref="D240:D255" si="166">C240-B240</f>
        <v>-0.1410315403631679</v>
      </c>
      <c r="E240" s="11">
        <v>0.46610611003674707</v>
      </c>
      <c r="F240" s="11">
        <f t="shared" ref="F240:F247" si="167">SUM(D240:E240)</f>
        <v>0.32507456967357917</v>
      </c>
      <c r="G240" s="200">
        <f t="shared" ref="G240:G242" si="168">IF(B240&gt;0,(1+(E240/B240))^(1/($C$6-$B$6))-1,0)</f>
        <v>2.6569504394474919E-2</v>
      </c>
    </row>
    <row r="241" spans="1:7" x14ac:dyDescent="0.2">
      <c r="A241" t="str">
        <f t="shared" si="165"/>
        <v>21 Science, research, engineering and technology professionals</v>
      </c>
      <c r="B241" s="11">
        <v>0.68461826066582365</v>
      </c>
      <c r="C241" s="11">
        <v>0.56470234184201806</v>
      </c>
      <c r="D241" s="11">
        <f t="shared" si="166"/>
        <v>-0.11991591882380559</v>
      </c>
      <c r="E241" s="11">
        <v>0.19682062978478457</v>
      </c>
      <c r="F241" s="11">
        <f t="shared" si="167"/>
        <v>7.6904710960978978E-2</v>
      </c>
      <c r="G241" s="200">
        <f t="shared" si="168"/>
        <v>1.6988983896212284E-2</v>
      </c>
    </row>
    <row r="242" spans="1:7" x14ac:dyDescent="0.2">
      <c r="A242" t="str">
        <f t="shared" si="165"/>
        <v>22 Health professionals</v>
      </c>
      <c r="B242" s="11">
        <v>0.70363285932793096</v>
      </c>
      <c r="C242" s="11">
        <v>0.30565567877014238</v>
      </c>
      <c r="D242" s="11">
        <f t="shared" si="166"/>
        <v>-0.39797718055778858</v>
      </c>
      <c r="E242" s="11">
        <v>0.2094149812462629</v>
      </c>
      <c r="F242" s="11">
        <f t="shared" si="167"/>
        <v>-0.18856219931152568</v>
      </c>
      <c r="G242" s="200">
        <f t="shared" si="168"/>
        <v>1.7520485196431901E-2</v>
      </c>
    </row>
    <row r="243" spans="1:7" x14ac:dyDescent="0.2">
      <c r="A243" t="str">
        <f t="shared" si="165"/>
        <v>23 Teaching and other educational professionals</v>
      </c>
      <c r="B243" s="11">
        <v>0.29299095830469402</v>
      </c>
      <c r="C243" s="11">
        <v>0.19672666175739101</v>
      </c>
      <c r="D243" s="11">
        <f t="shared" si="166"/>
        <v>-9.6264296547303008E-2</v>
      </c>
      <c r="E243" s="11">
        <v>0.10300997745524666</v>
      </c>
      <c r="F243" s="11">
        <f t="shared" si="167"/>
        <v>6.7456809079436547E-3</v>
      </c>
      <c r="G243" s="200">
        <f>IF(B243&gt;0,(1+(E243/B243))^(1/($C$6-$B$6))-1,0)</f>
        <v>2.0288048907185274E-2</v>
      </c>
    </row>
    <row r="244" spans="1:7" x14ac:dyDescent="0.2">
      <c r="A244" t="str">
        <f t="shared" si="165"/>
        <v>24 Business, media and public service professionals</v>
      </c>
      <c r="B244" s="11">
        <v>0.75120534116613669</v>
      </c>
      <c r="C244" s="11">
        <v>0.47196787311172145</v>
      </c>
      <c r="D244" s="11">
        <f t="shared" si="166"/>
        <v>-0.27923746805441524</v>
      </c>
      <c r="E244" s="11">
        <v>0.25079357839603739</v>
      </c>
      <c r="F244" s="11">
        <f t="shared" si="167"/>
        <v>-2.8443889658377852E-2</v>
      </c>
      <c r="G244" s="200">
        <f t="shared" ref="G244:G263" si="169">IF(B244&gt;0,(1+(E244/B244))^(1/($C$6-$B$6))-1,0)</f>
        <v>1.9390477588399513E-2</v>
      </c>
    </row>
    <row r="245" spans="1:7" x14ac:dyDescent="0.2">
      <c r="A245" t="str">
        <f t="shared" si="165"/>
        <v>31 Science, engineering and technology associate professionals</v>
      </c>
      <c r="B245" s="11">
        <v>0.56968157138208453</v>
      </c>
      <c r="C245" s="11">
        <v>0.40622667960817549</v>
      </c>
      <c r="D245" s="11">
        <f t="shared" si="166"/>
        <v>-0.16345489177390904</v>
      </c>
      <c r="E245" s="11">
        <v>0.16620012769779269</v>
      </c>
      <c r="F245" s="11">
        <f t="shared" si="167"/>
        <v>2.7452359238836488E-3</v>
      </c>
      <c r="G245" s="200">
        <f>IF(B245&gt;0,(1+(E245/B245))^(1/($C$6-$B$6))-1,0)</f>
        <v>1.721257906776974E-2</v>
      </c>
    </row>
    <row r="246" spans="1:7" x14ac:dyDescent="0.2">
      <c r="A246" t="str">
        <f t="shared" si="165"/>
        <v>32 Health and social care associate professionals</v>
      </c>
      <c r="B246" s="11">
        <v>0.26984574335329981</v>
      </c>
      <c r="C246" s="11">
        <v>9.9675854694848645E-2</v>
      </c>
      <c r="D246" s="11">
        <f t="shared" si="166"/>
        <v>-0.17016988865845117</v>
      </c>
      <c r="E246" s="11">
        <v>7.4012708167922395E-2</v>
      </c>
      <c r="F246" s="11">
        <f t="shared" si="167"/>
        <v>-9.6157180490528779E-2</v>
      </c>
      <c r="G246" s="200">
        <f t="shared" si="169"/>
        <v>1.6289898185028129E-2</v>
      </c>
    </row>
    <row r="247" spans="1:7" x14ac:dyDescent="0.2">
      <c r="A247" t="str">
        <f t="shared" si="165"/>
        <v>33 Protective service occupations</v>
      </c>
      <c r="B247" s="11">
        <v>0.40328344336365801</v>
      </c>
      <c r="C247" s="11">
        <v>0.27694030758658794</v>
      </c>
      <c r="D247" s="11">
        <f t="shared" si="166"/>
        <v>-0.12634313577707007</v>
      </c>
      <c r="E247" s="11">
        <v>0.14078281836898526</v>
      </c>
      <c r="F247" s="11">
        <f t="shared" si="167"/>
        <v>1.4439682591915193E-2</v>
      </c>
      <c r="G247" s="200">
        <f t="shared" si="169"/>
        <v>2.0162668052941646E-2</v>
      </c>
    </row>
    <row r="248" spans="1:7" x14ac:dyDescent="0.2">
      <c r="A248" t="str">
        <f t="shared" si="165"/>
        <v>34 Culture, media and sports occupations</v>
      </c>
      <c r="B248" s="11">
        <v>0.18606903394539431</v>
      </c>
      <c r="C248" s="11">
        <v>7.7207021041735921E-2</v>
      </c>
      <c r="D248" s="11">
        <f t="shared" si="166"/>
        <v>-0.10886201290365839</v>
      </c>
      <c r="E248" s="11">
        <v>4.3763997881350887E-2</v>
      </c>
      <c r="F248" s="11">
        <f t="shared" ref="F248:F249" si="170">SUM(D248:E248)</f>
        <v>-6.5098015022307498E-2</v>
      </c>
      <c r="G248" s="200">
        <f t="shared" si="169"/>
        <v>1.4181979579701798E-2</v>
      </c>
    </row>
    <row r="249" spans="1:7" x14ac:dyDescent="0.2">
      <c r="A249" t="str">
        <f t="shared" si="165"/>
        <v>35 Business and public service associate professionals</v>
      </c>
      <c r="B249" s="11">
        <v>1.0109137662653416</v>
      </c>
      <c r="C249" s="11">
        <v>0.49798126053214148</v>
      </c>
      <c r="D249" s="11">
        <f t="shared" si="166"/>
        <v>-0.51293250573320015</v>
      </c>
      <c r="E249" s="11">
        <v>0.2614622547417475</v>
      </c>
      <c r="F249" s="11">
        <f t="shared" si="170"/>
        <v>-0.25147025099145265</v>
      </c>
      <c r="G249" s="200">
        <f t="shared" si="169"/>
        <v>1.545361733457784E-2</v>
      </c>
    </row>
    <row r="250" spans="1:7" x14ac:dyDescent="0.2">
      <c r="A250" t="str">
        <f t="shared" si="165"/>
        <v>41 Administrative occupations</v>
      </c>
      <c r="B250" s="11">
        <v>2.5507195619766256</v>
      </c>
      <c r="C250" s="11">
        <v>0.67452257431538298</v>
      </c>
      <c r="D250" s="11">
        <f t="shared" si="166"/>
        <v>-1.8761969876612428</v>
      </c>
      <c r="E250" s="11">
        <v>0.52079556936807825</v>
      </c>
      <c r="F250" s="11">
        <f t="shared" ref="F250:F253" si="171">SUM(D250:E250)</f>
        <v>-1.3554014182931646</v>
      </c>
      <c r="G250" s="200">
        <f t="shared" si="169"/>
        <v>1.2463393215935703E-2</v>
      </c>
    </row>
    <row r="251" spans="1:7" x14ac:dyDescent="0.2">
      <c r="A251" t="str">
        <f t="shared" si="165"/>
        <v>42 Secretarial and related occupations</v>
      </c>
      <c r="B251" s="11">
        <v>1.0513376936520509</v>
      </c>
      <c r="C251" s="11">
        <v>0.13637917578710398</v>
      </c>
      <c r="D251" s="11">
        <f t="shared" si="166"/>
        <v>-0.91495851786494686</v>
      </c>
      <c r="E251" s="11">
        <v>0.22334142768956486</v>
      </c>
      <c r="F251" s="11">
        <f t="shared" si="171"/>
        <v>-0.69161709017538198</v>
      </c>
      <c r="G251" s="200">
        <f t="shared" si="169"/>
        <v>1.2924888910415877E-2</v>
      </c>
    </row>
    <row r="252" spans="1:7" x14ac:dyDescent="0.2">
      <c r="A252" t="str">
        <f t="shared" si="165"/>
        <v>51 Skilled agricultural and related trades</v>
      </c>
      <c r="B252" s="11">
        <v>0.35213583929422981</v>
      </c>
      <c r="C252" s="11">
        <v>0.43492852102924262</v>
      </c>
      <c r="D252" s="11">
        <f t="shared" si="166"/>
        <v>8.2792681735012807E-2</v>
      </c>
      <c r="E252" s="11">
        <v>0.18436126239227554</v>
      </c>
      <c r="F252" s="11">
        <f t="shared" si="171"/>
        <v>0.26715394412728832</v>
      </c>
      <c r="G252" s="200">
        <f t="shared" si="169"/>
        <v>2.8467273643149049E-2</v>
      </c>
    </row>
    <row r="253" spans="1:7" x14ac:dyDescent="0.2">
      <c r="A253" t="str">
        <f t="shared" si="165"/>
        <v>52 Skilled metal, electrical and electronic trades</v>
      </c>
      <c r="B253" s="11">
        <v>0.81928014417668604</v>
      </c>
      <c r="C253" s="11">
        <v>0.41190522266444823</v>
      </c>
      <c r="D253" s="11">
        <f t="shared" si="166"/>
        <v>-0.40737492151223781</v>
      </c>
      <c r="E253" s="11">
        <v>0.24909141871980417</v>
      </c>
      <c r="F253" s="11">
        <f t="shared" si="171"/>
        <v>-0.15828350279243364</v>
      </c>
      <c r="G253" s="200">
        <f t="shared" si="169"/>
        <v>1.785518355941651E-2</v>
      </c>
    </row>
    <row r="254" spans="1:7" x14ac:dyDescent="0.2">
      <c r="A254" t="str">
        <f t="shared" si="165"/>
        <v>53 Skilled construction and building trades</v>
      </c>
      <c r="B254" s="11">
        <v>0.96562565544165202</v>
      </c>
      <c r="C254" s="11">
        <v>0.73460548312544538</v>
      </c>
      <c r="D254" s="11">
        <f t="shared" si="166"/>
        <v>-0.23102017231620664</v>
      </c>
      <c r="E254" s="11">
        <v>0.37178633748661449</v>
      </c>
      <c r="F254" s="11">
        <f t="shared" ref="F254" si="172">SUM(D254:E254)</f>
        <v>0.14076616517040785</v>
      </c>
      <c r="G254" s="200">
        <f t="shared" si="169"/>
        <v>2.1951835047791191E-2</v>
      </c>
    </row>
    <row r="255" spans="1:7" x14ac:dyDescent="0.2">
      <c r="A255" t="str">
        <f t="shared" si="165"/>
        <v>54 Textiles, printing and other skilled trades</v>
      </c>
      <c r="B255" s="11">
        <v>0.83708116294058477</v>
      </c>
      <c r="C255" s="11">
        <v>0.5217057204509401</v>
      </c>
      <c r="D255" s="11">
        <f t="shared" si="166"/>
        <v>-0.31537544248964466</v>
      </c>
      <c r="E255" s="11">
        <v>0.26246683069895316</v>
      </c>
      <c r="F255" s="11">
        <f t="shared" ref="F255" si="173">SUM(D255:E255)</f>
        <v>-5.2908611790691507E-2</v>
      </c>
      <c r="G255" s="200">
        <f t="shared" si="169"/>
        <v>1.8348531425369519E-2</v>
      </c>
    </row>
    <row r="256" spans="1:7" x14ac:dyDescent="0.2">
      <c r="A256" t="str">
        <f t="shared" si="165"/>
        <v>61 Caring personal service occupations</v>
      </c>
      <c r="B256" s="11">
        <v>0.72906967574085246</v>
      </c>
      <c r="C256" s="11">
        <v>0.42636731359300817</v>
      </c>
      <c r="D256" s="11">
        <f>C256-B256</f>
        <v>-0.30270236214784429</v>
      </c>
      <c r="E256" s="11">
        <v>0.17440942573356472</v>
      </c>
      <c r="F256" s="11">
        <f>SUM(D256:E256)</f>
        <v>-0.12829293641427958</v>
      </c>
      <c r="G256" s="200">
        <f t="shared" si="169"/>
        <v>1.440163007661166E-2</v>
      </c>
    </row>
    <row r="257" spans="1:7" x14ac:dyDescent="0.2">
      <c r="A257" t="str">
        <f t="shared" si="165"/>
        <v>62 Leisure, travel and related personal service occupations</v>
      </c>
      <c r="B257" s="11">
        <v>0.94097541314475297</v>
      </c>
      <c r="C257" s="11">
        <v>0.57839771956925201</v>
      </c>
      <c r="D257" s="11">
        <f t="shared" ref="D257:D263" si="174">C257-B257</f>
        <v>-0.36257769357550096</v>
      </c>
      <c r="E257" s="11">
        <v>0.32621231140178431</v>
      </c>
      <c r="F257" s="11">
        <f t="shared" ref="F257:F258" si="175">SUM(D257:E257)</f>
        <v>-3.6365382173716654E-2</v>
      </c>
      <c r="G257" s="200">
        <f t="shared" si="169"/>
        <v>2.004072694401926E-2</v>
      </c>
    </row>
    <row r="258" spans="1:7" x14ac:dyDescent="0.2">
      <c r="A258" t="str">
        <f t="shared" si="165"/>
        <v>63 Community and civil enforcement occupations</v>
      </c>
      <c r="B258" s="11">
        <v>6.7548204697186864E-2</v>
      </c>
      <c r="C258" s="11">
        <v>4.5965785607417063E-2</v>
      </c>
      <c r="D258" s="11">
        <f t="shared" si="174"/>
        <v>-2.1582419089769801E-2</v>
      </c>
      <c r="E258" s="11">
        <v>2.2185143799587251E-2</v>
      </c>
      <c r="F258" s="11">
        <f t="shared" si="175"/>
        <v>6.0272470981745027E-4</v>
      </c>
      <c r="G258" s="200">
        <f t="shared" si="169"/>
        <v>1.9113772797256567E-2</v>
      </c>
    </row>
    <row r="259" spans="1:7" x14ac:dyDescent="0.2">
      <c r="A259" t="str">
        <f t="shared" si="165"/>
        <v>71 Sales occupations</v>
      </c>
      <c r="B259" s="11">
        <v>3.9458210959258344</v>
      </c>
      <c r="C259" s="11">
        <v>1.5037745943137482</v>
      </c>
      <c r="D259" s="11">
        <f t="shared" si="174"/>
        <v>-2.4420465016120865</v>
      </c>
      <c r="E259" s="11">
        <v>1.0916470297961227</v>
      </c>
      <c r="F259" s="11">
        <f t="shared" ref="F259:F260" si="176">SUM(D259:E259)</f>
        <v>-1.3503994718159638</v>
      </c>
      <c r="G259" s="200">
        <f t="shared" si="169"/>
        <v>1.6416394285074354E-2</v>
      </c>
    </row>
    <row r="260" spans="1:7" x14ac:dyDescent="0.2">
      <c r="A260" t="str">
        <f t="shared" si="165"/>
        <v>72 Customer service occupations</v>
      </c>
      <c r="B260" s="11">
        <v>0.55829582149015822</v>
      </c>
      <c r="C260" s="11">
        <v>0.61463231609411817</v>
      </c>
      <c r="D260" s="11">
        <f t="shared" si="174"/>
        <v>5.6336494603959952E-2</v>
      </c>
      <c r="E260" s="11">
        <v>0.20920368324576227</v>
      </c>
      <c r="F260" s="11">
        <f t="shared" si="176"/>
        <v>0.26554017784972223</v>
      </c>
      <c r="G260" s="200">
        <f t="shared" si="169"/>
        <v>2.1443263181515126E-2</v>
      </c>
    </row>
    <row r="261" spans="1:7" x14ac:dyDescent="0.2">
      <c r="A261" t="str">
        <f t="shared" si="165"/>
        <v>81 Process, plant and machine operatives</v>
      </c>
      <c r="B261" s="11">
        <v>1.5084386594862027</v>
      </c>
      <c r="C261" s="11">
        <v>0.68569686698260734</v>
      </c>
      <c r="D261" s="11">
        <f t="shared" si="174"/>
        <v>-0.82274179250359536</v>
      </c>
      <c r="E261" s="11">
        <v>0.44364621400126136</v>
      </c>
      <c r="F261" s="11">
        <f t="shared" ref="F261:F262" si="177">SUM(D261:E261)</f>
        <v>-0.379095578502334</v>
      </c>
      <c r="G261" s="200">
        <f t="shared" si="169"/>
        <v>1.7336757036405137E-2</v>
      </c>
    </row>
    <row r="262" spans="1:7" x14ac:dyDescent="0.2">
      <c r="A262" t="str">
        <f t="shared" si="165"/>
        <v>82 Transport and mobile machine drivers and operatives</v>
      </c>
      <c r="B262" s="11">
        <v>2.2789930146502582</v>
      </c>
      <c r="C262" s="11">
        <v>1.5289872190046085</v>
      </c>
      <c r="D262" s="11">
        <f t="shared" si="174"/>
        <v>-0.75000579564564962</v>
      </c>
      <c r="E262" s="11">
        <v>0.94297363695846759</v>
      </c>
      <c r="F262" s="11">
        <f t="shared" si="177"/>
        <v>0.19296784131281797</v>
      </c>
      <c r="G262" s="200">
        <f t="shared" si="169"/>
        <v>2.3352378109354754E-2</v>
      </c>
    </row>
    <row r="263" spans="1:7" x14ac:dyDescent="0.2">
      <c r="A263" t="str">
        <f t="shared" si="165"/>
        <v>91 Elementary trades and related occupations</v>
      </c>
      <c r="B263" s="11">
        <v>1.0393608743347313</v>
      </c>
      <c r="C263" s="11">
        <v>0.59189767029385909</v>
      </c>
      <c r="D263" s="11">
        <f t="shared" si="174"/>
        <v>-0.44746320404087225</v>
      </c>
      <c r="E263" s="11">
        <v>0.28368877231089451</v>
      </c>
      <c r="F263" s="11">
        <f t="shared" ref="F263" si="178">SUM(D263:E263)</f>
        <v>-0.16377443172997774</v>
      </c>
      <c r="G263" s="200">
        <f t="shared" si="169"/>
        <v>1.6219018512766858E-2</v>
      </c>
    </row>
    <row r="264" spans="1:7" x14ac:dyDescent="0.2">
      <c r="A264" t="str">
        <f t="shared" si="165"/>
        <v>92 Elementary administration and service occupations</v>
      </c>
      <c r="B264" s="11">
        <v>6.4214058673331458</v>
      </c>
      <c r="C264" s="11">
        <v>4.6288133625341086</v>
      </c>
      <c r="D264" s="11">
        <f t="shared" ref="D264" si="179">C264-B264</f>
        <v>-1.7925925047990372</v>
      </c>
      <c r="E264" s="11">
        <v>2.3313950079586463</v>
      </c>
      <c r="F264" s="11">
        <f>SUM(D264:E264)</f>
        <v>0.53880250315960909</v>
      </c>
      <c r="G264" s="200">
        <f t="shared" ref="G264:G265" si="180">IF(B264&gt;0,(1+(E264/B264))^(1/($C$6-$B$6))-1,0)</f>
        <v>2.0863779458332399E-2</v>
      </c>
    </row>
    <row r="265" spans="1:7" x14ac:dyDescent="0.2">
      <c r="A265" t="str">
        <f t="shared" si="165"/>
        <v>All occupations</v>
      </c>
      <c r="B265" s="11">
        <f>SUM(B239:B264)</f>
        <v>31.074809072251238</v>
      </c>
      <c r="C265" s="11">
        <f t="shared" ref="C265:F265" si="181">SUM(C239:C264)</f>
        <v>18.006544087092543</v>
      </c>
      <c r="D265" s="11">
        <f t="shared" si="181"/>
        <v>-13.06826498515869</v>
      </c>
      <c r="E265" s="11">
        <f t="shared" si="181"/>
        <v>9.9710284700121452</v>
      </c>
      <c r="F265" s="11">
        <f t="shared" si="181"/>
        <v>-3.0972365151465469</v>
      </c>
      <c r="G265" s="200">
        <f t="shared" si="180"/>
        <v>1.8725968254765357E-2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0.33239649199287652</v>
      </c>
      <c r="C268" s="11">
        <v>0.31922422877634532</v>
      </c>
      <c r="D268" s="11">
        <f>C268-B268</f>
        <v>-1.3172263216531199E-2</v>
      </c>
      <c r="E268" s="11">
        <v>0.11582384188563988</v>
      </c>
      <c r="F268" s="11">
        <f>SUM(D268:E268)</f>
        <v>0.10265157866910868</v>
      </c>
      <c r="G268" s="200">
        <f>IF(B268&gt;0,(1+(E268/B268))^(1/($C$6-$B$6))-1,0)</f>
        <v>2.0130364969995762E-2</v>
      </c>
    </row>
    <row r="269" spans="1:7" x14ac:dyDescent="0.2">
      <c r="A269" t="str">
        <f t="shared" si="183"/>
        <v>12 Other managers and proprietors</v>
      </c>
      <c r="B269" s="11">
        <v>0.3348668303068516</v>
      </c>
      <c r="C269" s="11">
        <v>0.37548969577615643</v>
      </c>
      <c r="D269" s="11">
        <f t="shared" ref="D269:D284" si="184">C269-B269</f>
        <v>4.0622865469304825E-2</v>
      </c>
      <c r="E269" s="11">
        <v>0.13770963509264644</v>
      </c>
      <c r="F269" s="11">
        <f t="shared" ref="F269:F276" si="185">SUM(D269:E269)</f>
        <v>0.17833250056195127</v>
      </c>
      <c r="G269" s="200">
        <f t="shared" ref="G269:G271" si="186">IF(B269&gt;0,(1+(E269/B269))^(1/($C$6-$B$6))-1,0)</f>
        <v>2.3230155158997956E-2</v>
      </c>
    </row>
    <row r="270" spans="1:7" x14ac:dyDescent="0.2">
      <c r="A270" t="str">
        <f t="shared" si="183"/>
        <v>21 Science, research, engineering and technology professionals</v>
      </c>
      <c r="B270" s="11">
        <v>0.15559833839030146</v>
      </c>
      <c r="C270" s="11">
        <v>0.16822136416178393</v>
      </c>
      <c r="D270" s="11">
        <f t="shared" si="184"/>
        <v>1.2623025771482471E-2</v>
      </c>
      <c r="E270" s="11">
        <v>5.7195880773821955E-2</v>
      </c>
      <c r="F270" s="11">
        <f t="shared" si="185"/>
        <v>6.9818906545304427E-2</v>
      </c>
      <c r="G270" s="200">
        <f t="shared" si="186"/>
        <v>2.1089142011462059E-2</v>
      </c>
    </row>
    <row r="271" spans="1:7" x14ac:dyDescent="0.2">
      <c r="A271" t="str">
        <f t="shared" si="183"/>
        <v>22 Health professionals</v>
      </c>
      <c r="B271" s="11">
        <v>8.8619860441348397E-2</v>
      </c>
      <c r="C271" s="11">
        <v>0.11604397056155213</v>
      </c>
      <c r="D271" s="11">
        <f t="shared" si="184"/>
        <v>2.7424110120203737E-2</v>
      </c>
      <c r="E271" s="11">
        <v>4.0663676879674697E-2</v>
      </c>
      <c r="F271" s="11">
        <f t="shared" si="185"/>
        <v>6.8087786999878441E-2</v>
      </c>
      <c r="G271" s="200">
        <f t="shared" si="186"/>
        <v>2.5496409879545823E-2</v>
      </c>
    </row>
    <row r="272" spans="1:7" x14ac:dyDescent="0.2">
      <c r="A272" t="str">
        <f t="shared" si="183"/>
        <v>23 Teaching and other educational professionals</v>
      </c>
      <c r="B272" s="11">
        <v>7.4587544903794198E-2</v>
      </c>
      <c r="C272" s="11">
        <v>9.2190340658660067E-2</v>
      </c>
      <c r="D272" s="11">
        <f t="shared" si="184"/>
        <v>1.7602795754865869E-2</v>
      </c>
      <c r="E272" s="11">
        <v>3.4205444468759671E-2</v>
      </c>
      <c r="F272" s="11">
        <f t="shared" si="185"/>
        <v>5.180824022362554E-2</v>
      </c>
      <c r="G272" s="200">
        <f>IF(B272&gt;0,(1+(E272/B272))^(1/($C$6-$B$6))-1,0)</f>
        <v>2.5484199463902346E-2</v>
      </c>
    </row>
    <row r="273" spans="1:7" x14ac:dyDescent="0.2">
      <c r="A273" t="str">
        <f t="shared" si="183"/>
        <v>24 Business, media and public service professionals</v>
      </c>
      <c r="B273" s="11">
        <v>0.23290852019910935</v>
      </c>
      <c r="C273" s="11">
        <v>0.2834524238881595</v>
      </c>
      <c r="D273" s="11">
        <f t="shared" si="184"/>
        <v>5.0543903689050151E-2</v>
      </c>
      <c r="E273" s="11">
        <v>0.10232591004832135</v>
      </c>
      <c r="F273" s="11">
        <f t="shared" si="185"/>
        <v>0.15286981373737152</v>
      </c>
      <c r="G273" s="200">
        <f t="shared" ref="G273" si="187">IF(B273&gt;0,(1+(E273/B273))^(1/($C$6-$B$6))-1,0)</f>
        <v>2.4576088281964115E-2</v>
      </c>
    </row>
    <row r="274" spans="1:7" x14ac:dyDescent="0.2">
      <c r="A274" t="str">
        <f t="shared" si="183"/>
        <v>31 Science, engineering and technology associate professionals</v>
      </c>
      <c r="B274" s="11">
        <v>0.10922844904825592</v>
      </c>
      <c r="C274" s="11">
        <v>0.12868752789193524</v>
      </c>
      <c r="D274" s="11">
        <f t="shared" si="184"/>
        <v>1.9459078843679325E-2</v>
      </c>
      <c r="E274" s="11">
        <v>4.5103279040610969E-2</v>
      </c>
      <c r="F274" s="11">
        <f t="shared" si="185"/>
        <v>6.4562357884290295E-2</v>
      </c>
      <c r="G274" s="200">
        <f>IF(B274&gt;0,(1+(E274/B274))^(1/($C$6-$B$6))-1,0)</f>
        <v>2.3311756130380834E-2</v>
      </c>
    </row>
    <row r="275" spans="1:7" x14ac:dyDescent="0.2">
      <c r="A275" t="str">
        <f t="shared" si="183"/>
        <v>32 Health and social care associate professionals</v>
      </c>
      <c r="B275" s="11">
        <v>4.3425286601376671E-2</v>
      </c>
      <c r="C275" s="11">
        <v>4.7676211880273926E-2</v>
      </c>
      <c r="D275" s="11">
        <f t="shared" si="184"/>
        <v>4.2509252788972551E-3</v>
      </c>
      <c r="E275" s="11">
        <v>1.8218839683463262E-2</v>
      </c>
      <c r="F275" s="11">
        <f t="shared" si="185"/>
        <v>2.2469764962360517E-2</v>
      </c>
      <c r="G275" s="200">
        <f t="shared" ref="G275:G292" si="188">IF(B275&gt;0,(1+(E275/B275))^(1/($C$6-$B$6))-1,0)</f>
        <v>2.3630616901086476E-2</v>
      </c>
    </row>
    <row r="276" spans="1:7" x14ac:dyDescent="0.2">
      <c r="A276" t="str">
        <f t="shared" si="183"/>
        <v>33 Protective service occupations</v>
      </c>
      <c r="B276" s="11">
        <v>5.835186782098907E-2</v>
      </c>
      <c r="C276" s="11">
        <v>4.5755937123562331E-2</v>
      </c>
      <c r="D276" s="11">
        <f t="shared" si="184"/>
        <v>-1.259593069742674E-2</v>
      </c>
      <c r="E276" s="11">
        <v>1.217919604096189E-2</v>
      </c>
      <c r="F276" s="11">
        <f t="shared" si="185"/>
        <v>-4.167346564648497E-4</v>
      </c>
      <c r="G276" s="200">
        <f t="shared" si="188"/>
        <v>1.2717647850405855E-2</v>
      </c>
    </row>
    <row r="277" spans="1:7" x14ac:dyDescent="0.2">
      <c r="A277" t="str">
        <f t="shared" si="183"/>
        <v>34 Culture, media and sports occupations</v>
      </c>
      <c r="B277" s="11">
        <v>7.3833532801118998E-2</v>
      </c>
      <c r="C277" s="11">
        <v>0.11070150887552335</v>
      </c>
      <c r="D277" s="11">
        <f t="shared" si="184"/>
        <v>3.6867976074404354E-2</v>
      </c>
      <c r="E277" s="11">
        <v>3.0263762437476287E-2</v>
      </c>
      <c r="F277" s="11">
        <f t="shared" ref="F277:F278" si="189">SUM(D277:E277)</f>
        <v>6.7131738511880645E-2</v>
      </c>
      <c r="G277" s="200">
        <f t="shared" si="188"/>
        <v>2.3165104106614764E-2</v>
      </c>
    </row>
    <row r="278" spans="1:7" x14ac:dyDescent="0.2">
      <c r="A278" t="str">
        <f t="shared" si="183"/>
        <v>35 Business and public service associate professionals</v>
      </c>
      <c r="B278" s="11">
        <v>0.26109517775438357</v>
      </c>
      <c r="C278" s="11">
        <v>0.28273463311572533</v>
      </c>
      <c r="D278" s="11">
        <f t="shared" si="184"/>
        <v>2.1639455361341764E-2</v>
      </c>
      <c r="E278" s="11">
        <v>9.5504255088927237E-2</v>
      </c>
      <c r="F278" s="11">
        <f t="shared" si="189"/>
        <v>0.117143710450269</v>
      </c>
      <c r="G278" s="200">
        <f t="shared" si="188"/>
        <v>2.0999320739796934E-2</v>
      </c>
    </row>
    <row r="279" spans="1:7" x14ac:dyDescent="0.2">
      <c r="A279" t="str">
        <f t="shared" si="183"/>
        <v>41 Administrative occupations</v>
      </c>
      <c r="B279" s="11">
        <v>0.78856484197606991</v>
      </c>
      <c r="C279" s="11">
        <v>0.71131623055354742</v>
      </c>
      <c r="D279" s="11">
        <f t="shared" si="184"/>
        <v>-7.7248611422522484E-2</v>
      </c>
      <c r="E279" s="11">
        <v>0.26341829141352807</v>
      </c>
      <c r="F279" s="11">
        <f t="shared" ref="F279:F282" si="190">SUM(D279:E279)</f>
        <v>0.18616967999100559</v>
      </c>
      <c r="G279" s="200">
        <f t="shared" si="188"/>
        <v>1.9400301660761787E-2</v>
      </c>
    </row>
    <row r="280" spans="1:7" x14ac:dyDescent="0.2">
      <c r="A280" t="str">
        <f t="shared" si="183"/>
        <v>42 Secretarial and related occupations</v>
      </c>
      <c r="B280" s="11">
        <v>0.30067000684121487</v>
      </c>
      <c r="C280" s="11">
        <v>0.3648436863620545</v>
      </c>
      <c r="D280" s="11">
        <f t="shared" si="184"/>
        <v>6.4173679520839633E-2</v>
      </c>
      <c r="E280" s="11">
        <v>0.17983177381483131</v>
      </c>
      <c r="F280" s="11">
        <f t="shared" si="190"/>
        <v>0.24400545333567095</v>
      </c>
      <c r="G280" s="200">
        <f t="shared" si="188"/>
        <v>3.1748056798667434E-2</v>
      </c>
    </row>
    <row r="281" spans="1:7" x14ac:dyDescent="0.2">
      <c r="A281" t="str">
        <f t="shared" si="183"/>
        <v>51 Skilled agricultural and related trades</v>
      </c>
      <c r="B281" s="11">
        <v>0.25332876629812301</v>
      </c>
      <c r="C281" s="11">
        <v>0.11677571369039279</v>
      </c>
      <c r="D281" s="11">
        <f t="shared" si="184"/>
        <v>-0.13655305260773021</v>
      </c>
      <c r="E281" s="11">
        <v>7.6035731179043151E-2</v>
      </c>
      <c r="F281" s="11">
        <f t="shared" si="190"/>
        <v>-6.0517321428687057E-2</v>
      </c>
      <c r="G281" s="200">
        <f t="shared" si="188"/>
        <v>1.765245604285659E-2</v>
      </c>
    </row>
    <row r="282" spans="1:7" x14ac:dyDescent="0.2">
      <c r="A282" t="str">
        <f t="shared" si="183"/>
        <v>52 Skilled metal, electrical and electronic trades</v>
      </c>
      <c r="B282" s="11">
        <v>0.35802981743291634</v>
      </c>
      <c r="C282" s="11">
        <v>0.21110572569412633</v>
      </c>
      <c r="D282" s="11">
        <f t="shared" si="184"/>
        <v>-0.14692409173879001</v>
      </c>
      <c r="E282" s="11">
        <v>0.10144911403227402</v>
      </c>
      <c r="F282" s="11">
        <f t="shared" si="190"/>
        <v>-4.5474977706515984E-2</v>
      </c>
      <c r="G282" s="200">
        <f t="shared" si="188"/>
        <v>1.6770866012835395E-2</v>
      </c>
    </row>
    <row r="283" spans="1:7" x14ac:dyDescent="0.2">
      <c r="A283" t="str">
        <f t="shared" si="183"/>
        <v>53 Skilled construction and building trades</v>
      </c>
      <c r="B283" s="11">
        <v>0.51625094748314604</v>
      </c>
      <c r="C283" s="11">
        <v>7.0798283624761066E-2</v>
      </c>
      <c r="D283" s="11">
        <f t="shared" si="184"/>
        <v>-0.445452663858385</v>
      </c>
      <c r="E283" s="11">
        <v>8.2016833911648893E-2</v>
      </c>
      <c r="F283" s="11">
        <f t="shared" ref="F283" si="191">SUM(D283:E283)</f>
        <v>-0.36343582994673612</v>
      </c>
      <c r="G283" s="200">
        <f t="shared" si="188"/>
        <v>9.878168106514984E-3</v>
      </c>
    </row>
    <row r="284" spans="1:7" x14ac:dyDescent="0.2">
      <c r="A284" t="str">
        <f t="shared" si="183"/>
        <v>54 Textiles, printing and other skilled trades</v>
      </c>
      <c r="B284" s="11">
        <v>0.41871223546920955</v>
      </c>
      <c r="C284" s="11">
        <v>0.26286142941021939</v>
      </c>
      <c r="D284" s="11">
        <f t="shared" si="184"/>
        <v>-0.15585080605899015</v>
      </c>
      <c r="E284" s="11">
        <v>0.11418737389011022</v>
      </c>
      <c r="F284" s="11">
        <f t="shared" ref="F284" si="192">SUM(D284:E284)</f>
        <v>-4.1663432168879938E-2</v>
      </c>
      <c r="G284" s="200">
        <f t="shared" si="188"/>
        <v>1.6206534761153302E-2</v>
      </c>
    </row>
    <row r="285" spans="1:7" x14ac:dyDescent="0.2">
      <c r="A285" t="str">
        <f t="shared" si="183"/>
        <v>61 Caring personal service occupations</v>
      </c>
      <c r="B285" s="11">
        <v>0.22541668155948372</v>
      </c>
      <c r="C285" s="11">
        <v>0.22376712824086767</v>
      </c>
      <c r="D285" s="11">
        <f>C285-B285</f>
        <v>-1.6495533186160483E-3</v>
      </c>
      <c r="E285" s="11">
        <v>7.3676844063599811E-2</v>
      </c>
      <c r="F285" s="11">
        <f>SUM(D285:E285)</f>
        <v>7.2027290744983763E-2</v>
      </c>
      <c r="G285" s="200">
        <f t="shared" si="188"/>
        <v>1.9032567627093044E-2</v>
      </c>
    </row>
    <row r="286" spans="1:7" x14ac:dyDescent="0.2">
      <c r="A286" t="str">
        <f t="shared" si="183"/>
        <v>62 Leisure, travel and related personal service occupations</v>
      </c>
      <c r="B286" s="11">
        <v>0.33113219033097457</v>
      </c>
      <c r="C286" s="11">
        <v>0.21041310888278425</v>
      </c>
      <c r="D286" s="11">
        <f t="shared" ref="D286:D292" si="193">C286-B286</f>
        <v>-0.12071908144819032</v>
      </c>
      <c r="E286" s="11">
        <v>8.7894074426301205E-2</v>
      </c>
      <c r="F286" s="11">
        <f t="shared" ref="F286:F287" si="194">SUM(D286:E286)</f>
        <v>-3.2825007021889119E-2</v>
      </c>
      <c r="G286" s="200">
        <f t="shared" si="188"/>
        <v>1.5818199869498839E-2</v>
      </c>
    </row>
    <row r="287" spans="1:7" x14ac:dyDescent="0.2">
      <c r="A287" t="str">
        <f t="shared" si="183"/>
        <v>63 Community and civil enforcement occupations</v>
      </c>
      <c r="B287" s="11">
        <v>1.9554394494662727E-2</v>
      </c>
      <c r="C287" s="11">
        <v>6.5790752999958244E-3</v>
      </c>
      <c r="D287" s="11">
        <f t="shared" si="193"/>
        <v>-1.2975319194666903E-2</v>
      </c>
      <c r="E287" s="11">
        <v>2.7121997112024157E-3</v>
      </c>
      <c r="F287" s="11">
        <f t="shared" si="194"/>
        <v>-1.0263119483464488E-2</v>
      </c>
      <c r="G287" s="200">
        <f t="shared" si="188"/>
        <v>8.6967653029663694E-3</v>
      </c>
    </row>
    <row r="288" spans="1:7" x14ac:dyDescent="0.2">
      <c r="A288" t="str">
        <f t="shared" si="183"/>
        <v>71 Sales occupations</v>
      </c>
      <c r="B288" s="11">
        <v>1.4718252695158613</v>
      </c>
      <c r="C288" s="11">
        <v>0.58412951222737652</v>
      </c>
      <c r="D288" s="11">
        <f t="shared" si="193"/>
        <v>-0.88769575728848482</v>
      </c>
      <c r="E288" s="11">
        <v>0.3184739481549968</v>
      </c>
      <c r="F288" s="11">
        <f t="shared" ref="F288:F289" si="195">SUM(D288:E288)</f>
        <v>-0.56922180913348797</v>
      </c>
      <c r="G288" s="200">
        <f t="shared" si="188"/>
        <v>1.3144266679291583E-2</v>
      </c>
    </row>
    <row r="289" spans="1:7" x14ac:dyDescent="0.2">
      <c r="A289" t="str">
        <f t="shared" si="183"/>
        <v>72 Customer service occupations</v>
      </c>
      <c r="B289" s="11">
        <v>0.20264603627503955</v>
      </c>
      <c r="C289" s="11">
        <v>0.33193403357536994</v>
      </c>
      <c r="D289" s="11">
        <f t="shared" si="193"/>
        <v>0.12928799730033039</v>
      </c>
      <c r="E289" s="11">
        <v>0.11807083063292136</v>
      </c>
      <c r="F289" s="11">
        <f t="shared" si="195"/>
        <v>0.24735882793325176</v>
      </c>
      <c r="G289" s="200">
        <f t="shared" si="188"/>
        <v>3.107972209231713E-2</v>
      </c>
    </row>
    <row r="290" spans="1:7" x14ac:dyDescent="0.2">
      <c r="A290" t="str">
        <f t="shared" si="183"/>
        <v>81 Process, plant and machine operatives</v>
      </c>
      <c r="B290" s="11">
        <v>0.77147751829109923</v>
      </c>
      <c r="C290" s="11">
        <v>0.17702170327035777</v>
      </c>
      <c r="D290" s="11">
        <f t="shared" si="193"/>
        <v>-0.59445581502074152</v>
      </c>
      <c r="E290" s="11">
        <v>0.11443077623882174</v>
      </c>
      <c r="F290" s="11">
        <f t="shared" ref="F290:F291" si="196">SUM(D290:E290)</f>
        <v>-0.48002503878191977</v>
      </c>
      <c r="G290" s="200">
        <f t="shared" si="188"/>
        <v>9.2630327190221795E-3</v>
      </c>
    </row>
    <row r="291" spans="1:7" x14ac:dyDescent="0.2">
      <c r="A291" t="str">
        <f t="shared" si="183"/>
        <v>82 Transport and mobile machine drivers and operatives</v>
      </c>
      <c r="B291" s="11">
        <v>1.1632788093190169</v>
      </c>
      <c r="C291" s="11">
        <v>0.29609898456724298</v>
      </c>
      <c r="D291" s="11">
        <f t="shared" si="193"/>
        <v>-0.86717982475177391</v>
      </c>
      <c r="E291" s="11">
        <v>0.27506664527542957</v>
      </c>
      <c r="F291" s="11">
        <f t="shared" si="196"/>
        <v>-0.59211317947634434</v>
      </c>
      <c r="G291" s="200">
        <f t="shared" si="188"/>
        <v>1.4250644988427652E-2</v>
      </c>
    </row>
    <row r="292" spans="1:7" x14ac:dyDescent="0.2">
      <c r="A292" t="str">
        <f t="shared" si="183"/>
        <v>91 Elementary trades and related occupations</v>
      </c>
      <c r="B292" s="11">
        <v>0.5296820192727274</v>
      </c>
      <c r="C292" s="11">
        <v>0.21082275079562945</v>
      </c>
      <c r="D292" s="11">
        <f t="shared" si="193"/>
        <v>-0.31885926847709795</v>
      </c>
      <c r="E292" s="11">
        <v>9.8071672660398124E-2</v>
      </c>
      <c r="F292" s="11">
        <f t="shared" ref="F292" si="197">SUM(D292:E292)</f>
        <v>-0.22078759581669982</v>
      </c>
      <c r="G292" s="200">
        <f t="shared" si="188"/>
        <v>1.1389101982344885E-2</v>
      </c>
    </row>
    <row r="293" spans="1:7" x14ac:dyDescent="0.2">
      <c r="A293" t="str">
        <f t="shared" si="183"/>
        <v>92 Elementary administration and service occupations</v>
      </c>
      <c r="B293" s="11">
        <v>2.2600439270535215</v>
      </c>
      <c r="C293" s="11">
        <v>1.008667753699293</v>
      </c>
      <c r="D293" s="11">
        <f t="shared" ref="D293" si="198">C293-B293</f>
        <v>-1.2513761733542286</v>
      </c>
      <c r="E293" s="11">
        <v>0.45064131438298932</v>
      </c>
      <c r="F293" s="11">
        <f t="shared" ref="F293" si="199">SUM(D293:E293)</f>
        <v>-0.8007348589712393</v>
      </c>
      <c r="G293" s="200">
        <f t="shared" ref="G293:G294" si="200">IF(B293&gt;0,(1+(E293/B293))^(1/($C$6-$B$6))-1,0)</f>
        <v>1.219490613218488E-2</v>
      </c>
    </row>
    <row r="294" spans="1:7" x14ac:dyDescent="0.2">
      <c r="A294" s="24" t="str">
        <f t="shared" si="183"/>
        <v>All occupations</v>
      </c>
      <c r="B294" s="34">
        <f>SUM(B268:B293)</f>
        <v>11.375525361873471</v>
      </c>
      <c r="C294" s="34">
        <f t="shared" ref="C294:F294" si="201">SUM(C268:C293)</f>
        <v>6.7573129626036961</v>
      </c>
      <c r="D294" s="34">
        <f t="shared" si="201"/>
        <v>-4.6182123992697761</v>
      </c>
      <c r="E294" s="34">
        <f t="shared" si="201"/>
        <v>3.0451711452283998</v>
      </c>
      <c r="F294" s="34">
        <f t="shared" si="201"/>
        <v>-1.5730412540413763</v>
      </c>
      <c r="G294" s="234">
        <f t="shared" si="200"/>
        <v>1.5939044902294031E-2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-1.7672911646722049</v>
      </c>
      <c r="Q7" s="11">
        <f>'Occ T1'!J16</f>
        <v>12.632645872885588</v>
      </c>
    </row>
    <row r="8" spans="1:17" x14ac:dyDescent="0.2">
      <c r="O8" t="str">
        <f>name!E11</f>
        <v>Process, plant and machine operatives</v>
      </c>
      <c r="P8" s="11">
        <f>'Occ T1'!H15</f>
        <v>-9.6555557139680559E-2</v>
      </c>
      <c r="Q8" s="11">
        <f>'Occ T1'!J15</f>
        <v>9.2453600118025374</v>
      </c>
    </row>
    <row r="9" spans="1:17" x14ac:dyDescent="0.2">
      <c r="O9" t="str">
        <f>name!E10</f>
        <v>Sales and customer service occupations</v>
      </c>
      <c r="P9" s="11">
        <f>'Occ T1'!H14</f>
        <v>0.44871308043225255</v>
      </c>
      <c r="Q9" s="11">
        <f>'Occ T1'!J14</f>
        <v>15.971549302045695</v>
      </c>
    </row>
    <row r="10" spans="1:17" x14ac:dyDescent="0.2">
      <c r="O10" t="str">
        <f>name!E9</f>
        <v>Caring, leisure and other service occupations</v>
      </c>
      <c r="P10" s="11">
        <f>'Occ T1'!H13</f>
        <v>3.1626858721729114</v>
      </c>
      <c r="Q10" s="11">
        <f>'Occ T1'!J13</f>
        <v>20.268355774909132</v>
      </c>
    </row>
    <row r="11" spans="1:17" x14ac:dyDescent="0.2">
      <c r="O11" t="str">
        <f>name!E8</f>
        <v>Skilled trades occupations</v>
      </c>
      <c r="P11" s="11">
        <f>'Occ T1'!H12</f>
        <v>-2.7446524375537393</v>
      </c>
      <c r="Q11" s="11">
        <f>'Occ T1'!J12</f>
        <v>7.5318440622245575</v>
      </c>
    </row>
    <row r="12" spans="1:17" x14ac:dyDescent="0.2">
      <c r="O12" t="str">
        <f>name!E7</f>
        <v>Administrative and secretarial occupations</v>
      </c>
      <c r="P12" s="11">
        <f>'Occ T1'!H11</f>
        <v>-4.2111261406936542</v>
      </c>
      <c r="Q12" s="11">
        <f>'Occ T1'!J11</f>
        <v>11.359288650134149</v>
      </c>
    </row>
    <row r="13" spans="1:17" x14ac:dyDescent="0.2">
      <c r="O13" t="str">
        <f>name!E6</f>
        <v>Associate professional occupations</v>
      </c>
      <c r="P13" s="11">
        <f>'Occ T1'!H10</f>
        <v>1.4650984108996212</v>
      </c>
      <c r="Q13" s="11">
        <f>'Occ T1'!J10</f>
        <v>17.642175935824895</v>
      </c>
    </row>
    <row r="14" spans="1:17" x14ac:dyDescent="0.2">
      <c r="O14" t="str">
        <f>name!E5</f>
        <v>Professional occupations</v>
      </c>
      <c r="P14" s="11">
        <f>'Occ T1'!H9</f>
        <v>13.19128793504111</v>
      </c>
      <c r="Q14" s="11">
        <f>'Occ T1'!J9</f>
        <v>47.797857845987785</v>
      </c>
    </row>
    <row r="15" spans="1:17" x14ac:dyDescent="0.2">
      <c r="O15" t="str">
        <f>name!E4</f>
        <v>Managers, directors and senior officials</v>
      </c>
      <c r="P15" s="11">
        <f>'Occ T1'!H8</f>
        <v>3.4548400015132898</v>
      </c>
      <c r="Q15" s="11">
        <f>'Occ T1'!J8</f>
        <v>17.191878005600042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0.12191460667692944</v>
      </c>
      <c r="Q37" s="11">
        <f>'Occ T2'!J8</f>
        <v>7.6228886097779371</v>
      </c>
    </row>
    <row r="38" spans="1:17" x14ac:dyDescent="0.2">
      <c r="O38" s="10" t="str">
        <f>name!D5</f>
        <v>12 Other managers and proprietors</v>
      </c>
      <c r="P38" s="11">
        <f>'Occ T2'!H9</f>
        <v>3.3329253948363569</v>
      </c>
      <c r="Q38" s="11">
        <f>'Occ T2'!J9</f>
        <v>9.5689893958221006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1.6703460904191854</v>
      </c>
      <c r="Q39" s="11">
        <f>'Occ T2'!J10</f>
        <v>6.927368227392364</v>
      </c>
    </row>
    <row r="40" spans="1:17" x14ac:dyDescent="0.2">
      <c r="O40" s="10" t="str">
        <f>name!D7</f>
        <v>22 Health professionals</v>
      </c>
      <c r="P40" s="11">
        <f>'Occ T2'!H11</f>
        <v>5.4115616318511819</v>
      </c>
      <c r="Q40" s="11">
        <f>'Occ T2'!J11</f>
        <v>19.022897650727717</v>
      </c>
    </row>
    <row r="41" spans="1:17" x14ac:dyDescent="0.2">
      <c r="O41" s="10" t="str">
        <f>name!D8</f>
        <v>23 Teaching and other educational professionals</v>
      </c>
      <c r="P41" s="11">
        <f>'Occ T2'!H12</f>
        <v>2.3349840199151348</v>
      </c>
      <c r="Q41" s="11">
        <f>'Occ T2'!J12</f>
        <v>9.3792000037976031</v>
      </c>
    </row>
    <row r="42" spans="1:17" x14ac:dyDescent="0.2">
      <c r="O42" s="10" t="str">
        <f>name!D9</f>
        <v>24 Business, media and public service professionals</v>
      </c>
      <c r="P42" s="11">
        <f>'Occ T2'!H13</f>
        <v>3.77439619285561</v>
      </c>
      <c r="Q42" s="11">
        <f>'Occ T2'!J13</f>
        <v>12.468391964070106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-0.69302419308802943</v>
      </c>
      <c r="Q43" s="11">
        <f>'Occ T2'!J14</f>
        <v>1.4460853380761796</v>
      </c>
    </row>
    <row r="44" spans="1:17" x14ac:dyDescent="0.2">
      <c r="O44" s="10" t="str">
        <f>name!D11</f>
        <v>32 Health and social care associate professionals</v>
      </c>
      <c r="P44" s="11">
        <f>'Occ T2'!H15</f>
        <v>1.001770115438938</v>
      </c>
      <c r="Q44" s="11">
        <f>'Occ T2'!J15</f>
        <v>5.7343332396791018</v>
      </c>
    </row>
    <row r="45" spans="1:17" x14ac:dyDescent="0.2">
      <c r="O45" s="10" t="str">
        <f>name!D12</f>
        <v>33 Protective service occupations</v>
      </c>
      <c r="P45" s="11">
        <f>'Occ T2'!H16</f>
        <v>1.1039776159660888</v>
      </c>
      <c r="Q45" s="11">
        <f>'Occ T2'!J16</f>
        <v>2.6700247176956378</v>
      </c>
    </row>
    <row r="46" spans="1:17" x14ac:dyDescent="0.2">
      <c r="O46" s="10" t="str">
        <f>name!D13</f>
        <v>34 Culture, media and sports occupations</v>
      </c>
      <c r="P46" s="11">
        <f>'Occ T2'!H17</f>
        <v>0.18516394755726484</v>
      </c>
      <c r="Q46" s="11">
        <f>'Occ T2'!J17</f>
        <v>1.8550419677809638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-0.13278907497464232</v>
      </c>
      <c r="Q47" s="11">
        <f>'Occ T2'!J18</f>
        <v>5.936690672593012</v>
      </c>
    </row>
    <row r="48" spans="1:17" x14ac:dyDescent="0.2">
      <c r="O48" s="10" t="str">
        <f>name!D15</f>
        <v>41 Administrative occupations</v>
      </c>
      <c r="P48" s="11">
        <f>'Occ T2'!H19</f>
        <v>-3.6476943880255206</v>
      </c>
      <c r="Q48" s="11">
        <f>'Occ T2'!J19</f>
        <v>8.9464100228297543</v>
      </c>
    </row>
    <row r="49" spans="15:17" x14ac:dyDescent="0.2">
      <c r="O49" s="10" t="str">
        <f>name!D16</f>
        <v>42 Secretarial and related occupations</v>
      </c>
      <c r="P49" s="11">
        <f>'Occ T2'!H20</f>
        <v>-0.56343175266813006</v>
      </c>
      <c r="Q49" s="11">
        <f>'Occ T2'!J20</f>
        <v>2.4128786273043983</v>
      </c>
    </row>
    <row r="50" spans="15:17" x14ac:dyDescent="0.2">
      <c r="O50" s="10" t="str">
        <f>name!D17</f>
        <v>51 Skilled agricultural and related trades</v>
      </c>
      <c r="P50" s="11">
        <f>'Occ T2'!H21</f>
        <v>0.28547921848009805</v>
      </c>
      <c r="Q50" s="11">
        <f>'Occ T2'!J21</f>
        <v>1.5194020118095908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-1.5732432149855082</v>
      </c>
      <c r="Q51" s="11">
        <f>'Occ T2'!J22</f>
        <v>1.8391452629619138</v>
      </c>
    </row>
    <row r="52" spans="15:17" x14ac:dyDescent="0.2">
      <c r="O52" s="10" t="str">
        <f>name!D19</f>
        <v>53 Skilled construction and building trades</v>
      </c>
      <c r="P52" s="11">
        <f>'Occ T2'!H23</f>
        <v>-1.0756307364809912</v>
      </c>
      <c r="Q52" s="11">
        <f>'Occ T2'!J23</f>
        <v>2.4260678300119056</v>
      </c>
    </row>
    <row r="53" spans="15:17" x14ac:dyDescent="0.2">
      <c r="O53" s="10" t="str">
        <f>name!D20</f>
        <v>54 Textiles, printing and other skilled trades</v>
      </c>
      <c r="P53" s="11">
        <f>'Occ T2'!H24</f>
        <v>-0.38125770456734109</v>
      </c>
      <c r="Q53" s="11">
        <f>'Occ T2'!J24</f>
        <v>1.7472289574411444</v>
      </c>
    </row>
    <row r="54" spans="15:17" x14ac:dyDescent="0.2">
      <c r="O54" s="10" t="str">
        <f>name!D21</f>
        <v>61 Caring personal service occupations</v>
      </c>
      <c r="P54" s="11">
        <f>'Occ T2'!H25</f>
        <v>3.062088307029871</v>
      </c>
      <c r="Q54" s="11">
        <f>'Occ T2'!J25</f>
        <v>16.800369570206691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0.14992870427032479</v>
      </c>
      <c r="Q55" s="11">
        <f>'Occ T2'!J26</f>
        <v>3.3682565239394546</v>
      </c>
    </row>
    <row r="56" spans="15:17" x14ac:dyDescent="0.2">
      <c r="O56" s="10" t="str">
        <f>name!D23</f>
        <v>63 Community and civil enforcement occupations</v>
      </c>
      <c r="P56" s="11">
        <f>'Occ T2'!H27</f>
        <v>-4.9331139127283097E-2</v>
      </c>
      <c r="Q56" s="11">
        <f>'Occ T2'!J27</f>
        <v>9.9729680762987633E-2</v>
      </c>
    </row>
    <row r="57" spans="15:17" x14ac:dyDescent="0.2">
      <c r="O57" s="10" t="str">
        <f>name!D24</f>
        <v>71 Sales occupations</v>
      </c>
      <c r="P57" s="11">
        <f>'Occ T2'!H28</f>
        <v>-2.1844635433744557</v>
      </c>
      <c r="Q57" s="11">
        <f>'Occ T2'!J28</f>
        <v>9.9853955607679854</v>
      </c>
    </row>
    <row r="58" spans="15:17" x14ac:dyDescent="0.2">
      <c r="O58" s="10" t="str">
        <f>name!D25</f>
        <v>72 Customer service occupations</v>
      </c>
      <c r="P58" s="11">
        <f>'Occ T2'!H29</f>
        <v>2.6331766238067056</v>
      </c>
      <c r="Q58" s="11">
        <f>'Occ T2'!J29</f>
        <v>5.9861537412777075</v>
      </c>
    </row>
    <row r="59" spans="15:17" x14ac:dyDescent="0.2">
      <c r="O59" s="10" t="str">
        <f>name!D26</f>
        <v>81 Process, plant and machine operatives</v>
      </c>
      <c r="P59" s="11">
        <f>'Occ T2'!H30</f>
        <v>0.68470860498911357</v>
      </c>
      <c r="Q59" s="11">
        <f>'Occ T2'!J30</f>
        <v>4.2567924110861846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-0.78126416212879057</v>
      </c>
      <c r="Q60" s="11">
        <f>'Occ T2'!J31</f>
        <v>4.9885676007163564</v>
      </c>
    </row>
    <row r="61" spans="15:17" x14ac:dyDescent="0.2">
      <c r="O61" s="10" t="str">
        <f>name!D28</f>
        <v>91 Elementary trades and related occupations</v>
      </c>
      <c r="P61" s="11">
        <f>'Occ T2'!H32</f>
        <v>-1.0423230272822495</v>
      </c>
      <c r="Q61" s="11">
        <f>'Occ T2'!J32</f>
        <v>0.14383326358620607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-0.72496813738995414</v>
      </c>
      <c r="Q62" s="11">
        <f>'Occ T2'!J33</f>
        <v>12.488812609299384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12.902999999999849</v>
      </c>
      <c r="Q64" s="11">
        <f>'Occ T2'!J35</f>
        <v>159.64095546141439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292.11700000000013</v>
      </c>
      <c r="C8" s="305">
        <f>SUM(C9:C17)</f>
        <v>296.46699999999987</v>
      </c>
      <c r="D8" s="305">
        <f>SUM(D9:D17)</f>
        <v>305.02000000000004</v>
      </c>
      <c r="E8" s="304"/>
      <c r="F8" s="305">
        <f>SUM(F9:F17)</f>
        <v>3.9848301714409677</v>
      </c>
      <c r="G8" s="305">
        <f>SUM(G9:G17)</f>
        <v>4.9482597502443424</v>
      </c>
      <c r="H8" s="305">
        <f>SUM(H9:H17)</f>
        <v>6.2231690465315301</v>
      </c>
      <c r="I8" s="304"/>
      <c r="J8" s="305">
        <f>SUM(J9:J17)</f>
        <v>25.034499637970526</v>
      </c>
      <c r="K8" s="305">
        <f>SUM(K9:K17)</f>
        <v>30.011369719238594</v>
      </c>
      <c r="L8" s="305">
        <f>SUM(L9:L17)</f>
        <v>36.495094898887672</v>
      </c>
      <c r="M8" s="304"/>
      <c r="N8" s="305">
        <f>SUM(N9:N17)</f>
        <v>52.996832832444383</v>
      </c>
      <c r="O8" s="305">
        <f>SUM(O9:O17)</f>
        <v>59.769989572011809</v>
      </c>
      <c r="P8" s="305">
        <f>SUM(P9:P17)</f>
        <v>74.230125653560833</v>
      </c>
      <c r="Q8" s="306"/>
      <c r="R8" s="305">
        <f>SUM(R9:R17)</f>
        <v>16.49029346303675</v>
      </c>
      <c r="S8" s="305">
        <f>SUM(S9:S17)</f>
        <v>15.887810944152282</v>
      </c>
      <c r="T8" s="305">
        <f>SUM(T9:T17)</f>
        <v>17.004758989762799</v>
      </c>
      <c r="U8" s="306"/>
      <c r="V8" s="305">
        <f>SUM(V9:V17)</f>
        <v>13.372097007417675</v>
      </c>
      <c r="W8" s="305">
        <f>SUM(W9:W17)</f>
        <v>14.193553653116016</v>
      </c>
      <c r="X8" s="305">
        <f>SUM(X9:X17)</f>
        <v>16.415075340202367</v>
      </c>
      <c r="Y8" s="306"/>
      <c r="Z8" s="305">
        <f>SUM(Z9:Z17)</f>
        <v>72.211015165555764</v>
      </c>
      <c r="AA8" s="305">
        <f>SUM(AA9:AA17)</f>
        <v>70.091783553854313</v>
      </c>
      <c r="AB8" s="305">
        <f>SUM(AB9:AB17)</f>
        <v>73.552878346416776</v>
      </c>
      <c r="AC8" s="306"/>
      <c r="AD8" s="305">
        <f>SUM(AD9:AD17)</f>
        <v>65.577097288009327</v>
      </c>
      <c r="AE8" s="305">
        <f>SUM(AE9:AE17)</f>
        <v>62.964434205799733</v>
      </c>
      <c r="AF8" s="305">
        <f>SUM(AF9:AF17)</f>
        <v>56.335040674941808</v>
      </c>
      <c r="AG8" s="306"/>
      <c r="AH8" s="305">
        <f>SUM(AH9:AH17)</f>
        <v>31.074809072251242</v>
      </c>
      <c r="AI8" s="305">
        <f>SUM(AI9:AI17)</f>
        <v>29.034000134828108</v>
      </c>
      <c r="AJ8" s="305">
        <f>SUM(AJ9:AJ17)</f>
        <v>18.006544087092543</v>
      </c>
      <c r="AK8" s="306"/>
      <c r="AL8" s="305">
        <f>SUM(AL9:AL17)</f>
        <v>11.37552536187347</v>
      </c>
      <c r="AM8" s="305">
        <f>SUM(AM9:AM17)</f>
        <v>9.5657984667546874</v>
      </c>
      <c r="AN8" s="305">
        <f>SUM(AN9:AN17)</f>
        <v>6.757312962603697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23.97817887492328</v>
      </c>
      <c r="C9" s="304">
        <f t="shared" ref="B9:D17" si="0">SUM(C21,C33,C51,C63,C75,C93)</f>
        <v>24.45442090963634</v>
      </c>
      <c r="D9" s="304">
        <f t="shared" si="0"/>
        <v>27.433018876436577</v>
      </c>
      <c r="E9" s="304"/>
      <c r="F9" s="304">
        <f t="shared" ref="F9:H17" si="1">SUM(F21,F33,F51,F63,F75,F93)</f>
        <v>0.24772455785070055</v>
      </c>
      <c r="G9" s="304">
        <f t="shared" si="1"/>
        <v>0.30878595816099619</v>
      </c>
      <c r="H9" s="304">
        <f t="shared" si="1"/>
        <v>0.43332107462884795</v>
      </c>
      <c r="I9" s="304"/>
      <c r="J9" s="304">
        <f t="shared" ref="J9:L17" si="2">SUM(J21,J33,J51,J63,J75,J93)</f>
        <v>2.2861262288988389</v>
      </c>
      <c r="K9" s="304">
        <f t="shared" si="2"/>
        <v>2.7086754635893913</v>
      </c>
      <c r="L9" s="304">
        <f t="shared" si="2"/>
        <v>3.5760345773482332</v>
      </c>
      <c r="M9" s="304"/>
      <c r="N9" s="304">
        <f t="shared" ref="N9:P17" si="3">SUM(N21,N33,N51,N63,N75,N93)</f>
        <v>5.7528812791792916</v>
      </c>
      <c r="O9" s="304">
        <f t="shared" si="3"/>
        <v>6.4094750081573224</v>
      </c>
      <c r="P9" s="304">
        <f t="shared" si="3"/>
        <v>7.9800212739318965</v>
      </c>
      <c r="Q9" s="306"/>
      <c r="R9" s="304">
        <f t="shared" ref="R9:T9" si="4">SUM(R21,R33,R51,R63,R75,R93)</f>
        <v>1.6192884045763214</v>
      </c>
      <c r="S9" s="304">
        <f t="shared" si="4"/>
        <v>1.7090816430388744</v>
      </c>
      <c r="T9" s="304">
        <f t="shared" si="4"/>
        <v>2.0619667482844699</v>
      </c>
      <c r="U9" s="306"/>
      <c r="V9" s="304">
        <f t="shared" ref="V9:X9" si="5">SUM(V21,V33,V51,V63,V75,V93)</f>
        <v>1.4843832001540636</v>
      </c>
      <c r="W9" s="304">
        <f t="shared" si="5"/>
        <v>1.5307492715995126</v>
      </c>
      <c r="X9" s="304">
        <f t="shared" si="5"/>
        <v>1.7100008108294165</v>
      </c>
      <c r="Y9" s="306"/>
      <c r="Z9" s="304">
        <f t="shared" ref="Z9:AB9" si="6">SUM(Z21,Z33,Z51,Z63,Z75,Z93)</f>
        <v>5.5082135555340281</v>
      </c>
      <c r="AA9" s="304">
        <f t="shared" si="6"/>
        <v>4.8003661093790813</v>
      </c>
      <c r="AB9" s="304">
        <f t="shared" si="6"/>
        <v>5.3099865302466354</v>
      </c>
      <c r="AC9" s="306"/>
      <c r="AD9" s="304">
        <f>SUM(AD21,AD33,AD51,AD63,AD75,AD93)</f>
        <v>4.2758189162383902</v>
      </c>
      <c r="AE9" s="304">
        <f t="shared" ref="AE9:AF9" si="7">SUM(AE21,AE33,AE51,AE63,AE75,AE93)</f>
        <v>4.1412656079881041</v>
      </c>
      <c r="AF9" s="304">
        <f t="shared" si="7"/>
        <v>4.0760930738320829</v>
      </c>
      <c r="AG9" s="306"/>
      <c r="AH9" s="304">
        <f t="shared" ref="AH9:AJ9" si="8">SUM(AH21,AH33,AH51,AH63,AH75,AH93)</f>
        <v>2.1364794101919187</v>
      </c>
      <c r="AI9" s="304">
        <f t="shared" si="8"/>
        <v>2.1713221283608024</v>
      </c>
      <c r="AJ9" s="304">
        <f t="shared" si="8"/>
        <v>1.5908808627824929</v>
      </c>
      <c r="AK9" s="306"/>
      <c r="AL9" s="304">
        <f t="shared" ref="AL9:AN9" si="9">SUM(AL21,AL33,AL51,AL63,AL75,AL93)</f>
        <v>0.66726332229972829</v>
      </c>
      <c r="AM9" s="304">
        <f t="shared" si="9"/>
        <v>0.67469971936225703</v>
      </c>
      <c r="AN9" s="304">
        <f t="shared" si="9"/>
        <v>0.6947139245525018</v>
      </c>
    </row>
    <row r="10" spans="1:40" x14ac:dyDescent="0.2">
      <c r="A10" s="13" t="str">
        <f>name!E5</f>
        <v>Professional occupations</v>
      </c>
      <c r="B10" s="304">
        <f t="shared" si="0"/>
        <v>63.211407195347178</v>
      </c>
      <c r="C10" s="304">
        <f t="shared" si="0"/>
        <v>68.742367244203393</v>
      </c>
      <c r="D10" s="304">
        <f t="shared" si="0"/>
        <v>76.40269513038831</v>
      </c>
      <c r="E10" s="304"/>
      <c r="F10" s="304">
        <f t="shared" si="1"/>
        <v>3.1396422492660916</v>
      </c>
      <c r="G10" s="304">
        <f t="shared" si="1"/>
        <v>3.927525910746251</v>
      </c>
      <c r="H10" s="304">
        <f t="shared" si="1"/>
        <v>4.8490196979149696</v>
      </c>
      <c r="I10" s="304"/>
      <c r="J10" s="304">
        <f t="shared" si="2"/>
        <v>14.843443593314781</v>
      </c>
      <c r="K10" s="304">
        <f t="shared" si="2"/>
        <v>17.952603810219667</v>
      </c>
      <c r="L10" s="304">
        <f t="shared" si="2"/>
        <v>21.004301844914906</v>
      </c>
      <c r="M10" s="304"/>
      <c r="N10" s="304">
        <f t="shared" si="3"/>
        <v>21.699356391737961</v>
      </c>
      <c r="O10" s="304">
        <f t="shared" si="3"/>
        <v>24.540127809128151</v>
      </c>
      <c r="P10" s="304">
        <f t="shared" si="3"/>
        <v>29.46630069281963</v>
      </c>
      <c r="Q10" s="306"/>
      <c r="R10" s="304">
        <f t="shared" ref="R10:T10" si="10">SUM(R22,R34,R52,R64,R76,R94)</f>
        <v>3.9730101701564386</v>
      </c>
      <c r="S10" s="304">
        <f t="shared" si="10"/>
        <v>2.7414150125668302</v>
      </c>
      <c r="T10" s="304">
        <f t="shared" si="10"/>
        <v>1.6071879260178237</v>
      </c>
      <c r="U10" s="306"/>
      <c r="V10" s="304">
        <f t="shared" ref="V10:X10" si="11">SUM(V22,V34,V52,V64,V76,V94)</f>
        <v>2.5739876193068199</v>
      </c>
      <c r="W10" s="304">
        <f t="shared" si="11"/>
        <v>2.7011155555525685</v>
      </c>
      <c r="X10" s="304">
        <f t="shared" si="11"/>
        <v>2.9599289672839695</v>
      </c>
      <c r="Y10" s="306"/>
      <c r="Z10" s="304">
        <f t="shared" ref="Z10:AB10" si="12">SUM(Z22,Z34,Z52,Z64,Z76,Z94)</f>
        <v>8.5183151119938714</v>
      </c>
      <c r="AA10" s="304">
        <f t="shared" si="12"/>
        <v>8.4569702124517647</v>
      </c>
      <c r="AB10" s="304">
        <f t="shared" si="12"/>
        <v>9.2860436773962718</v>
      </c>
      <c r="AC10" s="306"/>
      <c r="AD10" s="304">
        <f t="shared" ref="AD10:AF10" si="13">SUM(AD22,AD34,AD52,AD64,AD76,AD94)</f>
        <v>5.4794903761720697</v>
      </c>
      <c r="AE10" s="304">
        <f t="shared" si="13"/>
        <v>5.3925931396875084</v>
      </c>
      <c r="AF10" s="304">
        <f t="shared" si="13"/>
        <v>5.0309516692893048</v>
      </c>
      <c r="AG10" s="306"/>
      <c r="AH10" s="304">
        <f t="shared" ref="AH10:AJ10" si="14">SUM(AH22,AH34,AH52,AH64,AH76,AH94)</f>
        <v>2.432447419464586</v>
      </c>
      <c r="AI10" s="304">
        <f t="shared" si="14"/>
        <v>2.4059132734262514</v>
      </c>
      <c r="AJ10" s="304">
        <f t="shared" si="14"/>
        <v>1.5390525554812733</v>
      </c>
      <c r="AK10" s="306"/>
      <c r="AL10" s="304">
        <f t="shared" ref="AL10:AN10" si="15">SUM(AL22,AL34,AL52,AL64,AL76,AL94)</f>
        <v>0.55171426393455336</v>
      </c>
      <c r="AM10" s="304">
        <f t="shared" si="15"/>
        <v>0.62410252042441217</v>
      </c>
      <c r="AN10" s="304">
        <f t="shared" si="15"/>
        <v>0.65990809927015559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34.340852295581804</v>
      </c>
      <c r="C11" s="304">
        <f t="shared" si="0"/>
        <v>33.241073980456662</v>
      </c>
      <c r="D11" s="304">
        <f>SUM(D23,D35,D53,D65,D77,D95)</f>
        <v>35.805950706481411</v>
      </c>
      <c r="E11" s="304"/>
      <c r="F11" s="304">
        <f t="shared" si="1"/>
        <v>0.3049381727542671</v>
      </c>
      <c r="G11" s="304">
        <f t="shared" si="1"/>
        <v>0.34788424595779022</v>
      </c>
      <c r="H11" s="304">
        <f t="shared" si="1"/>
        <v>0.46196726954109185</v>
      </c>
      <c r="I11" s="304"/>
      <c r="J11" s="304">
        <f t="shared" si="2"/>
        <v>3.5506226466415547</v>
      </c>
      <c r="K11" s="304">
        <f t="shared" si="2"/>
        <v>3.9311080388036745</v>
      </c>
      <c r="L11" s="304">
        <f t="shared" si="2"/>
        <v>4.8276137345278149</v>
      </c>
      <c r="M11" s="304"/>
      <c r="N11" s="304">
        <f t="shared" si="3"/>
        <v>9.1375327638296007</v>
      </c>
      <c r="O11" s="304">
        <f t="shared" si="3"/>
        <v>9.7385229823519346</v>
      </c>
      <c r="P11" s="304">
        <f t="shared" si="3"/>
        <v>12.036757995221913</v>
      </c>
      <c r="Q11" s="306"/>
      <c r="R11" s="304">
        <f t="shared" ref="R11:T11" si="16">SUM(R23,R35,R53,R65,R77,R95)</f>
        <v>2.8689322825495118</v>
      </c>
      <c r="S11" s="304">
        <f t="shared" si="16"/>
        <v>2.6208503433405843</v>
      </c>
      <c r="T11" s="304">
        <f t="shared" si="16"/>
        <v>2.5485756696303179</v>
      </c>
      <c r="U11" s="306"/>
      <c r="V11" s="304">
        <f t="shared" ref="V11:X11" si="17">SUM(V23,V35,V53,V65,V77,V95)</f>
        <v>2.0305811699974381</v>
      </c>
      <c r="W11" s="304">
        <f t="shared" si="17"/>
        <v>1.9387424116260097</v>
      </c>
      <c r="X11" s="304">
        <f t="shared" si="17"/>
        <v>2.1707460190167129</v>
      </c>
      <c r="Y11" s="306"/>
      <c r="Z11" s="304">
        <f t="shared" ref="Z11:AB11" si="18">SUM(Z23,Z35,Z53,Z65,Z77,Z95)</f>
        <v>7.8664506641336818</v>
      </c>
      <c r="AA11" s="304">
        <f t="shared" si="18"/>
        <v>6.9392917890188572</v>
      </c>
      <c r="AB11" s="304">
        <f t="shared" si="18"/>
        <v>7.2732843833898819</v>
      </c>
      <c r="AC11" s="306"/>
      <c r="AD11" s="304">
        <f t="shared" ref="AD11:AF11" si="19">SUM(AD23,AD35,AD53,AD65,AD77,AD95)</f>
        <v>5.5960667233398471</v>
      </c>
      <c r="AE11" s="304">
        <f t="shared" si="19"/>
        <v>5.0200531935908757</v>
      </c>
      <c r="AF11" s="304">
        <f t="shared" si="19"/>
        <v>4.5134186928031665</v>
      </c>
      <c r="AG11" s="306"/>
      <c r="AH11" s="304">
        <f t="shared" ref="AH11:AJ11" si="20">SUM(AH23,AH35,AH53,AH65,AH77,AH95)</f>
        <v>2.4397935583097778</v>
      </c>
      <c r="AI11" s="304">
        <f t="shared" si="20"/>
        <v>2.1771064776068898</v>
      </c>
      <c r="AJ11" s="304">
        <f t="shared" si="20"/>
        <v>1.3580311234634901</v>
      </c>
      <c r="AK11" s="306"/>
      <c r="AL11" s="304">
        <f t="shared" ref="AL11:AN11" si="21">SUM(AL23,AL35,AL53,AL65,AL77,AL95)</f>
        <v>0.54593431402612413</v>
      </c>
      <c r="AM11" s="304">
        <f t="shared" si="21"/>
        <v>0.52751449816004259</v>
      </c>
      <c r="AN11" s="304">
        <f t="shared" si="21"/>
        <v>0.61555581888702005</v>
      </c>
    </row>
    <row r="12" spans="1:40" x14ac:dyDescent="0.2">
      <c r="A12" s="13" t="str">
        <f>name!E7</f>
        <v>Administrative and secretarial occupations</v>
      </c>
      <c r="B12" s="304">
        <f t="shared" si="0"/>
        <v>33.032581367112535</v>
      </c>
      <c r="C12" s="304">
        <f t="shared" si="0"/>
        <v>31.104941174204395</v>
      </c>
      <c r="D12" s="304">
        <f t="shared" si="0"/>
        <v>28.821455226418852</v>
      </c>
      <c r="E12" s="304"/>
      <c r="F12" s="304">
        <f t="shared" si="1"/>
        <v>0.1356106026989195</v>
      </c>
      <c r="G12" s="304">
        <f t="shared" si="1"/>
        <v>0.15516610575243817</v>
      </c>
      <c r="H12" s="304">
        <f t="shared" si="1"/>
        <v>0.19213687904046214</v>
      </c>
      <c r="I12" s="304"/>
      <c r="J12" s="304">
        <f t="shared" si="2"/>
        <v>1.7301929374186851</v>
      </c>
      <c r="K12" s="304">
        <f t="shared" si="2"/>
        <v>2.0169914694149069</v>
      </c>
      <c r="L12" s="304">
        <f t="shared" si="2"/>
        <v>2.4218417617630212</v>
      </c>
      <c r="M12" s="304"/>
      <c r="N12" s="304">
        <f t="shared" si="3"/>
        <v>5.9875157333903664</v>
      </c>
      <c r="O12" s="304">
        <f t="shared" si="3"/>
        <v>6.5681283661466061</v>
      </c>
      <c r="P12" s="304">
        <f t="shared" si="3"/>
        <v>8.22712774844093</v>
      </c>
      <c r="Q12" s="306"/>
      <c r="R12" s="304">
        <f t="shared" ref="R12:T12" si="22">SUM(R24,R36,R54,R66,R78,R96)</f>
        <v>2.3099618999216487</v>
      </c>
      <c r="S12" s="304">
        <f t="shared" si="22"/>
        <v>2.4307942904961668</v>
      </c>
      <c r="T12" s="304">
        <f t="shared" si="22"/>
        <v>2.7553533225442717</v>
      </c>
      <c r="U12" s="306"/>
      <c r="V12" s="304">
        <f t="shared" ref="V12:X12" si="23">SUM(V24,V36,V54,V66,V78,V96)</f>
        <v>2.0670813990463057</v>
      </c>
      <c r="W12" s="304">
        <f t="shared" si="23"/>
        <v>2.1417373177461529</v>
      </c>
      <c r="X12" s="304">
        <f t="shared" si="23"/>
        <v>2.5348919720495657</v>
      </c>
      <c r="Y12" s="306"/>
      <c r="Z12" s="304">
        <f t="shared" ref="Z12:AA12" si="24">SUM(Z24,Z36,Z54,Z66,Z78,Z96)</f>
        <v>7.8750337104082577</v>
      </c>
      <c r="AA12" s="304">
        <f t="shared" si="24"/>
        <v>7.4497796857866128</v>
      </c>
      <c r="AB12" s="304">
        <f>SUM(AB24,AB36,AB54,AB66,AB78,AB96)</f>
        <v>6.3685188976707545</v>
      </c>
      <c r="AC12" s="306"/>
      <c r="AD12" s="304">
        <f t="shared" ref="AD12:AE12" si="25">SUM(AD24,AD36,AD54,AD66,AD78,AD96)</f>
        <v>8.2358929797823883</v>
      </c>
      <c r="AE12" s="304">
        <f t="shared" si="25"/>
        <v>6.6744096081676885</v>
      </c>
      <c r="AF12" s="304">
        <f>SUM(AF24,AF36,AF54,AF66,AF78,AF96)</f>
        <v>4.4345229778917563</v>
      </c>
      <c r="AG12" s="306"/>
      <c r="AH12" s="304">
        <f t="shared" ref="AH12:AI12" si="26">SUM(AH24,AH36,AH54,AH66,AH78,AH96)</f>
        <v>3.6020572556286767</v>
      </c>
      <c r="AI12" s="304">
        <f t="shared" si="26"/>
        <v>2.4883206873456283</v>
      </c>
      <c r="AJ12" s="304">
        <f>SUM(AJ24,AJ36,AJ54,AJ66,AJ78,AJ96)</f>
        <v>0.81090175010248666</v>
      </c>
      <c r="AK12" s="306"/>
      <c r="AL12" s="304">
        <f t="shared" ref="AL12:AM12" si="27">SUM(AL24,AL36,AL54,AL66,AL78,AL96)</f>
        <v>1.0892348488172843</v>
      </c>
      <c r="AM12" s="304">
        <f t="shared" si="27"/>
        <v>1.1796136433481956</v>
      </c>
      <c r="AN12" s="304">
        <f>SUM(AN24,AN36,AN54,AN66,AN78,AN96)</f>
        <v>1.0761599169156018</v>
      </c>
    </row>
    <row r="13" spans="1:40" x14ac:dyDescent="0.2">
      <c r="A13" s="13" t="str">
        <f>name!E8</f>
        <v>Skilled trades occupations</v>
      </c>
      <c r="B13" s="304">
        <f t="shared" si="0"/>
        <v>25.931184020142094</v>
      </c>
      <c r="C13" s="304">
        <f t="shared" si="0"/>
        <v>25.016302473166267</v>
      </c>
      <c r="D13" s="304">
        <f t="shared" si="0"/>
        <v>23.186531582588334</v>
      </c>
      <c r="E13" s="304"/>
      <c r="F13" s="304">
        <f t="shared" si="1"/>
        <v>2.7087093128470335E-2</v>
      </c>
      <c r="G13" s="304">
        <f t="shared" si="1"/>
        <v>3.3877357253835214E-2</v>
      </c>
      <c r="H13" s="304">
        <f t="shared" si="1"/>
        <v>4.3103487578217178E-2</v>
      </c>
      <c r="I13" s="304"/>
      <c r="J13" s="304">
        <f t="shared" si="2"/>
        <v>0.33202575958773778</v>
      </c>
      <c r="K13" s="304">
        <f t="shared" si="2"/>
        <v>0.44270631947086808</v>
      </c>
      <c r="L13" s="304">
        <f t="shared" si="2"/>
        <v>0.60091233296988766</v>
      </c>
      <c r="M13" s="304"/>
      <c r="N13" s="304">
        <f t="shared" si="3"/>
        <v>1.1487832918897538</v>
      </c>
      <c r="O13" s="304">
        <f t="shared" si="3"/>
        <v>1.4054512413785656</v>
      </c>
      <c r="P13" s="304">
        <f t="shared" si="3"/>
        <v>1.6599900147472875</v>
      </c>
      <c r="Q13" s="306"/>
      <c r="R13" s="304">
        <f t="shared" ref="R13:T13" si="28">SUM(R25,R37,R55,R67,R79,R97)</f>
        <v>0.60252731633868206</v>
      </c>
      <c r="S13" s="304">
        <f t="shared" si="28"/>
        <v>0.68898021907010898</v>
      </c>
      <c r="T13" s="304">
        <f t="shared" si="28"/>
        <v>0.84092366176898359</v>
      </c>
      <c r="U13" s="306"/>
      <c r="V13" s="304">
        <f t="shared" ref="V13:X13" si="29">SUM(V25,V37,V55,V67,V79,V97)</f>
        <v>1.0947114794434643</v>
      </c>
      <c r="W13" s="304">
        <f t="shared" si="29"/>
        <v>1.2293892215623121</v>
      </c>
      <c r="X13" s="304">
        <f t="shared" si="29"/>
        <v>1.3288230615566556</v>
      </c>
      <c r="Y13" s="306"/>
      <c r="Z13" s="304">
        <f t="shared" ref="Z13:AB13" si="30">SUM(Z25,Z37,Z55,Z67,Z79,Z97)</f>
        <v>10.648004026839047</v>
      </c>
      <c r="AA13" s="304">
        <f t="shared" si="30"/>
        <v>9.3087834300948664</v>
      </c>
      <c r="AB13" s="304">
        <f t="shared" si="30"/>
        <v>8.5829248487622056</v>
      </c>
      <c r="AC13" s="306"/>
      <c r="AD13" s="304">
        <f t="shared" ref="AD13:AF13" si="31">SUM(AD25,AD37,AD55,AD67,AD79,AD97)</f>
        <v>7.5576004843783933</v>
      </c>
      <c r="AE13" s="304">
        <f t="shared" si="31"/>
        <v>7.6428231476827513</v>
      </c>
      <c r="AF13" s="304">
        <f t="shared" si="31"/>
        <v>7.3651680755155189</v>
      </c>
      <c r="AG13" s="306"/>
      <c r="AH13" s="304">
        <f t="shared" ref="AH13:AJ13" si="32">SUM(AH25,AH37,AH55,AH67,AH79,AH97)</f>
        <v>2.9741228018531531</v>
      </c>
      <c r="AI13" s="304">
        <f t="shared" si="32"/>
        <v>3.0526198388082975</v>
      </c>
      <c r="AJ13" s="304">
        <f t="shared" si="32"/>
        <v>2.1031449472700765</v>
      </c>
      <c r="AK13" s="306"/>
      <c r="AL13" s="304">
        <f t="shared" ref="AL13:AN13" si="33">SUM(AL25,AL37,AL55,AL67,AL79,AL97)</f>
        <v>1.5463217666833948</v>
      </c>
      <c r="AM13" s="304">
        <f t="shared" si="33"/>
        <v>1.2116716978446627</v>
      </c>
      <c r="AN13" s="304">
        <f t="shared" si="33"/>
        <v>0.66154115241949962</v>
      </c>
    </row>
    <row r="14" spans="1:40" x14ac:dyDescent="0.2">
      <c r="A14" s="13" t="str">
        <f>name!E9</f>
        <v>Caring, leisure and other service occupations</v>
      </c>
      <c r="B14" s="304">
        <f t="shared" si="0"/>
        <v>28.842512339764959</v>
      </c>
      <c r="C14" s="304">
        <f t="shared" si="0"/>
        <v>30.573815425651738</v>
      </c>
      <c r="D14" s="304">
        <f t="shared" si="0"/>
        <v>32.005198211937902</v>
      </c>
      <c r="E14" s="304"/>
      <c r="F14" s="304">
        <f t="shared" si="1"/>
        <v>1.9399021275294998E-2</v>
      </c>
      <c r="G14" s="304">
        <f t="shared" si="1"/>
        <v>2.5139760266481459E-2</v>
      </c>
      <c r="H14" s="304">
        <f t="shared" si="1"/>
        <v>3.4022561707289463E-2</v>
      </c>
      <c r="I14" s="304"/>
      <c r="J14" s="304">
        <f t="shared" si="2"/>
        <v>0.77699684296935545</v>
      </c>
      <c r="K14" s="304">
        <f t="shared" si="2"/>
        <v>0.9644382372904684</v>
      </c>
      <c r="L14" s="304">
        <f t="shared" si="2"/>
        <v>1.2006003848348936</v>
      </c>
      <c r="M14" s="304"/>
      <c r="N14" s="304">
        <f t="shared" si="3"/>
        <v>3.0209265589920129</v>
      </c>
      <c r="O14" s="304">
        <f t="shared" si="3"/>
        <v>3.6170356544498752</v>
      </c>
      <c r="P14" s="304">
        <f t="shared" si="3"/>
        <v>4.6808416066311462</v>
      </c>
      <c r="Q14" s="306"/>
      <c r="R14" s="304">
        <f>SUM(R26,R38,R56,R68,R80,R98)</f>
        <v>2.4321980403253889</v>
      </c>
      <c r="S14" s="304">
        <f t="shared" ref="S14:T14" si="34">SUM(S26,S38,S56,S68,S80,S98)</f>
        <v>2.5732932547375658</v>
      </c>
      <c r="T14" s="304">
        <f t="shared" si="34"/>
        <v>2.9489500291909367</v>
      </c>
      <c r="U14" s="306"/>
      <c r="V14" s="304">
        <f t="shared" ref="V14:X14" si="35">SUM(V26,V38,V56,V68,V80,V98)</f>
        <v>1.6451914671241561</v>
      </c>
      <c r="W14" s="304">
        <f t="shared" si="35"/>
        <v>1.8038373169757964</v>
      </c>
      <c r="X14" s="304">
        <f t="shared" si="35"/>
        <v>2.1991984619177298</v>
      </c>
      <c r="Y14" s="306"/>
      <c r="Z14" s="304">
        <f t="shared" ref="Z14:AB14" si="36">SUM(Z26,Z38,Z56,Z68,Z80,Z98)</f>
        <v>10.495438652400498</v>
      </c>
      <c r="AA14" s="304">
        <f t="shared" si="36"/>
        <v>12.06695000291508</v>
      </c>
      <c r="AB14" s="304">
        <f t="shared" si="36"/>
        <v>13.792300396879405</v>
      </c>
      <c r="AC14" s="306"/>
      <c r="AD14" s="304">
        <f t="shared" ref="AD14:AF14" si="37">SUM(AD26,AD38,AD56,AD68,AD80,AD98)</f>
        <v>8.1386651967103401</v>
      </c>
      <c r="AE14" s="304">
        <f t="shared" si="37"/>
        <v>7.4882472040010599</v>
      </c>
      <c r="AF14" s="304">
        <f t="shared" si="37"/>
        <v>5.6577946395831731</v>
      </c>
      <c r="AG14" s="306"/>
      <c r="AH14" s="304">
        <f t="shared" ref="AH14:AJ14" si="38">SUM(AH26,AH38,AH56,AH68,AH80,AH98)</f>
        <v>1.7375932935827936</v>
      </c>
      <c r="AI14" s="304">
        <f t="shared" si="38"/>
        <v>1.5003209230149266</v>
      </c>
      <c r="AJ14" s="304">
        <f t="shared" si="38"/>
        <v>1.0507308187696776</v>
      </c>
      <c r="AK14" s="306"/>
      <c r="AL14" s="304">
        <f t="shared" ref="AL14:AN14" si="39">SUM(AL26,AL38,AL56,AL68,AL80,AL98)</f>
        <v>0.57610326638512088</v>
      </c>
      <c r="AM14" s="304">
        <f t="shared" si="39"/>
        <v>0.53455307200048463</v>
      </c>
      <c r="AN14" s="304">
        <f t="shared" si="39"/>
        <v>0.44075931242364769</v>
      </c>
    </row>
    <row r="15" spans="1:40" x14ac:dyDescent="0.2">
      <c r="A15" s="13" t="str">
        <f>name!E10</f>
        <v>Sales and customer service occupations</v>
      </c>
      <c r="B15" s="304">
        <f t="shared" si="0"/>
        <v>31.086054994240694</v>
      </c>
      <c r="C15" s="304">
        <f t="shared" si="0"/>
        <v>31.219424456254494</v>
      </c>
      <c r="D15" s="304">
        <f t="shared" si="0"/>
        <v>31.534768074672964</v>
      </c>
      <c r="E15" s="304"/>
      <c r="F15" s="304">
        <f t="shared" si="1"/>
        <v>5.6663933000516163E-2</v>
      </c>
      <c r="G15" s="304">
        <f t="shared" si="1"/>
        <v>7.1864195881433737E-2</v>
      </c>
      <c r="H15" s="304">
        <f t="shared" si="1"/>
        <v>9.2615459006443218E-2</v>
      </c>
      <c r="I15" s="304"/>
      <c r="J15" s="304">
        <f t="shared" si="2"/>
        <v>0.79264054363295022</v>
      </c>
      <c r="K15" s="304">
        <f t="shared" si="2"/>
        <v>1.0018622495117477</v>
      </c>
      <c r="L15" s="304">
        <f t="shared" si="2"/>
        <v>1.36373358424005</v>
      </c>
      <c r="M15" s="304"/>
      <c r="N15" s="304">
        <f t="shared" si="3"/>
        <v>3.6872184474239793</v>
      </c>
      <c r="O15" s="304">
        <f t="shared" si="3"/>
        <v>4.3395176402713327</v>
      </c>
      <c r="P15" s="304">
        <f t="shared" si="3"/>
        <v>5.8965775526302044</v>
      </c>
      <c r="Q15" s="306"/>
      <c r="R15" s="304">
        <f t="shared" ref="R15:T15" si="40">SUM(R27,R39,R57,R69,R81,R99)</f>
        <v>1.3349253539373434</v>
      </c>
      <c r="S15" s="304">
        <f t="shared" si="40"/>
        <v>1.506187229303364</v>
      </c>
      <c r="T15" s="304">
        <f t="shared" si="40"/>
        <v>2.0737850600765428</v>
      </c>
      <c r="U15" s="306"/>
      <c r="V15" s="304">
        <f t="shared" ref="V15:X15" si="41">SUM(V27,V39,V57,V69,V81,V99)</f>
        <v>1.0806608795764032</v>
      </c>
      <c r="W15" s="304">
        <f t="shared" si="41"/>
        <v>1.2045904052561298</v>
      </c>
      <c r="X15" s="304">
        <f t="shared" si="41"/>
        <v>1.505427325184141</v>
      </c>
      <c r="Y15" s="306"/>
      <c r="Z15" s="304">
        <f t="shared" ref="Z15:AB15" si="42">SUM(Z27,Z39,Z57,Z69,Z81,Z99)</f>
        <v>9.2022402903128473</v>
      </c>
      <c r="AA15" s="304">
        <f t="shared" si="42"/>
        <v>9.5234879515485069</v>
      </c>
      <c r="AB15" s="304">
        <f t="shared" si="42"/>
        <v>11.031815176348156</v>
      </c>
      <c r="AC15" s="306"/>
      <c r="AD15" s="304">
        <f t="shared" ref="AD15:AF15" si="43">SUM(AD27,AD39,AD57,AD69,AD81,AD99)</f>
        <v>8.753117323149759</v>
      </c>
      <c r="AE15" s="304">
        <f t="shared" si="43"/>
        <v>8.1058190798285654</v>
      </c>
      <c r="AF15" s="304">
        <f t="shared" si="43"/>
        <v>6.536343460976811</v>
      </c>
      <c r="AG15" s="306"/>
      <c r="AH15" s="304">
        <f t="shared" ref="AH15:AJ15" si="44">SUM(AH27,AH39,AH57,AH69,AH81,AH99)</f>
        <v>4.5041169174159927</v>
      </c>
      <c r="AI15" s="304">
        <f t="shared" si="44"/>
        <v>4.0166879105818127</v>
      </c>
      <c r="AJ15" s="304">
        <f t="shared" si="44"/>
        <v>2.1184069104078653</v>
      </c>
      <c r="AK15" s="306"/>
      <c r="AL15" s="304">
        <f t="shared" ref="AL15:AN15" si="45">SUM(AL27,AL39,AL57,AL69,AL81,AL99)</f>
        <v>1.6744713057909002</v>
      </c>
      <c r="AM15" s="304">
        <f t="shared" si="45"/>
        <v>1.4494077940716001</v>
      </c>
      <c r="AN15" s="304">
        <f t="shared" si="45"/>
        <v>0.91606354580274674</v>
      </c>
    </row>
    <row r="16" spans="1:40" x14ac:dyDescent="0.2">
      <c r="A16" s="13" t="str">
        <f>name!E11</f>
        <v>Process, plant and machine operatives</v>
      </c>
      <c r="B16" s="304">
        <f t="shared" si="0"/>
        <v>19.936102189609649</v>
      </c>
      <c r="C16" s="304">
        <f t="shared" si="0"/>
        <v>21.18443882572965</v>
      </c>
      <c r="D16" s="304">
        <f t="shared" si="0"/>
        <v>19.839546632469961</v>
      </c>
      <c r="E16" s="304"/>
      <c r="F16" s="304">
        <f t="shared" si="1"/>
        <v>3.4293396752848093E-2</v>
      </c>
      <c r="G16" s="304">
        <f t="shared" si="1"/>
        <v>5.2478071470682092E-2</v>
      </c>
      <c r="H16" s="304">
        <f t="shared" si="1"/>
        <v>8.2056748106256863E-2</v>
      </c>
      <c r="I16" s="304"/>
      <c r="J16" s="304">
        <f t="shared" si="2"/>
        <v>0.20624329690637239</v>
      </c>
      <c r="K16" s="304">
        <f t="shared" si="2"/>
        <v>0.30029457541493909</v>
      </c>
      <c r="L16" s="304">
        <f t="shared" si="2"/>
        <v>0.46235886912595503</v>
      </c>
      <c r="M16" s="304"/>
      <c r="N16" s="304">
        <f t="shared" si="3"/>
        <v>0.6577647329594638</v>
      </c>
      <c r="O16" s="304">
        <f t="shared" si="3"/>
        <v>0.86675807563756357</v>
      </c>
      <c r="P16" s="304">
        <f t="shared" si="3"/>
        <v>1.1957512370513308</v>
      </c>
      <c r="Q16" s="306"/>
      <c r="R16" s="304">
        <f t="shared" ref="R16:T16" si="46">SUM(R28,R40,R58,R70,R82,R100)</f>
        <v>0.33833181645733074</v>
      </c>
      <c r="S16" s="304">
        <f t="shared" si="46"/>
        <v>0.43553676321191059</v>
      </c>
      <c r="T16" s="304">
        <f t="shared" si="46"/>
        <v>0.52329081052626725</v>
      </c>
      <c r="U16" s="306"/>
      <c r="V16" s="304">
        <f t="shared" ref="V16:X16" si="47">SUM(V28,V40,V58,V70,V82,V100)</f>
        <v>0.53863457754498811</v>
      </c>
      <c r="W16" s="304">
        <f t="shared" si="47"/>
        <v>0.68517526295786357</v>
      </c>
      <c r="X16" s="304">
        <f t="shared" si="47"/>
        <v>0.76148283115040294</v>
      </c>
      <c r="Y16" s="306"/>
      <c r="Z16" s="304">
        <f t="shared" ref="Z16:AB16" si="48">SUM(Z28,Z40,Z58,Z70,Z82,Z100)</f>
        <v>5.7289916070283295</v>
      </c>
      <c r="AA16" s="304">
        <f t="shared" si="48"/>
        <v>5.8170443230257893</v>
      </c>
      <c r="AB16" s="304">
        <f t="shared" si="48"/>
        <v>6.0882611683458165</v>
      </c>
      <c r="AC16" s="306"/>
      <c r="AD16" s="304">
        <f t="shared" ref="AD16:AF16" si="49">SUM(AD28,AD40,AD58,AD70,AD82,AD100)</f>
        <v>6.7096547602137351</v>
      </c>
      <c r="AE16" s="304">
        <f t="shared" si="49"/>
        <v>7.776392368103183</v>
      </c>
      <c r="AF16" s="304">
        <f t="shared" si="49"/>
        <v>8.0385401943391201</v>
      </c>
      <c r="AG16" s="306"/>
      <c r="AH16" s="304">
        <f t="shared" ref="AH16:AJ16" si="50">SUM(AH28,AH40,AH58,AH70,AH82,AH100)</f>
        <v>3.7874316741364629</v>
      </c>
      <c r="AI16" s="304">
        <f t="shared" si="50"/>
        <v>3.944756439299189</v>
      </c>
      <c r="AJ16" s="304">
        <f t="shared" si="50"/>
        <v>2.2146840859872152</v>
      </c>
      <c r="AK16" s="306"/>
      <c r="AL16" s="304">
        <f t="shared" ref="AL16:AN16" si="51">SUM(AL28,AL40,AL58,AL70,AL82,AL100)</f>
        <v>1.9347563276101161</v>
      </c>
      <c r="AM16" s="304">
        <f t="shared" si="51"/>
        <v>1.3060029466085312</v>
      </c>
      <c r="AN16" s="304">
        <f t="shared" si="51"/>
        <v>0.47312068783760064</v>
      </c>
    </row>
    <row r="17" spans="1:40" x14ac:dyDescent="0.2">
      <c r="A17" s="13" t="str">
        <f>name!E12</f>
        <v>Elementary occupations</v>
      </c>
      <c r="B17" s="304">
        <f t="shared" si="0"/>
        <v>31.758126723277918</v>
      </c>
      <c r="C17" s="304">
        <f t="shared" si="0"/>
        <v>30.930215510696954</v>
      </c>
      <c r="D17" s="304">
        <f t="shared" si="0"/>
        <v>29.990835558605724</v>
      </c>
      <c r="E17" s="304"/>
      <c r="F17" s="304">
        <f t="shared" si="1"/>
        <v>1.9471144713859457E-2</v>
      </c>
      <c r="G17" s="304">
        <f t="shared" si="1"/>
        <v>2.5538144754435138E-2</v>
      </c>
      <c r="H17" s="304">
        <f t="shared" si="1"/>
        <v>3.4925869007951582E-2</v>
      </c>
      <c r="I17" s="304"/>
      <c r="J17" s="304">
        <f t="shared" si="2"/>
        <v>0.51620778860025496</v>
      </c>
      <c r="K17" s="304">
        <f t="shared" si="2"/>
        <v>0.6926895555229291</v>
      </c>
      <c r="L17" s="304">
        <f t="shared" si="2"/>
        <v>1.037697809162909</v>
      </c>
      <c r="M17" s="304"/>
      <c r="N17" s="304">
        <f t="shared" si="3"/>
        <v>1.9048536330419474</v>
      </c>
      <c r="O17" s="304">
        <f t="shared" si="3"/>
        <v>2.2849727944904679</v>
      </c>
      <c r="P17" s="304">
        <f t="shared" si="3"/>
        <v>3.0867575320865117</v>
      </c>
      <c r="Q17" s="306"/>
      <c r="R17" s="304">
        <f t="shared" ref="R17:T17" si="52">SUM(R29,R41,R59,R71,R83,R101)</f>
        <v>1.0111181787740868</v>
      </c>
      <c r="S17" s="304">
        <f t="shared" si="52"/>
        <v>1.1816721883868773</v>
      </c>
      <c r="T17" s="304">
        <f t="shared" si="52"/>
        <v>1.6447257617231836</v>
      </c>
      <c r="U17" s="306"/>
      <c r="V17" s="304">
        <f t="shared" ref="V17:X17" si="53">SUM(V29,V41,V59,V71,V83,V101)</f>
        <v>0.85686521522403691</v>
      </c>
      <c r="W17" s="304">
        <f t="shared" si="53"/>
        <v>0.95821688983966813</v>
      </c>
      <c r="X17" s="304">
        <f t="shared" si="53"/>
        <v>1.2445758912137745</v>
      </c>
      <c r="Y17" s="306"/>
      <c r="Z17" s="304">
        <f t="shared" ref="Z17:AB17" si="54">SUM(Z29,Z41,Z59,Z71,Z83,Z101)</f>
        <v>6.3683275469052116</v>
      </c>
      <c r="AA17" s="304">
        <f t="shared" si="54"/>
        <v>5.7291100496337641</v>
      </c>
      <c r="AB17" s="304">
        <f t="shared" si="54"/>
        <v>5.8197432673776426</v>
      </c>
      <c r="AC17" s="306"/>
      <c r="AD17" s="304">
        <f t="shared" ref="AD17:AF17" si="55">SUM(AD29,AD41,AD59,AD71,AD83,AD101)</f>
        <v>10.830790528024398</v>
      </c>
      <c r="AE17" s="304">
        <f t="shared" si="55"/>
        <v>10.722830856750004</v>
      </c>
      <c r="AF17" s="304">
        <f t="shared" si="55"/>
        <v>10.682207890710867</v>
      </c>
      <c r="AG17" s="306"/>
      <c r="AH17" s="304">
        <f t="shared" ref="AH17:AJ17" si="56">SUM(AH29,AH41,AH59,AH71,AH83,AH101)</f>
        <v>7.4607667416678769</v>
      </c>
      <c r="AI17" s="304">
        <f t="shared" si="56"/>
        <v>7.2769524563843104</v>
      </c>
      <c r="AJ17" s="304">
        <f t="shared" si="56"/>
        <v>5.2207110328279676</v>
      </c>
      <c r="AK17" s="306"/>
      <c r="AL17" s="304">
        <f t="shared" ref="AL17:AN17" si="57">SUM(AL29,AL41,AL59,AL71,AL83,AL101)</f>
        <v>2.7897259463262478</v>
      </c>
      <c r="AM17" s="304">
        <f t="shared" si="57"/>
        <v>2.0582325749345012</v>
      </c>
      <c r="AN17" s="304">
        <f t="shared" si="57"/>
        <v>1.2194905044949227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5.4980000000000002</v>
      </c>
      <c r="C20" s="305">
        <f>SUM(C21:C29)</f>
        <v>5.4229999999999983</v>
      </c>
      <c r="D20" s="305">
        <f>SUM(D21:D29)</f>
        <v>5.3990000000000036</v>
      </c>
      <c r="E20" s="304"/>
      <c r="F20" s="305">
        <f>SUM(F21:F29)</f>
        <v>6.5728980822670077E-2</v>
      </c>
      <c r="G20" s="305">
        <f>SUM(G21:G29)</f>
        <v>8.2229345080276947E-2</v>
      </c>
      <c r="H20" s="305">
        <f>SUM(H21:H29)</f>
        <v>0.10886538341455007</v>
      </c>
      <c r="I20" s="304"/>
      <c r="J20" s="305">
        <f>SUM(J21:J29)</f>
        <v>0.38304634941381405</v>
      </c>
      <c r="K20" s="305">
        <f>SUM(K21:K29)</f>
        <v>0.46356269565094127</v>
      </c>
      <c r="L20" s="305">
        <f>SUM(L21:L29)</f>
        <v>0.60925884040103728</v>
      </c>
      <c r="M20" s="304"/>
      <c r="N20" s="305">
        <f>SUM(N21:N29)</f>
        <v>0.89117501078276495</v>
      </c>
      <c r="O20" s="305">
        <f>SUM(O21:O29)</f>
        <v>0.94380317137594083</v>
      </c>
      <c r="P20" s="305">
        <f>SUM(P21:P29)</f>
        <v>1.0438177416142198</v>
      </c>
      <c r="Q20" s="306"/>
      <c r="R20" s="305">
        <f>SUM(R21:R29)</f>
        <v>0.15011053018760781</v>
      </c>
      <c r="S20" s="305">
        <f>SUM(S21:S29)</f>
        <v>0.16295249687495961</v>
      </c>
      <c r="T20" s="305">
        <f>SUM(T21:T29)</f>
        <v>0.18394022691284578</v>
      </c>
      <c r="U20" s="306"/>
      <c r="V20" s="305">
        <f>SUM(V21:V29)</f>
        <v>0.41877557991854641</v>
      </c>
      <c r="W20" s="305">
        <f>SUM(W21:W29)</f>
        <v>0.42484264496248342</v>
      </c>
      <c r="X20" s="305">
        <f>SUM(X21:X29)</f>
        <v>0.45798890134381348</v>
      </c>
      <c r="Y20" s="306"/>
      <c r="Z20" s="305">
        <f>SUM(Z21:Z29)</f>
        <v>1.4625104824869888</v>
      </c>
      <c r="AA20" s="305">
        <f>SUM(AA21:AA29)</f>
        <v>1.2944264732555131</v>
      </c>
      <c r="AB20" s="305">
        <f>SUM(AB21:AB29)</f>
        <v>1.2876518281134219</v>
      </c>
      <c r="AC20" s="306"/>
      <c r="AD20" s="305">
        <f>SUM(AD21:AD29)</f>
        <v>1.112522253689058</v>
      </c>
      <c r="AE20" s="305">
        <f>SUM(AE21:AE29)</f>
        <v>1.047736719116219</v>
      </c>
      <c r="AF20" s="305">
        <f>SUM(AF21:AF29)</f>
        <v>0.94489347440302662</v>
      </c>
      <c r="AG20" s="306"/>
      <c r="AH20" s="305">
        <f>SUM(AH21:AH29)</f>
        <v>0.58775393473726656</v>
      </c>
      <c r="AI20" s="305">
        <f>SUM(AI21:AI29)</f>
        <v>0.56560869087068033</v>
      </c>
      <c r="AJ20" s="305">
        <f>SUM(AJ21:AJ29)</f>
        <v>0.404508238046138</v>
      </c>
      <c r="AK20" s="306"/>
      <c r="AL20" s="305">
        <f>SUM(AL21:AL29)</f>
        <v>0.4263768779612831</v>
      </c>
      <c r="AM20" s="305">
        <f>SUM(AM21:AM29)</f>
        <v>0.43783776281298403</v>
      </c>
      <c r="AN20" s="305">
        <f>SUM(AN21:AN29)</f>
        <v>0.35807536575095034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0.63316973852022773</v>
      </c>
      <c r="C21" s="304">
        <f t="shared" ref="C21:D21" si="59">SUM(G21,K21,O21,S21,W21,AA21,AE21,AI21,AM21)</f>
        <v>0.64171083425818465</v>
      </c>
      <c r="D21" s="304">
        <f t="shared" si="59"/>
        <v>0.69000556844961303</v>
      </c>
      <c r="E21" s="304"/>
      <c r="F21" s="304">
        <v>1.2024089355906689E-2</v>
      </c>
      <c r="G21" s="304">
        <v>1.441854961572578E-2</v>
      </c>
      <c r="H21" s="304">
        <v>1.7803456019938879E-2</v>
      </c>
      <c r="I21" s="304"/>
      <c r="J21" s="304">
        <v>0.10219209502842493</v>
      </c>
      <c r="K21" s="304">
        <v>0.11871541978126919</v>
      </c>
      <c r="L21" s="304">
        <v>0.15562497734709038</v>
      </c>
      <c r="M21" s="304"/>
      <c r="N21" s="304">
        <v>0.16238639123806947</v>
      </c>
      <c r="O21" s="304">
        <v>0.16189280857521873</v>
      </c>
      <c r="P21" s="304">
        <v>0.17428759828889517</v>
      </c>
      <c r="Q21" s="306"/>
      <c r="R21" s="304">
        <v>2.735541598925214E-2</v>
      </c>
      <c r="S21" s="304">
        <v>3.0258036819395449E-2</v>
      </c>
      <c r="T21" s="304">
        <v>3.3781363155042328E-2</v>
      </c>
      <c r="U21" s="306"/>
      <c r="V21" s="304">
        <v>5.1026188371662583E-2</v>
      </c>
      <c r="W21" s="304">
        <v>4.5891090430767563E-2</v>
      </c>
      <c r="X21" s="304">
        <v>4.3657364210859174E-2</v>
      </c>
      <c r="Y21" s="306"/>
      <c r="Z21" s="304">
        <v>9.4835590779345544E-2</v>
      </c>
      <c r="AA21" s="304">
        <v>8.929522489180923E-2</v>
      </c>
      <c r="AB21" s="304">
        <v>0.10915601290165571</v>
      </c>
      <c r="AC21" s="306"/>
      <c r="AD21" s="304">
        <v>9.0319650056647077E-2</v>
      </c>
      <c r="AE21" s="304">
        <v>8.819738745799488E-2</v>
      </c>
      <c r="AF21" s="304">
        <v>8.1301018156399257E-2</v>
      </c>
      <c r="AG21" s="306"/>
      <c r="AH21" s="304">
        <v>5.433980609906177E-2</v>
      </c>
      <c r="AI21" s="304">
        <v>5.3659124287025718E-2</v>
      </c>
      <c r="AJ21" s="304">
        <v>3.7702430720968232E-2</v>
      </c>
      <c r="AK21" s="306"/>
      <c r="AL21" s="304">
        <v>3.8690511601857505E-2</v>
      </c>
      <c r="AM21" s="304">
        <v>3.9383192398978153E-2</v>
      </c>
      <c r="AN21" s="304">
        <v>3.6691347648763868E-2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0.9609611401427185</v>
      </c>
      <c r="C22" s="304">
        <f t="shared" ref="C22:C29" si="61">SUM(G22,K22,O22,S22,W22,AA22,AE22,AI22,AM22)</f>
        <v>0.99892768524277231</v>
      </c>
      <c r="D22" s="304">
        <f t="shared" ref="D22:D29" si="62">SUM(H22,L22,P22,T22,X22,AB22,AF22,AJ22,AN22)</f>
        <v>1.0787921985853417</v>
      </c>
      <c r="E22" s="304"/>
      <c r="F22" s="304">
        <v>3.2985593408017516E-2</v>
      </c>
      <c r="G22" s="304">
        <v>4.419471408302178E-2</v>
      </c>
      <c r="H22" s="304">
        <v>6.3216239522741233E-2</v>
      </c>
      <c r="I22" s="304"/>
      <c r="J22" s="304">
        <v>0.14697022399303597</v>
      </c>
      <c r="K22" s="304">
        <v>0.18853366141303102</v>
      </c>
      <c r="L22" s="304">
        <v>0.25667018663597496</v>
      </c>
      <c r="M22" s="304"/>
      <c r="N22" s="304">
        <v>0.27707396830648257</v>
      </c>
      <c r="O22" s="304">
        <v>0.3030425182042546</v>
      </c>
      <c r="P22" s="304">
        <v>0.32361862961554122</v>
      </c>
      <c r="Q22" s="306"/>
      <c r="R22" s="304">
        <v>3.0794700882023459E-2</v>
      </c>
      <c r="S22" s="304">
        <v>3.4497498762727057E-2</v>
      </c>
      <c r="T22" s="304">
        <v>3.6323003890209343E-2</v>
      </c>
      <c r="U22" s="306"/>
      <c r="V22" s="304">
        <v>0.11632359200435055</v>
      </c>
      <c r="W22" s="304">
        <v>0.11141861089198354</v>
      </c>
      <c r="X22" s="304">
        <v>0.10726966563958866</v>
      </c>
      <c r="Y22" s="306"/>
      <c r="Z22" s="304">
        <v>0.19551554463928092</v>
      </c>
      <c r="AA22" s="304">
        <v>0.17264041247003459</v>
      </c>
      <c r="AB22" s="304">
        <v>0.17026173013630322</v>
      </c>
      <c r="AC22" s="306"/>
      <c r="AD22" s="304">
        <v>8.3199600680096214E-2</v>
      </c>
      <c r="AE22" s="304">
        <v>6.207741907646136E-2</v>
      </c>
      <c r="AF22" s="304">
        <v>5.3996511021192066E-2</v>
      </c>
      <c r="AG22" s="306"/>
      <c r="AH22" s="304">
        <v>4.4450137984650417E-2</v>
      </c>
      <c r="AI22" s="304">
        <v>4.7332404617722854E-2</v>
      </c>
      <c r="AJ22" s="304">
        <v>3.5262474635369405E-2</v>
      </c>
      <c r="AK22" s="306"/>
      <c r="AL22" s="304">
        <v>3.3647778244780872E-2</v>
      </c>
      <c r="AM22" s="304">
        <v>3.5190445723535621E-2</v>
      </c>
      <c r="AN22" s="304">
        <v>3.2173757488421849E-2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0.82045907005872099</v>
      </c>
      <c r="C23" s="304">
        <f t="shared" si="61"/>
        <v>0.75565481889129482</v>
      </c>
      <c r="D23" s="304">
        <f t="shared" si="62"/>
        <v>0.78068905850543224</v>
      </c>
      <c r="E23" s="304"/>
      <c r="F23" s="304">
        <v>1.3183184114232843E-2</v>
      </c>
      <c r="G23" s="304">
        <v>1.5193456951053822E-2</v>
      </c>
      <c r="H23" s="304">
        <v>1.8201127336151375E-2</v>
      </c>
      <c r="I23" s="304"/>
      <c r="J23" s="304">
        <v>5.1500661379547848E-2</v>
      </c>
      <c r="K23" s="304">
        <v>6.1596928112244723E-2</v>
      </c>
      <c r="L23" s="304">
        <v>7.7941586562263146E-2</v>
      </c>
      <c r="M23" s="304"/>
      <c r="N23" s="304">
        <v>0.168549006278984</v>
      </c>
      <c r="O23" s="304">
        <v>0.17083187539033351</v>
      </c>
      <c r="P23" s="304">
        <v>0.18832665090381989</v>
      </c>
      <c r="Q23" s="306"/>
      <c r="R23" s="304">
        <v>1.7242814970627858E-2</v>
      </c>
      <c r="S23" s="304">
        <v>1.764178015658268E-2</v>
      </c>
      <c r="T23" s="304">
        <v>2.099433898738326E-2</v>
      </c>
      <c r="U23" s="306"/>
      <c r="V23" s="304">
        <v>8.9301040600368822E-2</v>
      </c>
      <c r="W23" s="304">
        <v>9.4081033744123119E-2</v>
      </c>
      <c r="X23" s="304">
        <v>0.11366641487167826</v>
      </c>
      <c r="Y23" s="306"/>
      <c r="Z23" s="304">
        <v>0.28706400697962142</v>
      </c>
      <c r="AA23" s="304">
        <v>0.22593101627470299</v>
      </c>
      <c r="AB23" s="304">
        <v>0.21792844489912147</v>
      </c>
      <c r="AC23" s="306"/>
      <c r="AD23" s="304">
        <v>0.10150294393509382</v>
      </c>
      <c r="AE23" s="304">
        <v>7.6406509354217417E-2</v>
      </c>
      <c r="AF23" s="304">
        <v>5.8238978131285347E-2</v>
      </c>
      <c r="AG23" s="306"/>
      <c r="AH23" s="304">
        <v>6.3565496345556666E-2</v>
      </c>
      <c r="AI23" s="304">
        <v>6.1035589547965854E-2</v>
      </c>
      <c r="AJ23" s="304">
        <v>4.1942095987405704E-2</v>
      </c>
      <c r="AK23" s="306"/>
      <c r="AL23" s="304">
        <v>2.8549915454687814E-2</v>
      </c>
      <c r="AM23" s="304">
        <v>3.2936629360070649E-2</v>
      </c>
      <c r="AN23" s="304">
        <v>4.3449420826323873E-2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0.31107862689365201</v>
      </c>
      <c r="C24" s="304">
        <f t="shared" si="61"/>
        <v>0.27322850631166323</v>
      </c>
      <c r="D24" s="304">
        <f t="shared" si="62"/>
        <v>0.24286071465738057</v>
      </c>
      <c r="E24" s="304"/>
      <c r="F24" s="304">
        <v>9.4867053634540134E-4</v>
      </c>
      <c r="G24" s="304">
        <v>9.0292612470641855E-4</v>
      </c>
      <c r="H24" s="304">
        <v>8.7181009156687484E-4</v>
      </c>
      <c r="I24" s="304"/>
      <c r="J24" s="304">
        <v>1.9484570555390025E-2</v>
      </c>
      <c r="K24" s="304">
        <v>2.0649099840928564E-2</v>
      </c>
      <c r="L24" s="304">
        <v>2.4186559454844447E-2</v>
      </c>
      <c r="M24" s="304"/>
      <c r="N24" s="304">
        <v>5.1908694748881462E-2</v>
      </c>
      <c r="O24" s="304">
        <v>5.0146139937720213E-2</v>
      </c>
      <c r="P24" s="304">
        <v>5.219928986603925E-2</v>
      </c>
      <c r="Q24" s="306"/>
      <c r="R24" s="304">
        <v>9.7343560934100345E-3</v>
      </c>
      <c r="S24" s="304">
        <v>9.5141715417155978E-3</v>
      </c>
      <c r="T24" s="304">
        <v>1.0277411591182299E-2</v>
      </c>
      <c r="U24" s="306"/>
      <c r="V24" s="304">
        <v>2.205640042672305E-2</v>
      </c>
      <c r="W24" s="304">
        <v>2.1474299944179917E-2</v>
      </c>
      <c r="X24" s="304">
        <v>2.1852259210267112E-2</v>
      </c>
      <c r="Y24" s="306"/>
      <c r="Z24" s="304">
        <v>6.620366612323729E-2</v>
      </c>
      <c r="AA24" s="304">
        <v>5.6989065965199502E-2</v>
      </c>
      <c r="AB24" s="304">
        <v>4.7629402262099267E-2</v>
      </c>
      <c r="AC24" s="306"/>
      <c r="AD24" s="304">
        <v>6.0415443917201599E-2</v>
      </c>
      <c r="AE24" s="304">
        <v>3.7671786827557258E-2</v>
      </c>
      <c r="AF24" s="304">
        <v>2.0437812644847578E-2</v>
      </c>
      <c r="AG24" s="306"/>
      <c r="AH24" s="304">
        <v>5.2489244272785063E-2</v>
      </c>
      <c r="AI24" s="304">
        <v>4.1657000323332236E-2</v>
      </c>
      <c r="AJ24" s="304">
        <v>2.2350173172463225E-2</v>
      </c>
      <c r="AK24" s="306"/>
      <c r="AL24" s="304">
        <v>2.7837580219678089E-2</v>
      </c>
      <c r="AM24" s="304">
        <v>3.422401580632356E-2</v>
      </c>
      <c r="AN24" s="304">
        <v>4.3055996364070481E-2</v>
      </c>
    </row>
    <row r="25" spans="1:40" x14ac:dyDescent="0.2">
      <c r="A25" s="13" t="str">
        <f t="shared" si="58"/>
        <v>Skilled trades occupations</v>
      </c>
      <c r="B25" s="304">
        <f t="shared" si="60"/>
        <v>1.1741027090637781</v>
      </c>
      <c r="C25" s="304">
        <f t="shared" si="61"/>
        <v>1.1182586927625264</v>
      </c>
      <c r="D25" s="304">
        <f t="shared" si="62"/>
        <v>1.0183242074759016</v>
      </c>
      <c r="E25" s="304"/>
      <c r="F25" s="304">
        <v>3.6391067053413149E-3</v>
      </c>
      <c r="G25" s="304">
        <v>4.2594828690254551E-3</v>
      </c>
      <c r="H25" s="304">
        <v>5.0976256078656256E-3</v>
      </c>
      <c r="I25" s="304"/>
      <c r="J25" s="304">
        <v>2.1740480571116452E-2</v>
      </c>
      <c r="K25" s="304">
        <v>2.7780130541345472E-2</v>
      </c>
      <c r="L25" s="304">
        <v>3.9260976639701267E-2</v>
      </c>
      <c r="M25" s="304"/>
      <c r="N25" s="304">
        <v>0.13451179077467662</v>
      </c>
      <c r="O25" s="304">
        <v>0.15798450673088468</v>
      </c>
      <c r="P25" s="304">
        <v>0.19845078215272716</v>
      </c>
      <c r="Q25" s="306"/>
      <c r="R25" s="304">
        <v>3.956864112366331E-2</v>
      </c>
      <c r="S25" s="304">
        <v>4.2881682414274654E-2</v>
      </c>
      <c r="T25" s="304">
        <v>4.8536815520716238E-2</v>
      </c>
      <c r="U25" s="306"/>
      <c r="V25" s="304">
        <v>9.7015716446721509E-2</v>
      </c>
      <c r="W25" s="304">
        <v>0.10569115345494422</v>
      </c>
      <c r="X25" s="304">
        <v>0.12560162881222503</v>
      </c>
      <c r="Y25" s="306"/>
      <c r="Z25" s="304">
        <v>0.3689889202819806</v>
      </c>
      <c r="AA25" s="304">
        <v>0.29674020293429565</v>
      </c>
      <c r="AB25" s="304">
        <v>0.24632525663213761</v>
      </c>
      <c r="AC25" s="306"/>
      <c r="AD25" s="304">
        <v>0.27474630179877779</v>
      </c>
      <c r="AE25" s="304">
        <v>0.26445877896444642</v>
      </c>
      <c r="AF25" s="304">
        <v>0.229125452069912</v>
      </c>
      <c r="AG25" s="306"/>
      <c r="AH25" s="304">
        <v>0.12978578951366407</v>
      </c>
      <c r="AI25" s="304">
        <v>0.12857029201187165</v>
      </c>
      <c r="AJ25" s="304">
        <v>9.2373995266814168E-2</v>
      </c>
      <c r="AK25" s="306"/>
      <c r="AL25" s="304">
        <v>0.1041059618478364</v>
      </c>
      <c r="AM25" s="304">
        <v>8.9892462841438356E-2</v>
      </c>
      <c r="AN25" s="304">
        <v>3.3551674773802408E-2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0.23172035318798276</v>
      </c>
      <c r="C26" s="304">
        <f t="shared" si="61"/>
        <v>0.23766350672791683</v>
      </c>
      <c r="D26" s="304">
        <f t="shared" si="62"/>
        <v>0.2470258799899116</v>
      </c>
      <c r="E26" s="304"/>
      <c r="F26" s="304">
        <v>1.159375353750062E-3</v>
      </c>
      <c r="G26" s="304">
        <v>1.3185429358036546E-3</v>
      </c>
      <c r="H26" s="304">
        <v>1.4448795378367986E-3</v>
      </c>
      <c r="I26" s="304"/>
      <c r="J26" s="304">
        <v>1.6889462127740444E-2</v>
      </c>
      <c r="K26" s="304">
        <v>1.8422212907081372E-2</v>
      </c>
      <c r="L26" s="304">
        <v>2.0513688199830588E-2</v>
      </c>
      <c r="M26" s="304"/>
      <c r="N26" s="304">
        <v>4.5847454193429803E-2</v>
      </c>
      <c r="O26" s="304">
        <v>4.4144022465874906E-2</v>
      </c>
      <c r="P26" s="304">
        <v>4.4724189309155997E-2</v>
      </c>
      <c r="Q26" s="306"/>
      <c r="R26" s="304">
        <v>6.5651592388304746E-3</v>
      </c>
      <c r="S26" s="304">
        <v>7.2880880921618102E-3</v>
      </c>
      <c r="T26" s="304">
        <v>8.7154173896453937E-3</v>
      </c>
      <c r="U26" s="306"/>
      <c r="V26" s="304">
        <v>1.188901295787306E-2</v>
      </c>
      <c r="W26" s="304">
        <v>1.1508301977778889E-2</v>
      </c>
      <c r="X26" s="304">
        <v>1.1556039205296085E-2</v>
      </c>
      <c r="Y26" s="306"/>
      <c r="Z26" s="304">
        <v>5.7302415217544179E-2</v>
      </c>
      <c r="AA26" s="304">
        <v>5.5623927017301164E-2</v>
      </c>
      <c r="AB26" s="304">
        <v>5.6338852935711399E-2</v>
      </c>
      <c r="AC26" s="306"/>
      <c r="AD26" s="304">
        <v>4.0386322683917647E-2</v>
      </c>
      <c r="AE26" s="304">
        <v>3.6615287751971592E-2</v>
      </c>
      <c r="AF26" s="304">
        <v>2.7960925714464333E-2</v>
      </c>
      <c r="AG26" s="306"/>
      <c r="AH26" s="304">
        <v>1.737021272025811E-2</v>
      </c>
      <c r="AI26" s="304">
        <v>1.6240523942442343E-2</v>
      </c>
      <c r="AJ26" s="304">
        <v>1.199890896890299E-2</v>
      </c>
      <c r="AK26" s="306"/>
      <c r="AL26" s="304">
        <v>3.4310938694638998E-2</v>
      </c>
      <c r="AM26" s="304">
        <v>4.6502599637501113E-2</v>
      </c>
      <c r="AN26" s="304">
        <v>6.3772978729068022E-2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0.20272385770627818</v>
      </c>
      <c r="C27" s="304">
        <f t="shared" si="61"/>
        <v>0.19759434080436758</v>
      </c>
      <c r="D27" s="304">
        <f t="shared" si="62"/>
        <v>0.1913781024763333</v>
      </c>
      <c r="E27" s="304"/>
      <c r="F27" s="304">
        <v>1.7505148389382183E-3</v>
      </c>
      <c r="G27" s="304">
        <v>1.8823376844627083E-3</v>
      </c>
      <c r="H27" s="304">
        <v>2.1512347015617008E-3</v>
      </c>
      <c r="I27" s="304"/>
      <c r="J27" s="304">
        <v>1.0822332900733892E-2</v>
      </c>
      <c r="K27" s="304">
        <v>1.0047877634266202E-2</v>
      </c>
      <c r="L27" s="304">
        <v>1.056381061556861E-2</v>
      </c>
      <c r="M27" s="304"/>
      <c r="N27" s="304">
        <v>3.0381089036129811E-2</v>
      </c>
      <c r="O27" s="304">
        <v>2.926738649036504E-2</v>
      </c>
      <c r="P27" s="304">
        <v>3.1311124818395236E-2</v>
      </c>
      <c r="Q27" s="306"/>
      <c r="R27" s="304">
        <v>1.1031064228419801E-2</v>
      </c>
      <c r="S27" s="304">
        <v>1.1613720350853882E-2</v>
      </c>
      <c r="T27" s="304">
        <v>1.4691312772258425E-2</v>
      </c>
      <c r="U27" s="306"/>
      <c r="V27" s="304">
        <v>1.1240662642883491E-2</v>
      </c>
      <c r="W27" s="304">
        <v>1.1166931707303115E-2</v>
      </c>
      <c r="X27" s="304">
        <v>1.1367087595636654E-2</v>
      </c>
      <c r="Y27" s="306"/>
      <c r="Z27" s="304">
        <v>5.0511929477948365E-2</v>
      </c>
      <c r="AA27" s="304">
        <v>5.8237975928882212E-2</v>
      </c>
      <c r="AB27" s="304">
        <v>6.9584263062039936E-2</v>
      </c>
      <c r="AC27" s="306"/>
      <c r="AD27" s="304">
        <v>3.535553103920093E-2</v>
      </c>
      <c r="AE27" s="304">
        <v>3.0217910964367909E-2</v>
      </c>
      <c r="AF27" s="304">
        <v>2.3666668073025834E-2</v>
      </c>
      <c r="AG27" s="306"/>
      <c r="AH27" s="304">
        <v>3.6194299150967432E-2</v>
      </c>
      <c r="AI27" s="304">
        <v>2.9449926903441191E-2</v>
      </c>
      <c r="AJ27" s="304">
        <v>1.4452014577813744E-2</v>
      </c>
      <c r="AK27" s="306"/>
      <c r="AL27" s="304">
        <v>1.5436434391056216E-2</v>
      </c>
      <c r="AM27" s="304">
        <v>1.5710273140425297E-2</v>
      </c>
      <c r="AN27" s="304">
        <v>1.3590586260033136E-2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0.68969413760295795</v>
      </c>
      <c r="C28" s="304">
        <f t="shared" si="61"/>
        <v>0.72701113775270476</v>
      </c>
      <c r="D28" s="304">
        <f t="shared" si="62"/>
        <v>0.69876790640849962</v>
      </c>
      <c r="E28" s="304"/>
      <c r="F28" s="304">
        <v>2.718232568005673E-5</v>
      </c>
      <c r="G28" s="304">
        <v>4.6641513733113575E-5</v>
      </c>
      <c r="H28" s="304">
        <v>6.46997588734521E-5</v>
      </c>
      <c r="I28" s="304"/>
      <c r="J28" s="304">
        <v>4.9614425304438953E-3</v>
      </c>
      <c r="K28" s="304">
        <v>7.1565827860872559E-3</v>
      </c>
      <c r="L28" s="304">
        <v>1.0142225707282843E-2</v>
      </c>
      <c r="M28" s="304"/>
      <c r="N28" s="304">
        <v>1.3660792473608747E-2</v>
      </c>
      <c r="O28" s="304">
        <v>1.8043164069434365E-2</v>
      </c>
      <c r="P28" s="304">
        <v>2.1059657996652704E-2</v>
      </c>
      <c r="Q28" s="306"/>
      <c r="R28" s="304">
        <v>4.4007302911905286E-3</v>
      </c>
      <c r="S28" s="304">
        <v>5.258990621252806E-3</v>
      </c>
      <c r="T28" s="304">
        <v>5.7411733681422489E-3</v>
      </c>
      <c r="U28" s="306"/>
      <c r="V28" s="304">
        <v>1.3772803049626922E-2</v>
      </c>
      <c r="W28" s="304">
        <v>1.6702598134594029E-2</v>
      </c>
      <c r="X28" s="304">
        <v>1.5484006610429478E-2</v>
      </c>
      <c r="Y28" s="306"/>
      <c r="Z28" s="304">
        <v>0.25436575719758947</v>
      </c>
      <c r="AA28" s="304">
        <v>0.26612799115976565</v>
      </c>
      <c r="AB28" s="304">
        <v>0.30369054363624043</v>
      </c>
      <c r="AC28" s="306"/>
      <c r="AD28" s="304">
        <v>0.21948757944685679</v>
      </c>
      <c r="AE28" s="304">
        <v>0.23914258644549205</v>
      </c>
      <c r="AF28" s="304">
        <v>0.23256955130447965</v>
      </c>
      <c r="AG28" s="306"/>
      <c r="AH28" s="304">
        <v>7.6351979934979775E-2</v>
      </c>
      <c r="AI28" s="304">
        <v>7.1578264893209176E-2</v>
      </c>
      <c r="AJ28" s="304">
        <v>5.1812798059467598E-2</v>
      </c>
      <c r="AK28" s="306"/>
      <c r="AL28" s="304">
        <v>0.10266587035298175</v>
      </c>
      <c r="AM28" s="304">
        <v>0.10295431812913636</v>
      </c>
      <c r="AN28" s="304">
        <v>5.8203249966931242E-2</v>
      </c>
    </row>
    <row r="29" spans="1:40" x14ac:dyDescent="0.2">
      <c r="A29" s="13" t="str">
        <f t="shared" si="58"/>
        <v>Elementary occupations</v>
      </c>
      <c r="B29" s="304">
        <f t="shared" si="60"/>
        <v>0.47409036682368388</v>
      </c>
      <c r="C29" s="304">
        <f t="shared" si="61"/>
        <v>0.47295047724856765</v>
      </c>
      <c r="D29" s="304">
        <f t="shared" si="62"/>
        <v>0.45115636345158971</v>
      </c>
      <c r="E29" s="304"/>
      <c r="F29" s="304">
        <v>1.1264184457993158E-5</v>
      </c>
      <c r="G29" s="304">
        <v>1.269330274421889E-5</v>
      </c>
      <c r="H29" s="304">
        <v>1.4310838014125671E-5</v>
      </c>
      <c r="I29" s="304"/>
      <c r="J29" s="304">
        <v>8.4850803273805904E-3</v>
      </c>
      <c r="K29" s="304">
        <v>1.066078263468752E-2</v>
      </c>
      <c r="L29" s="304">
        <v>1.4354829238481024E-2</v>
      </c>
      <c r="M29" s="304"/>
      <c r="N29" s="304">
        <v>6.8558237325023457E-3</v>
      </c>
      <c r="O29" s="304">
        <v>8.4507495118546008E-3</v>
      </c>
      <c r="P29" s="304">
        <v>9.8398186629931762E-3</v>
      </c>
      <c r="Q29" s="306"/>
      <c r="R29" s="304">
        <v>3.4176473701902211E-3</v>
      </c>
      <c r="S29" s="304">
        <v>3.9985281159956761E-3</v>
      </c>
      <c r="T29" s="304">
        <v>4.8793902382662218E-3</v>
      </c>
      <c r="U29" s="306"/>
      <c r="V29" s="304">
        <v>6.1501634183364819E-3</v>
      </c>
      <c r="W29" s="304">
        <v>6.9086246768090458E-3</v>
      </c>
      <c r="X29" s="304">
        <v>7.5344351878330433E-3</v>
      </c>
      <c r="Y29" s="306"/>
      <c r="Z29" s="304">
        <v>8.7722651790441336E-2</v>
      </c>
      <c r="AA29" s="304">
        <v>7.2840656613522237E-2</v>
      </c>
      <c r="AB29" s="304">
        <v>6.6737321648113121E-2</v>
      </c>
      <c r="AC29" s="306"/>
      <c r="AD29" s="304">
        <v>0.20710888013126624</v>
      </c>
      <c r="AE29" s="304">
        <v>0.21294905227371008</v>
      </c>
      <c r="AF29" s="304">
        <v>0.21759655728742058</v>
      </c>
      <c r="AG29" s="306"/>
      <c r="AH29" s="304">
        <v>0.11320696871534323</v>
      </c>
      <c r="AI29" s="304">
        <v>0.11608556434366929</v>
      </c>
      <c r="AJ29" s="304">
        <v>9.6613346656932927E-2</v>
      </c>
      <c r="AK29" s="306"/>
      <c r="AL29" s="304">
        <v>4.1131887153765416E-2</v>
      </c>
      <c r="AM29" s="304">
        <v>4.1043825775574971E-2</v>
      </c>
      <c r="AN29" s="304">
        <v>3.3586353693535437E-2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23.169999999999998</v>
      </c>
      <c r="C32" s="305">
        <f>SUM(C33:C41)</f>
        <v>21.999999999999979</v>
      </c>
      <c r="D32" s="305">
        <f>SUM(D33:D41)</f>
        <v>19.600000000000001</v>
      </c>
      <c r="E32" s="304"/>
      <c r="F32" s="305">
        <f>SUM(F33:F41)</f>
        <v>0.19599022058442334</v>
      </c>
      <c r="G32" s="305">
        <f>SUM(G33:G41)</f>
        <v>0.23525547497470103</v>
      </c>
      <c r="H32" s="305">
        <f>SUM(H33:H41)</f>
        <v>0.2840740329561211</v>
      </c>
      <c r="I32" s="304"/>
      <c r="J32" s="305">
        <f>SUM(J33:J41)</f>
        <v>1.0129265122275997</v>
      </c>
      <c r="K32" s="305">
        <f>SUM(K33:K41)</f>
        <v>1.2072546315796071</v>
      </c>
      <c r="L32" s="305">
        <f>SUM(L33:L41)</f>
        <v>1.4567734679164772</v>
      </c>
      <c r="M32" s="304"/>
      <c r="N32" s="305">
        <f>SUM(N33:N41)</f>
        <v>2.5689416512509919</v>
      </c>
      <c r="O32" s="305">
        <f>SUM(O33:O41)</f>
        <v>2.7175329056487696</v>
      </c>
      <c r="P32" s="305">
        <f>SUM(P33:P41)</f>
        <v>2.8142673733180263</v>
      </c>
      <c r="Q32" s="306"/>
      <c r="R32" s="305">
        <f>SUM(R33:R41)</f>
        <v>0.6595211319955584</v>
      </c>
      <c r="S32" s="305">
        <f>SUM(S33:S41)</f>
        <v>0.70700577821407373</v>
      </c>
      <c r="T32" s="305">
        <f>SUM(T33:T41)</f>
        <v>0.77311957940077847</v>
      </c>
      <c r="U32" s="306"/>
      <c r="V32" s="305">
        <f>SUM(V33:V41)</f>
        <v>1.4878041224710634</v>
      </c>
      <c r="W32" s="305">
        <f>SUM(W33:W41)</f>
        <v>1.5271101881247611</v>
      </c>
      <c r="X32" s="305">
        <f>SUM(X33:X41)</f>
        <v>1.4265465599368892</v>
      </c>
      <c r="Y32" s="306"/>
      <c r="Z32" s="305">
        <f>SUM(Z33:Z41)</f>
        <v>7.4671440669191158</v>
      </c>
      <c r="AA32" s="305">
        <f>SUM(AA33:AA41)</f>
        <v>6.6130039367494451</v>
      </c>
      <c r="AB32" s="305">
        <f>SUM(AB33:AB41)</f>
        <v>6.1133637607287392</v>
      </c>
      <c r="AC32" s="306"/>
      <c r="AD32" s="305">
        <f>SUM(AD33:AD41)</f>
        <v>5.6819872094469304</v>
      </c>
      <c r="AE32" s="305">
        <f>SUM(AE33:AE41)</f>
        <v>5.5390020246403555</v>
      </c>
      <c r="AF32" s="305">
        <f>SUM(AF33:AF41)</f>
        <v>4.7721909013596608</v>
      </c>
      <c r="AG32" s="306"/>
      <c r="AH32" s="305">
        <f>SUM(AH33:AH41)</f>
        <v>2.9574875053110512</v>
      </c>
      <c r="AI32" s="305">
        <f>SUM(AI33:AI41)</f>
        <v>2.7340118566231766</v>
      </c>
      <c r="AJ32" s="305">
        <f>SUM(AJ33:AJ41)</f>
        <v>1.4908548236291912</v>
      </c>
      <c r="AK32" s="306"/>
      <c r="AL32" s="305">
        <f>SUM(AL33:AL41)</f>
        <v>1.1381975797932633</v>
      </c>
      <c r="AM32" s="305">
        <f>SUM(AM33:AM41)</f>
        <v>0.71982320344508621</v>
      </c>
      <c r="AN32" s="305">
        <f>SUM(AN33:AN41)</f>
        <v>0.46880950075411898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1.9191005436224713</v>
      </c>
      <c r="C33" s="304">
        <f t="shared" ref="C33:C41" si="64">SUM(G33,K33,O33,S33,W33,AA33,AE33,AI33,AM33)</f>
        <v>1.7716784587382657</v>
      </c>
      <c r="D33" s="304">
        <f t="shared" ref="D33:D40" si="65">SUM(H33,L33,P33,T33,X33,AB33,AF33,AJ33,AN33)</f>
        <v>1.6809901252091839</v>
      </c>
      <c r="E33" s="304"/>
      <c r="F33" s="304">
        <v>1.7437976867194959E-2</v>
      </c>
      <c r="G33" s="304">
        <v>1.7108689293333632E-2</v>
      </c>
      <c r="H33" s="304">
        <v>1.4581765956719847E-2</v>
      </c>
      <c r="I33" s="304"/>
      <c r="J33" s="304">
        <v>0.16192723451855873</v>
      </c>
      <c r="K33" s="304">
        <v>0.18414767910125093</v>
      </c>
      <c r="L33" s="304">
        <v>0.2140715076410537</v>
      </c>
      <c r="M33" s="304"/>
      <c r="N33" s="304">
        <v>0.44306463887158459</v>
      </c>
      <c r="O33" s="304">
        <v>0.45099822686220248</v>
      </c>
      <c r="P33" s="304">
        <v>0.44791735155164381</v>
      </c>
      <c r="Q33" s="306"/>
      <c r="R33" s="304">
        <v>9.9609015717657026E-2</v>
      </c>
      <c r="S33" s="304">
        <v>0.10204198791670961</v>
      </c>
      <c r="T33" s="304">
        <v>0.11053352561719504</v>
      </c>
      <c r="U33" s="306"/>
      <c r="V33" s="304">
        <v>0.21399066229058619</v>
      </c>
      <c r="W33" s="304">
        <v>0.20868173748887198</v>
      </c>
      <c r="X33" s="304">
        <v>0.19615547640860534</v>
      </c>
      <c r="Y33" s="306"/>
      <c r="Z33" s="304">
        <v>0.51414478764214078</v>
      </c>
      <c r="AA33" s="304">
        <v>0.39663976396245182</v>
      </c>
      <c r="AB33" s="304">
        <v>0.35324658405166259</v>
      </c>
      <c r="AC33" s="306"/>
      <c r="AD33" s="304">
        <v>0.3338575185599254</v>
      </c>
      <c r="AE33" s="304">
        <v>0.29447146361637921</v>
      </c>
      <c r="AF33" s="304">
        <v>0.27277222773292492</v>
      </c>
      <c r="AG33" s="306"/>
      <c r="AH33" s="304">
        <v>0.11136642723474637</v>
      </c>
      <c r="AI33" s="304">
        <v>8.8963992819092258E-2</v>
      </c>
      <c r="AJ33" s="304">
        <v>3.726854985462566E-2</v>
      </c>
      <c r="AK33" s="306"/>
      <c r="AL33" s="304">
        <v>2.3702281920077332E-2</v>
      </c>
      <c r="AM33" s="304">
        <v>2.8624917677973764E-2</v>
      </c>
      <c r="AN33" s="304">
        <v>3.4443136394753035E-2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3.9582896706271873</v>
      </c>
      <c r="C34" s="304">
        <f t="shared" si="64"/>
        <v>3.9723573141992463</v>
      </c>
      <c r="D34" s="304">
        <f t="shared" si="65"/>
        <v>3.9006040847264019</v>
      </c>
      <c r="E34" s="304"/>
      <c r="F34" s="304">
        <v>0.14539833642362676</v>
      </c>
      <c r="G34" s="304">
        <v>0.1824256009730813</v>
      </c>
      <c r="H34" s="304">
        <v>0.22949414865082102</v>
      </c>
      <c r="I34" s="304"/>
      <c r="J34" s="304">
        <v>0.47044257661094835</v>
      </c>
      <c r="K34" s="304">
        <v>0.58438552418677159</v>
      </c>
      <c r="L34" s="304">
        <v>0.72395335585231502</v>
      </c>
      <c r="M34" s="304"/>
      <c r="N34" s="304">
        <v>0.96179345880366707</v>
      </c>
      <c r="O34" s="304">
        <v>1.0169731982991184</v>
      </c>
      <c r="P34" s="304">
        <v>0.98145435618888788</v>
      </c>
      <c r="Q34" s="306"/>
      <c r="R34" s="304">
        <v>0.1106812482843639</v>
      </c>
      <c r="S34" s="304">
        <v>0.11487040521923472</v>
      </c>
      <c r="T34" s="304">
        <v>0.1178014475292144</v>
      </c>
      <c r="U34" s="306"/>
      <c r="V34" s="304">
        <v>0.42555975977934901</v>
      </c>
      <c r="W34" s="304">
        <v>0.43539251949544988</v>
      </c>
      <c r="X34" s="304">
        <v>0.39740165150338597</v>
      </c>
      <c r="Y34" s="306"/>
      <c r="Z34" s="304">
        <v>1.0621923664156805</v>
      </c>
      <c r="AA34" s="304">
        <v>0.8819331330188227</v>
      </c>
      <c r="AB34" s="304">
        <v>0.80421746344602119</v>
      </c>
      <c r="AC34" s="306"/>
      <c r="AD34" s="304">
        <v>0.50465325008498563</v>
      </c>
      <c r="AE34" s="304">
        <v>0.47042494408293117</v>
      </c>
      <c r="AF34" s="304">
        <v>0.40625382631690576</v>
      </c>
      <c r="AG34" s="306"/>
      <c r="AH34" s="304">
        <v>0.23883832237478966</v>
      </c>
      <c r="AI34" s="304">
        <v>0.24169993385099514</v>
      </c>
      <c r="AJ34" s="304">
        <v>0.19988744112018578</v>
      </c>
      <c r="AK34" s="306"/>
      <c r="AL34" s="304">
        <v>3.8730351849775836E-2</v>
      </c>
      <c r="AM34" s="304">
        <v>4.4252055072841016E-2</v>
      </c>
      <c r="AN34" s="304">
        <v>4.0140394118665775E-2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2.8353570696818582</v>
      </c>
      <c r="C35" s="304">
        <f t="shared" si="64"/>
        <v>2.439558213136555</v>
      </c>
      <c r="D35" s="304">
        <f t="shared" si="65"/>
        <v>2.2549202221353966</v>
      </c>
      <c r="E35" s="304"/>
      <c r="F35" s="304">
        <v>2.2390891462216959E-2</v>
      </c>
      <c r="G35" s="304">
        <v>2.4476861013363573E-2</v>
      </c>
      <c r="H35" s="304">
        <v>2.9169021205149959E-2</v>
      </c>
      <c r="I35" s="304"/>
      <c r="J35" s="304">
        <v>0.17708679828619953</v>
      </c>
      <c r="K35" s="304">
        <v>0.18478799315417324</v>
      </c>
      <c r="L35" s="304">
        <v>0.20343452123812636</v>
      </c>
      <c r="M35" s="304"/>
      <c r="N35" s="304">
        <v>0.51464182149947368</v>
      </c>
      <c r="O35" s="304">
        <v>0.49871530195429686</v>
      </c>
      <c r="P35" s="304">
        <v>0.49367700157463557</v>
      </c>
      <c r="Q35" s="306"/>
      <c r="R35" s="304">
        <v>0.1602943984938105</v>
      </c>
      <c r="S35" s="304">
        <v>0.16502408535744223</v>
      </c>
      <c r="T35" s="304">
        <v>0.17818003878628122</v>
      </c>
      <c r="U35" s="306"/>
      <c r="V35" s="304">
        <v>0.25002212041742611</v>
      </c>
      <c r="W35" s="304">
        <v>0.21811605562381259</v>
      </c>
      <c r="X35" s="304">
        <v>0.1881759834132688</v>
      </c>
      <c r="Y35" s="306"/>
      <c r="Z35" s="304">
        <v>0.89555577773463779</v>
      </c>
      <c r="AA35" s="304">
        <v>0.67377201891372362</v>
      </c>
      <c r="AB35" s="304">
        <v>0.59588316031860644</v>
      </c>
      <c r="AC35" s="306"/>
      <c r="AD35" s="304">
        <v>0.56525504776052482</v>
      </c>
      <c r="AE35" s="304">
        <v>0.4792447379123122</v>
      </c>
      <c r="AF35" s="304">
        <v>0.42960699996716822</v>
      </c>
      <c r="AG35" s="306"/>
      <c r="AH35" s="304">
        <v>0.21994507321566478</v>
      </c>
      <c r="AI35" s="304">
        <v>0.16825198825524521</v>
      </c>
      <c r="AJ35" s="304">
        <v>0.11505433582946745</v>
      </c>
      <c r="AK35" s="306"/>
      <c r="AL35" s="304">
        <v>3.0165140811903909E-2</v>
      </c>
      <c r="AM35" s="304">
        <v>2.7169170952185143E-2</v>
      </c>
      <c r="AN35" s="304">
        <v>2.173915980269216E-2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1.7164749892156532</v>
      </c>
      <c r="C36" s="304">
        <f t="shared" si="64"/>
        <v>1.5003934745035161</v>
      </c>
      <c r="D36" s="304">
        <f t="shared" si="65"/>
        <v>1.2884469003351195</v>
      </c>
      <c r="E36" s="304"/>
      <c r="F36" s="304">
        <v>4.0838481281295184E-3</v>
      </c>
      <c r="G36" s="304">
        <v>4.2913459687242833E-3</v>
      </c>
      <c r="H36" s="304">
        <v>3.8738723669658947E-3</v>
      </c>
      <c r="I36" s="304"/>
      <c r="J36" s="304">
        <v>5.9275490085721576E-2</v>
      </c>
      <c r="K36" s="304">
        <v>6.3930555757350821E-2</v>
      </c>
      <c r="L36" s="304">
        <v>6.5431303771738322E-2</v>
      </c>
      <c r="M36" s="304"/>
      <c r="N36" s="304">
        <v>0.24341438206731733</v>
      </c>
      <c r="O36" s="304">
        <v>0.25791196318834042</v>
      </c>
      <c r="P36" s="304">
        <v>0.27582725793333362</v>
      </c>
      <c r="Q36" s="306"/>
      <c r="R36" s="304">
        <v>9.1363175504246372E-2</v>
      </c>
      <c r="S36" s="304">
        <v>9.7988781919206375E-2</v>
      </c>
      <c r="T36" s="304">
        <v>0.11535506657056985</v>
      </c>
      <c r="U36" s="306"/>
      <c r="V36" s="304">
        <v>0.11183287002503003</v>
      </c>
      <c r="W36" s="304">
        <v>0.11540360513167773</v>
      </c>
      <c r="X36" s="304">
        <v>0.12805856251394612</v>
      </c>
      <c r="Y36" s="306"/>
      <c r="Z36" s="304">
        <v>0.46687867774616598</v>
      </c>
      <c r="AA36" s="304">
        <v>0.41137560949086927</v>
      </c>
      <c r="AB36" s="304">
        <v>0.37601067943831801</v>
      </c>
      <c r="AC36" s="306"/>
      <c r="AD36" s="304">
        <v>0.54535728887273149</v>
      </c>
      <c r="AE36" s="304">
        <v>0.43093921068221269</v>
      </c>
      <c r="AF36" s="304">
        <v>0.26969173803913787</v>
      </c>
      <c r="AG36" s="306"/>
      <c r="AH36" s="304">
        <v>0.16360554527865967</v>
      </c>
      <c r="AI36" s="304">
        <v>8.5347687167179997E-2</v>
      </c>
      <c r="AJ36" s="304">
        <v>2.4531144149377886E-2</v>
      </c>
      <c r="AK36" s="306"/>
      <c r="AL36" s="304">
        <v>3.0663711507651015E-2</v>
      </c>
      <c r="AM36" s="304">
        <v>3.3204715197954433E-2</v>
      </c>
      <c r="AN36" s="304">
        <v>2.9667275551731889E-2</v>
      </c>
    </row>
    <row r="37" spans="1:40" x14ac:dyDescent="0.2">
      <c r="A37" s="13" t="str">
        <f t="shared" si="63"/>
        <v>Skilled trades occupations</v>
      </c>
      <c r="B37" s="304">
        <f t="shared" si="66"/>
        <v>4.7376633838642244</v>
      </c>
      <c r="C37" s="304">
        <f t="shared" si="64"/>
        <v>4.2241926577413125</v>
      </c>
      <c r="D37" s="304">
        <f t="shared" si="65"/>
        <v>3.3660409038113359</v>
      </c>
      <c r="E37" s="304"/>
      <c r="F37" s="304">
        <v>5.2039161537092006E-4</v>
      </c>
      <c r="G37" s="304">
        <v>5.6414748134855496E-4</v>
      </c>
      <c r="H37" s="304">
        <v>5.909364482442512E-4</v>
      </c>
      <c r="I37" s="304"/>
      <c r="J37" s="304">
        <v>4.6733581735856747E-2</v>
      </c>
      <c r="K37" s="304">
        <v>6.4051540061617881E-2</v>
      </c>
      <c r="L37" s="304">
        <v>7.9178555033124334E-2</v>
      </c>
      <c r="M37" s="304"/>
      <c r="N37" s="304">
        <v>0.12026581244334894</v>
      </c>
      <c r="O37" s="304">
        <v>0.14506513462260504</v>
      </c>
      <c r="P37" s="304">
        <v>0.15288685663638882</v>
      </c>
      <c r="Q37" s="306"/>
      <c r="R37" s="304">
        <v>6.4046086014191705E-2</v>
      </c>
      <c r="S37" s="304">
        <v>7.2022273080157448E-2</v>
      </c>
      <c r="T37" s="304">
        <v>7.7217051298926725E-2</v>
      </c>
      <c r="U37" s="306"/>
      <c r="V37" s="304">
        <v>0.27217649221305362</v>
      </c>
      <c r="W37" s="304">
        <v>0.29004692273485838</v>
      </c>
      <c r="X37" s="304">
        <v>0.25728724610235554</v>
      </c>
      <c r="Y37" s="306"/>
      <c r="Z37" s="304">
        <v>2.3299333069469399</v>
      </c>
      <c r="AA37" s="304">
        <v>1.945699280262434</v>
      </c>
      <c r="AB37" s="304">
        <v>1.6401105479525309</v>
      </c>
      <c r="AC37" s="306"/>
      <c r="AD37" s="304">
        <v>1.1784066379865459</v>
      </c>
      <c r="AE37" s="304">
        <v>1.1054943796126961</v>
      </c>
      <c r="AF37" s="304">
        <v>0.8283414370682648</v>
      </c>
      <c r="AG37" s="306"/>
      <c r="AH37" s="304">
        <v>0.50900091707276651</v>
      </c>
      <c r="AI37" s="304">
        <v>0.48346324062283624</v>
      </c>
      <c r="AJ37" s="304">
        <v>0.26076772116528363</v>
      </c>
      <c r="AK37" s="306"/>
      <c r="AL37" s="304">
        <v>0.21658015783614967</v>
      </c>
      <c r="AM37" s="304">
        <v>0.11778573926275919</v>
      </c>
      <c r="AN37" s="304">
        <v>6.9660552106216869E-2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0.30197342304203428</v>
      </c>
      <c r="C38" s="304">
        <f t="shared" si="64"/>
        <v>0.30650321722047325</v>
      </c>
      <c r="D38" s="304">
        <f t="shared" si="65"/>
        <v>0.29039387845958009</v>
      </c>
      <c r="E38" s="304"/>
      <c r="F38" s="304">
        <v>2.5275415490985673E-3</v>
      </c>
      <c r="G38" s="304">
        <v>2.401658720137837E-3</v>
      </c>
      <c r="H38" s="304">
        <v>2.1385798346910331E-3</v>
      </c>
      <c r="I38" s="304"/>
      <c r="J38" s="304">
        <v>2.7336653507887298E-3</v>
      </c>
      <c r="K38" s="304">
        <v>2.6256170820868315E-3</v>
      </c>
      <c r="L38" s="304">
        <v>2.3599597388933359E-3</v>
      </c>
      <c r="M38" s="304"/>
      <c r="N38" s="304">
        <v>2.8527157994574216E-2</v>
      </c>
      <c r="O38" s="304">
        <v>2.6173194260855678E-2</v>
      </c>
      <c r="P38" s="304">
        <v>2.4767697782288756E-2</v>
      </c>
      <c r="Q38" s="306"/>
      <c r="R38" s="304">
        <v>7.4907756034052891E-3</v>
      </c>
      <c r="S38" s="304">
        <v>6.7098179527841006E-3</v>
      </c>
      <c r="T38" s="304">
        <v>6.1158468418174043E-3</v>
      </c>
      <c r="U38" s="306"/>
      <c r="V38" s="304">
        <v>3.0201354899713654E-2</v>
      </c>
      <c r="W38" s="304">
        <v>2.9978041047102732E-2</v>
      </c>
      <c r="X38" s="304">
        <v>2.7641593702312575E-2</v>
      </c>
      <c r="Y38" s="306"/>
      <c r="Z38" s="304">
        <v>4.9810769463989046E-2</v>
      </c>
      <c r="AA38" s="304">
        <v>4.7603719028087292E-2</v>
      </c>
      <c r="AB38" s="304">
        <v>4.0155532655364382E-2</v>
      </c>
      <c r="AC38" s="306"/>
      <c r="AD38" s="304">
        <v>4.64432531585494E-2</v>
      </c>
      <c r="AE38" s="304">
        <v>3.7369078708049445E-2</v>
      </c>
      <c r="AF38" s="304">
        <v>2.6441755054677014E-2</v>
      </c>
      <c r="AG38" s="306"/>
      <c r="AH38" s="304">
        <v>0.10960276027317245</v>
      </c>
      <c r="AI38" s="304">
        <v>0.12422194757577401</v>
      </c>
      <c r="AJ38" s="304">
        <v>0.1334239750262772</v>
      </c>
      <c r="AK38" s="306"/>
      <c r="AL38" s="304">
        <v>2.4636144748742917E-2</v>
      </c>
      <c r="AM38" s="304">
        <v>2.9420142845595302E-2</v>
      </c>
      <c r="AN38" s="304">
        <v>2.7348937823258406E-2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0.71310359195649131</v>
      </c>
      <c r="C39" s="304">
        <f t="shared" si="64"/>
        <v>0.70922425454627647</v>
      </c>
      <c r="D39" s="304">
        <f t="shared" si="65"/>
        <v>0.70457855933119851</v>
      </c>
      <c r="E39" s="304"/>
      <c r="F39" s="304">
        <v>1.9250668895332392E-3</v>
      </c>
      <c r="G39" s="304">
        <v>2.0050834995532663E-3</v>
      </c>
      <c r="H39" s="304">
        <v>1.9047947151113181E-3</v>
      </c>
      <c r="I39" s="304"/>
      <c r="J39" s="304">
        <v>3.2508181275845982E-2</v>
      </c>
      <c r="K39" s="304">
        <v>3.8975475159087114E-2</v>
      </c>
      <c r="L39" s="304">
        <v>4.8262295064300971E-2</v>
      </c>
      <c r="M39" s="304"/>
      <c r="N39" s="304">
        <v>8.8421014522539587E-2</v>
      </c>
      <c r="O39" s="304">
        <v>9.4395036395773527E-2</v>
      </c>
      <c r="P39" s="304">
        <v>9.8367651725304303E-2</v>
      </c>
      <c r="Q39" s="306"/>
      <c r="R39" s="304">
        <v>3.1105053209673453E-2</v>
      </c>
      <c r="S39" s="304">
        <v>3.5180171956436294E-2</v>
      </c>
      <c r="T39" s="304">
        <v>3.9474877268759298E-2</v>
      </c>
      <c r="U39" s="306"/>
      <c r="V39" s="304">
        <v>3.5405158846370709E-2</v>
      </c>
      <c r="W39" s="304">
        <v>4.0474101214527637E-2</v>
      </c>
      <c r="X39" s="304">
        <v>4.7225452759402139E-2</v>
      </c>
      <c r="Y39" s="306"/>
      <c r="Z39" s="304">
        <v>0.21880993154832537</v>
      </c>
      <c r="AA39" s="304">
        <v>0.21916699071721535</v>
      </c>
      <c r="AB39" s="304">
        <v>0.22693129106361021</v>
      </c>
      <c r="AC39" s="306"/>
      <c r="AD39" s="304">
        <v>0.18677505319389132</v>
      </c>
      <c r="AE39" s="304">
        <v>0.17428178176752812</v>
      </c>
      <c r="AF39" s="304">
        <v>0.16920547407631231</v>
      </c>
      <c r="AG39" s="306"/>
      <c r="AH39" s="304">
        <v>6.8888447680387085E-2</v>
      </c>
      <c r="AI39" s="304">
        <v>4.9752487453534951E-2</v>
      </c>
      <c r="AJ39" s="304">
        <v>1.3885529805044709E-2</v>
      </c>
      <c r="AK39" s="306"/>
      <c r="AL39" s="304">
        <v>4.9265684789924526E-2</v>
      </c>
      <c r="AM39" s="304">
        <v>5.4993126382620203E-2</v>
      </c>
      <c r="AN39" s="304">
        <v>5.9321192853353279E-2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5.3914755446930203</v>
      </c>
      <c r="C40" s="304">
        <f t="shared" si="64"/>
        <v>5.7991884454270499</v>
      </c>
      <c r="D40" s="304">
        <f t="shared" si="65"/>
        <v>5.0794691450882556</v>
      </c>
      <c r="E40" s="304"/>
      <c r="F40" s="304">
        <v>1.6428528006325177E-4</v>
      </c>
      <c r="G40" s="304">
        <v>2.3151972502124079E-4</v>
      </c>
      <c r="H40" s="304">
        <v>3.1578303650695613E-4</v>
      </c>
      <c r="I40" s="304"/>
      <c r="J40" s="304">
        <v>5.345977203711904E-2</v>
      </c>
      <c r="K40" s="304">
        <v>7.4173589955104799E-2</v>
      </c>
      <c r="L40" s="304">
        <v>0.10749309369675072</v>
      </c>
      <c r="M40" s="304"/>
      <c r="N40" s="304">
        <v>0.10727287165355369</v>
      </c>
      <c r="O40" s="304">
        <v>0.16517669428960807</v>
      </c>
      <c r="P40" s="304">
        <v>0.26997601784590641</v>
      </c>
      <c r="Q40" s="306"/>
      <c r="R40" s="305">
        <v>5.5812252576410565E-2</v>
      </c>
      <c r="S40" s="305">
        <v>7.5196195338737365E-2</v>
      </c>
      <c r="T40" s="305">
        <v>8.1170589165633841E-2</v>
      </c>
      <c r="U40" s="306"/>
      <c r="V40" s="305">
        <v>0.1174899010391162</v>
      </c>
      <c r="W40" s="305">
        <v>0.15842916365649393</v>
      </c>
      <c r="X40" s="305">
        <v>0.15253064486300347</v>
      </c>
      <c r="Y40" s="306"/>
      <c r="Z40" s="305">
        <v>1.6729065166890766</v>
      </c>
      <c r="AA40" s="305">
        <v>1.8382031082596184</v>
      </c>
      <c r="AB40" s="305">
        <v>1.8815397001471512</v>
      </c>
      <c r="AC40" s="306"/>
      <c r="AD40" s="305">
        <v>1.8440421997785488</v>
      </c>
      <c r="AE40" s="305">
        <v>2.1786213952160653</v>
      </c>
      <c r="AF40" s="305">
        <v>2.0873651295943709</v>
      </c>
      <c r="AG40" s="306"/>
      <c r="AH40" s="305">
        <v>1.0314010656323638</v>
      </c>
      <c r="AI40" s="305">
        <v>1.0775260484761464</v>
      </c>
      <c r="AJ40" s="305">
        <v>0.43844309705031331</v>
      </c>
      <c r="AK40" s="306"/>
      <c r="AL40" s="305">
        <v>0.50892668000676877</v>
      </c>
      <c r="AM40" s="305">
        <v>0.23163073051025521</v>
      </c>
      <c r="AN40" s="305">
        <v>6.0635089688619422E-2</v>
      </c>
    </row>
    <row r="41" spans="1:40" x14ac:dyDescent="0.2">
      <c r="A41" s="39" t="str">
        <f t="shared" si="63"/>
        <v>Elementary occupations</v>
      </c>
      <c r="B41" s="307">
        <f t="shared" si="66"/>
        <v>1.5965617832970602</v>
      </c>
      <c r="C41" s="307">
        <f t="shared" si="64"/>
        <v>1.2769039644872802</v>
      </c>
      <c r="D41" s="307">
        <f>SUM(H41,L41,P41,T41,X41,AB41,AF41,AJ41,AN41)</f>
        <v>1.0345561809035297</v>
      </c>
      <c r="E41" s="307"/>
      <c r="F41" s="307">
        <v>1.5418823691891724E-3</v>
      </c>
      <c r="G41" s="307">
        <v>1.7505683001372905E-3</v>
      </c>
      <c r="H41" s="307">
        <v>2.0051307419108521E-3</v>
      </c>
      <c r="I41" s="307"/>
      <c r="J41" s="307">
        <v>8.7592123265610635E-3</v>
      </c>
      <c r="K41" s="307">
        <v>1.0176657122163767E-2</v>
      </c>
      <c r="L41" s="307">
        <v>1.2588875880174698E-2</v>
      </c>
      <c r="M41" s="307"/>
      <c r="N41" s="307">
        <v>6.1540493394933032E-2</v>
      </c>
      <c r="O41" s="307">
        <v>6.2124155775969012E-2</v>
      </c>
      <c r="P41" s="307">
        <v>6.9393182079636975E-2</v>
      </c>
      <c r="Q41" s="308"/>
      <c r="R41" s="307">
        <v>3.9119126591799613E-2</v>
      </c>
      <c r="S41" s="307">
        <v>3.7972059473365516E-2</v>
      </c>
      <c r="T41" s="307">
        <v>4.7271136322380683E-2</v>
      </c>
      <c r="U41" s="308"/>
      <c r="V41" s="307">
        <v>3.1125802960418083E-2</v>
      </c>
      <c r="W41" s="307">
        <v>3.0588041731966373E-2</v>
      </c>
      <c r="X41" s="307">
        <v>3.2069948670609291E-2</v>
      </c>
      <c r="Y41" s="308"/>
      <c r="Z41" s="307">
        <v>0.25691193273216062</v>
      </c>
      <c r="AA41" s="307">
        <v>0.1986103130962221</v>
      </c>
      <c r="AB41" s="307">
        <v>0.19526880165547467</v>
      </c>
      <c r="AC41" s="308"/>
      <c r="AD41" s="307">
        <v>0.47719696005122786</v>
      </c>
      <c r="AE41" s="307">
        <v>0.36815503304218145</v>
      </c>
      <c r="AF41" s="307">
        <v>0.2825123135098988</v>
      </c>
      <c r="AG41" s="308"/>
      <c r="AH41" s="307">
        <v>0.50483894654850148</v>
      </c>
      <c r="AI41" s="307">
        <v>0.41478453040237273</v>
      </c>
      <c r="AJ41" s="307">
        <v>0.26759302962861553</v>
      </c>
      <c r="AK41" s="308"/>
      <c r="AL41" s="307">
        <v>0.21552742632226932</v>
      </c>
      <c r="AM41" s="307">
        <v>0.15274260554290195</v>
      </c>
      <c r="AN41" s="307">
        <v>0.12585376241482812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17.158000000000001</v>
      </c>
      <c r="C50" s="305">
        <f>SUM(C51:C59)</f>
        <v>16.503000000000007</v>
      </c>
      <c r="D50" s="305">
        <f>SUM(D51:D59)</f>
        <v>16.352000000000011</v>
      </c>
      <c r="E50" s="304"/>
      <c r="F50" s="305">
        <f>SUM(F51:F59)</f>
        <v>2.6752945066069383E-2</v>
      </c>
      <c r="G50" s="305">
        <f>SUM(G51:G59)</f>
        <v>3.2840672984213413E-2</v>
      </c>
      <c r="H50" s="305">
        <f>SUM(H51:H59)</f>
        <v>4.6577723228384056E-2</v>
      </c>
      <c r="I50" s="304"/>
      <c r="J50" s="305">
        <f>SUM(J51:J59)</f>
        <v>0.47670205130681936</v>
      </c>
      <c r="K50" s="305">
        <f>SUM(K51:K59)</f>
        <v>0.58200078456105131</v>
      </c>
      <c r="L50" s="305">
        <f>SUM(L51:L59)</f>
        <v>0.80536387636350559</v>
      </c>
      <c r="M50" s="304"/>
      <c r="N50" s="305">
        <f>SUM(N51:N59)</f>
        <v>1.0397711491677248</v>
      </c>
      <c r="O50" s="305">
        <f>SUM(O51:O59)</f>
        <v>1.1142388875815192</v>
      </c>
      <c r="P50" s="305">
        <f>SUM(P51:P59)</f>
        <v>1.2947712820143022</v>
      </c>
      <c r="Q50" s="304"/>
      <c r="R50" s="305">
        <f>SUM(R51:R59)</f>
        <v>0.41226336199751201</v>
      </c>
      <c r="S50" s="305">
        <f>SUM(S51:S59)</f>
        <v>0.4389433394966033</v>
      </c>
      <c r="T50" s="305">
        <f>SUM(T51:T59)</f>
        <v>0.53991547254458871</v>
      </c>
      <c r="U50" s="304"/>
      <c r="V50" s="305">
        <f>SUM(V51:V59)</f>
        <v>0.77529183245997446</v>
      </c>
      <c r="W50" s="305">
        <f>SUM(W51:W59)</f>
        <v>0.81058527118895907</v>
      </c>
      <c r="X50" s="305">
        <f>SUM(X51:X59)</f>
        <v>0.91099082428012501</v>
      </c>
      <c r="Y50" s="304"/>
      <c r="Z50" s="305">
        <f>SUM(Z51:Z59)</f>
        <v>6.7653617795315721</v>
      </c>
      <c r="AA50" s="305">
        <f>SUM(AA51:AA59)</f>
        <v>5.8395420624953847</v>
      </c>
      <c r="AB50" s="305">
        <f>SUM(AB51:AB59)</f>
        <v>5.694503891201987</v>
      </c>
      <c r="AC50" s="304"/>
      <c r="AD50" s="305">
        <f>SUM(AD51:AD59)</f>
        <v>4.8866727919014847</v>
      </c>
      <c r="AE50" s="305">
        <f>SUM(AE51:AE59)</f>
        <v>5.145082157679111</v>
      </c>
      <c r="AF50" s="305">
        <f>SUM(AF51:AF59)</f>
        <v>5.4550160858118319</v>
      </c>
      <c r="AG50" s="304"/>
      <c r="AH50" s="305">
        <f>SUM(AH51:AH59)</f>
        <v>1.9804455684081443</v>
      </c>
      <c r="AI50" s="305">
        <f>SUM(AI51:AI59)</f>
        <v>2.0049087444764977</v>
      </c>
      <c r="AJ50" s="305">
        <f>SUM(AJ51:AJ59)</f>
        <v>1.4056909310224706</v>
      </c>
      <c r="AK50" s="304"/>
      <c r="AL50" s="305">
        <f>SUM(AL51:AL59)</f>
        <v>0.7947385201606989</v>
      </c>
      <c r="AM50" s="305">
        <f>SUM(AM51:AM59)</f>
        <v>0.53485807953666809</v>
      </c>
      <c r="AN50" s="305">
        <f>SUM(AN51:AN59)</f>
        <v>0.19916991353281729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1.4618809088755886</v>
      </c>
      <c r="C51" s="304">
        <f t="shared" ref="C51:D51" si="68">SUM(G51,K51,O51,S51,W51,AA51,AE51,AI51,AM51)</f>
        <v>1.3307513551380827</v>
      </c>
      <c r="D51" s="304">
        <f t="shared" si="68"/>
        <v>1.5019344815828213</v>
      </c>
      <c r="E51" s="304"/>
      <c r="F51" s="304">
        <v>4.2576546731303341E-3</v>
      </c>
      <c r="G51" s="304">
        <v>5.6420845738054176E-3</v>
      </c>
      <c r="H51" s="304">
        <v>9.1998116960531912E-3</v>
      </c>
      <c r="I51" s="304"/>
      <c r="J51" s="304">
        <v>0.12002499859473159</v>
      </c>
      <c r="K51" s="304">
        <v>0.14256595268927835</v>
      </c>
      <c r="L51" s="304">
        <v>0.19983997523008867</v>
      </c>
      <c r="M51" s="304"/>
      <c r="N51" s="304">
        <v>0.22183023844484145</v>
      </c>
      <c r="O51" s="304">
        <v>0.2256847926368884</v>
      </c>
      <c r="P51" s="304">
        <v>0.26787576002452951</v>
      </c>
      <c r="Q51" s="304"/>
      <c r="R51" s="304">
        <v>5.6456896117090767E-2</v>
      </c>
      <c r="S51" s="304">
        <v>5.2771326699413271E-2</v>
      </c>
      <c r="T51" s="304">
        <v>5.7652298334184053E-2</v>
      </c>
      <c r="U51" s="304"/>
      <c r="V51" s="304">
        <v>0.13560378745440271</v>
      </c>
      <c r="W51" s="304">
        <v>0.12805206587398824</v>
      </c>
      <c r="X51" s="304">
        <v>0.14229186541865885</v>
      </c>
      <c r="Y51" s="304"/>
      <c r="Z51" s="304">
        <v>0.47815926014952131</v>
      </c>
      <c r="AA51" s="304">
        <v>0.36441294099569715</v>
      </c>
      <c r="AB51" s="304">
        <v>0.41955853870798299</v>
      </c>
      <c r="AC51" s="304"/>
      <c r="AD51" s="304">
        <v>0.27178428148132733</v>
      </c>
      <c r="AE51" s="304">
        <v>0.25023912700022</v>
      </c>
      <c r="AF51" s="304">
        <v>0.2789785212563537</v>
      </c>
      <c r="AG51" s="304"/>
      <c r="AH51" s="304">
        <v>0.12273519962929519</v>
      </c>
      <c r="AI51" s="304">
        <v>0.11444303610620418</v>
      </c>
      <c r="AJ51" s="304">
        <v>8.5239947900603422E-2</v>
      </c>
      <c r="AK51" s="304"/>
      <c r="AL51" s="304">
        <v>5.1028592331247923E-2</v>
      </c>
      <c r="AM51" s="304">
        <v>4.6940028562587915E-2</v>
      </c>
      <c r="AN51" s="304">
        <v>4.1297763014366738E-2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1.4242840328107387</v>
      </c>
      <c r="C52" s="304">
        <f t="shared" ref="C52:C59" si="70">SUM(G52,K52,O52,S52,W52,AA52,AE52,AI52,AM52)</f>
        <v>1.4179764723446677</v>
      </c>
      <c r="D52" s="304">
        <f t="shared" ref="D52:D59" si="71">SUM(H52,L52,P52,T52,X52,AB52,AF52,AJ52,AN52)</f>
        <v>1.6184126574989048</v>
      </c>
      <c r="E52" s="304"/>
      <c r="F52" s="304">
        <v>1.0321493573722321E-2</v>
      </c>
      <c r="G52" s="304">
        <v>1.2119865678692247E-2</v>
      </c>
      <c r="H52" s="304">
        <v>1.5169147248401744E-2</v>
      </c>
      <c r="I52" s="304"/>
      <c r="J52" s="304">
        <v>0.17257065260107998</v>
      </c>
      <c r="K52" s="304">
        <v>0.21441753810281405</v>
      </c>
      <c r="L52" s="304">
        <v>0.29527164795241007</v>
      </c>
      <c r="M52" s="304"/>
      <c r="N52" s="304">
        <v>0.24980820401032866</v>
      </c>
      <c r="O52" s="304">
        <v>0.25422893717930334</v>
      </c>
      <c r="P52" s="304">
        <v>0.26455988296425353</v>
      </c>
      <c r="Q52" s="304"/>
      <c r="R52" s="304">
        <v>3.1457239768972536E-2</v>
      </c>
      <c r="S52" s="304">
        <v>2.8428235830281964E-2</v>
      </c>
      <c r="T52" s="304">
        <v>3.6116135210766474E-2</v>
      </c>
      <c r="U52" s="304"/>
      <c r="V52" s="304">
        <v>9.2920688035981136E-2</v>
      </c>
      <c r="W52" s="304">
        <v>7.6553787837506188E-2</v>
      </c>
      <c r="X52" s="304">
        <v>5.8071214294501759E-2</v>
      </c>
      <c r="Y52" s="304"/>
      <c r="Z52" s="304">
        <v>0.50562901905694613</v>
      </c>
      <c r="AA52" s="304">
        <v>0.45981838497059802</v>
      </c>
      <c r="AB52" s="304">
        <v>0.55948778424737611</v>
      </c>
      <c r="AC52" s="304"/>
      <c r="AD52" s="304">
        <v>0.24924377387398397</v>
      </c>
      <c r="AE52" s="304">
        <v>0.25894464464749178</v>
      </c>
      <c r="AF52" s="304">
        <v>0.30761277141673371</v>
      </c>
      <c r="AG52" s="304"/>
      <c r="AH52" s="304">
        <v>7.9789028734063572E-2</v>
      </c>
      <c r="AI52" s="304">
        <v>8.2577492073949252E-2</v>
      </c>
      <c r="AJ52" s="304">
        <v>5.8958848263542897E-2</v>
      </c>
      <c r="AK52" s="304"/>
      <c r="AL52" s="304">
        <v>3.254393315566019E-2</v>
      </c>
      <c r="AM52" s="304">
        <v>3.0887586024031029E-2</v>
      </c>
      <c r="AN52" s="304">
        <v>2.3165225900918258E-2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0.99134708402865268</v>
      </c>
      <c r="C53" s="304">
        <f t="shared" si="70"/>
        <v>0.85496998013782621</v>
      </c>
      <c r="D53" s="304">
        <f t="shared" si="71"/>
        <v>0.94161569036077242</v>
      </c>
      <c r="E53" s="304"/>
      <c r="F53" s="304">
        <v>1.2632831360390548E-3</v>
      </c>
      <c r="G53" s="304">
        <v>1.522349705988145E-3</v>
      </c>
      <c r="H53" s="304">
        <v>2.3559369119474259E-3</v>
      </c>
      <c r="I53" s="304"/>
      <c r="J53" s="304">
        <v>6.2096623974019168E-2</v>
      </c>
      <c r="K53" s="304">
        <v>7.0208757604079353E-2</v>
      </c>
      <c r="L53" s="304">
        <v>0.10092481026094617</v>
      </c>
      <c r="M53" s="304"/>
      <c r="N53" s="304">
        <v>0.13963863483698971</v>
      </c>
      <c r="O53" s="304">
        <v>0.1344768874866073</v>
      </c>
      <c r="P53" s="304">
        <v>0.15644880136175274</v>
      </c>
      <c r="Q53" s="304"/>
      <c r="R53" s="304">
        <v>5.9656885360299922E-2</v>
      </c>
      <c r="S53" s="304">
        <v>6.0705600833399681E-2</v>
      </c>
      <c r="T53" s="304">
        <v>7.6923220788696831E-2</v>
      </c>
      <c r="U53" s="304"/>
      <c r="V53" s="304">
        <v>0.12183707321487316</v>
      </c>
      <c r="W53" s="304">
        <v>0.10686761353516408</v>
      </c>
      <c r="X53" s="304">
        <v>0.1216961424126103</v>
      </c>
      <c r="Y53" s="304"/>
      <c r="Z53" s="304">
        <v>0.2486966662905663</v>
      </c>
      <c r="AA53" s="304">
        <v>0.15327609350505719</v>
      </c>
      <c r="AB53" s="304">
        <v>0.13790996946012646</v>
      </c>
      <c r="AC53" s="304"/>
      <c r="AD53" s="304">
        <v>0.21649441733757965</v>
      </c>
      <c r="AE53" s="304">
        <v>0.19479811467667071</v>
      </c>
      <c r="AF53" s="304">
        <v>0.23258809506876213</v>
      </c>
      <c r="AG53" s="304"/>
      <c r="AH53" s="304">
        <v>0.12333200581147409</v>
      </c>
      <c r="AI53" s="304">
        <v>0.11953148645466001</v>
      </c>
      <c r="AJ53" s="304">
        <v>9.9864862693071807E-2</v>
      </c>
      <c r="AK53" s="304"/>
      <c r="AL53" s="304">
        <v>1.8331494066811706E-2</v>
      </c>
      <c r="AM53" s="304">
        <v>1.3583076336199675E-2</v>
      </c>
      <c r="AN53" s="304">
        <v>1.2903851402858504E-2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1.1265464764766899</v>
      </c>
      <c r="C54" s="304">
        <f t="shared" si="70"/>
        <v>0.99713780138522423</v>
      </c>
      <c r="D54" s="304">
        <f t="shared" si="71"/>
        <v>0.89155251793649926</v>
      </c>
      <c r="E54" s="304"/>
      <c r="F54" s="304">
        <v>7.1548113051346906E-3</v>
      </c>
      <c r="G54" s="304">
        <v>7.8305701588681307E-3</v>
      </c>
      <c r="H54" s="304">
        <v>1.1302367395113705E-2</v>
      </c>
      <c r="I54" s="304"/>
      <c r="J54" s="304">
        <v>4.6654674737933166E-2</v>
      </c>
      <c r="K54" s="304">
        <v>5.5123160836018641E-2</v>
      </c>
      <c r="L54" s="304">
        <v>7.4460175814307847E-2</v>
      </c>
      <c r="M54" s="304"/>
      <c r="N54" s="304">
        <v>0.16488257933997763</v>
      </c>
      <c r="O54" s="304">
        <v>0.18315698711594611</v>
      </c>
      <c r="P54" s="304">
        <v>0.24823500363699494</v>
      </c>
      <c r="Q54" s="304"/>
      <c r="R54" s="304">
        <v>0.10583169104151094</v>
      </c>
      <c r="S54" s="304">
        <v>0.10950622247160581</v>
      </c>
      <c r="T54" s="304">
        <v>0.15072379085675647</v>
      </c>
      <c r="U54" s="304"/>
      <c r="V54" s="304">
        <v>5.1495610912569205E-2</v>
      </c>
      <c r="W54" s="304">
        <v>5.1723661101533348E-2</v>
      </c>
      <c r="X54" s="304">
        <v>7.4815939505595827E-2</v>
      </c>
      <c r="Y54" s="304"/>
      <c r="Z54" s="304">
        <v>0.23244620608737926</v>
      </c>
      <c r="AA54" s="304">
        <v>0.18940522867693932</v>
      </c>
      <c r="AB54" s="304">
        <v>0.14208319978833622</v>
      </c>
      <c r="AC54" s="304"/>
      <c r="AD54" s="304">
        <v>0.19806063969972493</v>
      </c>
      <c r="AE54" s="304">
        <v>0.12500141173482412</v>
      </c>
      <c r="AF54" s="304">
        <v>4.3793325343047931E-2</v>
      </c>
      <c r="AG54" s="304"/>
      <c r="AH54" s="304">
        <v>0.26946928741458326</v>
      </c>
      <c r="AI54" s="304">
        <v>0.24005233110443081</v>
      </c>
      <c r="AJ54" s="304">
        <v>0.1271422453987022</v>
      </c>
      <c r="AK54" s="304"/>
      <c r="AL54" s="304">
        <v>5.0550975937876878E-2</v>
      </c>
      <c r="AM54" s="304">
        <v>3.5338228185057795E-2</v>
      </c>
      <c r="AN54" s="304">
        <v>1.8996470197644073E-2</v>
      </c>
    </row>
    <row r="55" spans="1:40" x14ac:dyDescent="0.2">
      <c r="A55" s="13" t="str">
        <f t="shared" si="67"/>
        <v>Skilled trades occupations</v>
      </c>
      <c r="B55" s="304">
        <f t="shared" si="69"/>
        <v>9.7777381689236602</v>
      </c>
      <c r="C55" s="304">
        <f t="shared" si="70"/>
        <v>9.5077356378084037</v>
      </c>
      <c r="D55" s="304">
        <f t="shared" si="71"/>
        <v>8.981509059071433</v>
      </c>
      <c r="E55" s="304"/>
      <c r="F55" s="304">
        <v>8.7651408299748281E-4</v>
      </c>
      <c r="G55" s="304">
        <v>1.1616689110738601E-3</v>
      </c>
      <c r="H55" s="304">
        <v>1.6167256961139383E-3</v>
      </c>
      <c r="I55" s="304"/>
      <c r="J55" s="304">
        <v>5.1058344402721743E-2</v>
      </c>
      <c r="K55" s="304">
        <v>6.7492720764844305E-2</v>
      </c>
      <c r="L55" s="304">
        <v>9.0122347774847941E-2</v>
      </c>
      <c r="M55" s="304"/>
      <c r="N55" s="304">
        <v>0.17991104495653532</v>
      </c>
      <c r="O55" s="304">
        <v>0.22173969968416291</v>
      </c>
      <c r="P55" s="304">
        <v>0.24402519236707304</v>
      </c>
      <c r="Q55" s="304"/>
      <c r="R55" s="304">
        <v>0.12377276415535515</v>
      </c>
      <c r="S55" s="304">
        <v>0.14575494815889098</v>
      </c>
      <c r="T55" s="304">
        <v>0.16747957594564383</v>
      </c>
      <c r="U55" s="304"/>
      <c r="V55" s="304">
        <v>0.29362771539993582</v>
      </c>
      <c r="W55" s="304">
        <v>0.35282835147474362</v>
      </c>
      <c r="X55" s="304">
        <v>0.41306433716947238</v>
      </c>
      <c r="Y55" s="304"/>
      <c r="Z55" s="304">
        <v>4.486284318048404</v>
      </c>
      <c r="AA55" s="304">
        <v>3.8773108267751843</v>
      </c>
      <c r="AB55" s="304">
        <v>3.5280809793299444</v>
      </c>
      <c r="AC55" s="304"/>
      <c r="AD55" s="304">
        <v>3.1947767095549096</v>
      </c>
      <c r="AE55" s="304">
        <v>3.4802444119696321</v>
      </c>
      <c r="AF55" s="304">
        <v>3.6520532633578737</v>
      </c>
      <c r="AG55" s="304"/>
      <c r="AH55" s="304">
        <v>0.98397573749941603</v>
      </c>
      <c r="AI55" s="304">
        <v>1.0631278081134308</v>
      </c>
      <c r="AJ55" s="304">
        <v>0.8416034347675091</v>
      </c>
      <c r="AK55" s="304"/>
      <c r="AL55" s="304">
        <v>0.46345502082338524</v>
      </c>
      <c r="AM55" s="304">
        <v>0.29807520195644116</v>
      </c>
      <c r="AN55" s="304">
        <v>4.3463202662955294E-2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3.7341560366227849E-2</v>
      </c>
      <c r="C56" s="304">
        <f t="shared" si="70"/>
        <v>3.4733673197471768E-2</v>
      </c>
      <c r="D56" s="304">
        <f t="shared" si="71"/>
        <v>3.5672648285513066E-2</v>
      </c>
      <c r="E56" s="304"/>
      <c r="F56" s="304">
        <v>2.0477770070075124E-5</v>
      </c>
      <c r="G56" s="304">
        <v>2.1875407328789909E-5</v>
      </c>
      <c r="H56" s="304">
        <v>3.631054494600411E-5</v>
      </c>
      <c r="I56" s="304"/>
      <c r="J56" s="304">
        <v>1.0763349074345812E-3</v>
      </c>
      <c r="K56" s="304">
        <v>1.1364308018239309E-3</v>
      </c>
      <c r="L56" s="304">
        <v>1.1684829241483778E-3</v>
      </c>
      <c r="M56" s="304"/>
      <c r="N56" s="304">
        <v>1.9714728718954007E-3</v>
      </c>
      <c r="O56" s="304">
        <v>1.9493285017473424E-3</v>
      </c>
      <c r="P56" s="304">
        <v>2.2158126848648382E-3</v>
      </c>
      <c r="Q56" s="304"/>
      <c r="R56" s="304">
        <v>3.9970480964727887E-4</v>
      </c>
      <c r="S56" s="304">
        <v>4.4124561625909079E-4</v>
      </c>
      <c r="T56" s="304">
        <v>5.3448386744487535E-4</v>
      </c>
      <c r="U56" s="304"/>
      <c r="V56" s="304">
        <v>1.0062628751329832E-3</v>
      </c>
      <c r="W56" s="304">
        <v>9.1936010691612497E-4</v>
      </c>
      <c r="X56" s="304">
        <v>9.2995271319637831E-4</v>
      </c>
      <c r="Y56" s="304"/>
      <c r="Z56" s="304">
        <v>1.4372590623395702E-2</v>
      </c>
      <c r="AA56" s="304">
        <v>1.473070567411019E-2</v>
      </c>
      <c r="AB56" s="304">
        <v>1.7709313507881252E-2</v>
      </c>
      <c r="AC56" s="304"/>
      <c r="AD56" s="304">
        <v>3.0771266995873879E-3</v>
      </c>
      <c r="AE56" s="304">
        <v>2.4512453227499985E-3</v>
      </c>
      <c r="AF56" s="304">
        <v>2.7343719141536119E-3</v>
      </c>
      <c r="AG56" s="304"/>
      <c r="AH56" s="304">
        <v>8.0720810963942936E-3</v>
      </c>
      <c r="AI56" s="304">
        <v>7.3512697588343674E-3</v>
      </c>
      <c r="AJ56" s="304">
        <v>7.262747230850069E-3</v>
      </c>
      <c r="AK56" s="304"/>
      <c r="AL56" s="304">
        <v>7.3455087126701492E-3</v>
      </c>
      <c r="AM56" s="304">
        <v>5.7322120077019315E-3</v>
      </c>
      <c r="AN56" s="304">
        <v>3.0811728980276597E-3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0.31638296356322387</v>
      </c>
      <c r="C57" s="304">
        <f t="shared" si="70"/>
        <v>0.32347801683410127</v>
      </c>
      <c r="D57" s="304">
        <f t="shared" si="71"/>
        <v>0.32153981834329354</v>
      </c>
      <c r="E57" s="304"/>
      <c r="F57" s="304">
        <v>4.3364310873525235E-4</v>
      </c>
      <c r="G57" s="304">
        <v>5.9983883983276496E-4</v>
      </c>
      <c r="H57" s="304">
        <v>8.0327179048740062E-4</v>
      </c>
      <c r="I57" s="304"/>
      <c r="J57" s="304">
        <v>1.0601174218362939E-2</v>
      </c>
      <c r="K57" s="304">
        <v>1.1971938112368239E-2</v>
      </c>
      <c r="L57" s="304">
        <v>1.3079489843556136E-2</v>
      </c>
      <c r="M57" s="304"/>
      <c r="N57" s="304">
        <v>5.4096272039237454E-2</v>
      </c>
      <c r="O57" s="304">
        <v>6.032595768138093E-2</v>
      </c>
      <c r="P57" s="304">
        <v>7.1967252960704525E-2</v>
      </c>
      <c r="Q57" s="304"/>
      <c r="R57" s="304">
        <v>1.7833563199981726E-2</v>
      </c>
      <c r="S57" s="304">
        <v>2.0031097783297799E-2</v>
      </c>
      <c r="T57" s="304">
        <v>2.3724959634517373E-2</v>
      </c>
      <c r="U57" s="304"/>
      <c r="V57" s="304">
        <v>1.3662319528748306E-2</v>
      </c>
      <c r="W57" s="304">
        <v>1.5357096261215052E-2</v>
      </c>
      <c r="X57" s="304">
        <v>1.7530357448440739E-2</v>
      </c>
      <c r="Y57" s="304"/>
      <c r="Z57" s="304">
        <v>0.12751792802628292</v>
      </c>
      <c r="AA57" s="304">
        <v>0.12998736485471316</v>
      </c>
      <c r="AB57" s="304">
        <v>0.14074119894996429</v>
      </c>
      <c r="AC57" s="304"/>
      <c r="AD57" s="304">
        <v>2.555088289329719E-2</v>
      </c>
      <c r="AE57" s="304">
        <v>1.4914499055991244E-2</v>
      </c>
      <c r="AF57" s="304">
        <v>6.4311348008880267E-3</v>
      </c>
      <c r="AG57" s="304"/>
      <c r="AH57" s="304">
        <v>2.8384776221254966E-2</v>
      </c>
      <c r="AI57" s="304">
        <v>2.8940113615233021E-2</v>
      </c>
      <c r="AJ57" s="304">
        <v>1.0316297743106797E-2</v>
      </c>
      <c r="AK57" s="304"/>
      <c r="AL57" s="304">
        <v>3.8302404327323104E-2</v>
      </c>
      <c r="AM57" s="304">
        <v>4.1350110630069076E-2</v>
      </c>
      <c r="AN57" s="304">
        <v>3.6945855171628308E-2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1.2396272441925402</v>
      </c>
      <c r="C58" s="304">
        <f t="shared" si="70"/>
        <v>1.3570493108627077</v>
      </c>
      <c r="D58" s="304">
        <f t="shared" si="71"/>
        <v>1.3804847900665491</v>
      </c>
      <c r="E58" s="304"/>
      <c r="F58" s="304">
        <v>2.371204677113597E-3</v>
      </c>
      <c r="G58" s="304">
        <v>3.8826749421082291E-3</v>
      </c>
      <c r="H58" s="304">
        <v>6.0307833402869424E-3</v>
      </c>
      <c r="I58" s="304"/>
      <c r="J58" s="304">
        <v>7.7696217293458224E-3</v>
      </c>
      <c r="K58" s="304">
        <v>1.2451596733575767E-2</v>
      </c>
      <c r="L58" s="304">
        <v>1.9976208715587914E-2</v>
      </c>
      <c r="M58" s="304"/>
      <c r="N58" s="304">
        <v>1.2765283952684919E-2</v>
      </c>
      <c r="O58" s="304">
        <v>1.6787815249588434E-2</v>
      </c>
      <c r="P58" s="304">
        <v>2.3816856684533073E-2</v>
      </c>
      <c r="Q58" s="304"/>
      <c r="R58" s="304">
        <v>1.3066365296756388E-2</v>
      </c>
      <c r="S58" s="304">
        <v>1.7578671934450178E-2</v>
      </c>
      <c r="T58" s="304">
        <v>2.3273249346988791E-2</v>
      </c>
      <c r="U58" s="304"/>
      <c r="V58" s="304">
        <v>3.9638174991262473E-2</v>
      </c>
      <c r="W58" s="304">
        <v>4.942033564380692E-2</v>
      </c>
      <c r="X58" s="304">
        <v>5.2432048567786438E-2</v>
      </c>
      <c r="Y58" s="304"/>
      <c r="Z58" s="304">
        <v>0.41888596551474677</v>
      </c>
      <c r="AA58" s="304">
        <v>0.42256133807642549</v>
      </c>
      <c r="AB58" s="304">
        <v>0.46703711346420446</v>
      </c>
      <c r="AC58" s="304"/>
      <c r="AD58" s="304">
        <v>0.48300387792904836</v>
      </c>
      <c r="AE58" s="304">
        <v>0.59261506535626329</v>
      </c>
      <c r="AF58" s="304">
        <v>0.68359202343130376</v>
      </c>
      <c r="AG58" s="304"/>
      <c r="AH58" s="304">
        <v>0.20214146348443765</v>
      </c>
      <c r="AI58" s="304">
        <v>0.20462401497081964</v>
      </c>
      <c r="AJ58" s="304">
        <v>9.232960453349813E-2</v>
      </c>
      <c r="AK58" s="304"/>
      <c r="AL58" s="304">
        <v>5.9985286617144126E-2</v>
      </c>
      <c r="AM58" s="304">
        <v>3.7127797955669777E-2</v>
      </c>
      <c r="AN58" s="304">
        <v>1.1996901982359514E-2</v>
      </c>
    </row>
    <row r="59" spans="1:40" x14ac:dyDescent="0.2">
      <c r="A59" s="13" t="str">
        <f t="shared" si="67"/>
        <v>Elementary occupations</v>
      </c>
      <c r="B59" s="304">
        <f t="shared" si="69"/>
        <v>0.78285156076267914</v>
      </c>
      <c r="C59" s="304">
        <f t="shared" si="70"/>
        <v>0.67916775229152115</v>
      </c>
      <c r="D59" s="304">
        <f t="shared" si="71"/>
        <v>0.67927833685422434</v>
      </c>
      <c r="E59" s="304"/>
      <c r="F59" s="304">
        <v>5.3862739126577854E-5</v>
      </c>
      <c r="G59" s="304">
        <v>5.9744766515833339E-5</v>
      </c>
      <c r="H59" s="304">
        <v>6.3368605033713106E-5</v>
      </c>
      <c r="I59" s="304"/>
      <c r="J59" s="304">
        <v>4.8496261411904232E-3</v>
      </c>
      <c r="K59" s="304">
        <v>6.6326889162487031E-3</v>
      </c>
      <c r="L59" s="304">
        <v>1.0520737847612443E-2</v>
      </c>
      <c r="M59" s="304"/>
      <c r="N59" s="304">
        <v>1.48674187152344E-2</v>
      </c>
      <c r="O59" s="304">
        <v>1.5888482045894731E-2</v>
      </c>
      <c r="P59" s="304">
        <v>1.5626719329596007E-2</v>
      </c>
      <c r="Q59" s="304"/>
      <c r="R59" s="304">
        <v>3.7882522478973266E-3</v>
      </c>
      <c r="S59" s="304">
        <v>3.725990169004551E-3</v>
      </c>
      <c r="T59" s="304">
        <v>3.4877585595899483E-3</v>
      </c>
      <c r="U59" s="304"/>
      <c r="V59" s="304">
        <v>2.5500200047068818E-2</v>
      </c>
      <c r="W59" s="304">
        <v>2.8862999354085418E-2</v>
      </c>
      <c r="X59" s="304">
        <v>3.0158966749862307E-2</v>
      </c>
      <c r="Y59" s="304"/>
      <c r="Z59" s="304">
        <v>0.25336982573433009</v>
      </c>
      <c r="AA59" s="304">
        <v>0.22803917896665887</v>
      </c>
      <c r="AB59" s="304">
        <v>0.28189579374617035</v>
      </c>
      <c r="AC59" s="304"/>
      <c r="AD59" s="304">
        <v>0.24468108243202671</v>
      </c>
      <c r="AE59" s="304">
        <v>0.22587363791526752</v>
      </c>
      <c r="AF59" s="304">
        <v>0.2472325792227143</v>
      </c>
      <c r="AG59" s="304"/>
      <c r="AH59" s="304">
        <v>0.16254598851722518</v>
      </c>
      <c r="AI59" s="304">
        <v>0.14426119227893577</v>
      </c>
      <c r="AJ59" s="304">
        <v>8.2972942491586363E-2</v>
      </c>
      <c r="AK59" s="304"/>
      <c r="AL59" s="304">
        <v>7.3195304188579544E-2</v>
      </c>
      <c r="AM59" s="304">
        <v>2.5823837878909781E-2</v>
      </c>
      <c r="AN59" s="304">
        <v>7.3194703020589358E-3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79.300999999999988</v>
      </c>
      <c r="C62" s="305">
        <f>SUM(C63:C71)</f>
        <v>79.943000000000012</v>
      </c>
      <c r="D62" s="305">
        <f>SUM(D63:D71)</f>
        <v>82.467999999999989</v>
      </c>
      <c r="E62" s="304"/>
      <c r="F62" s="305">
        <f>SUM(F63:F71)</f>
        <v>0.16667910828441285</v>
      </c>
      <c r="G62" s="305">
        <f>SUM(G63:G71)</f>
        <v>0.22829854220801793</v>
      </c>
      <c r="H62" s="305">
        <f>SUM(H63:H71)</f>
        <v>0.37844110673301279</v>
      </c>
      <c r="I62" s="304"/>
      <c r="J62" s="305">
        <f>SUM(J63:J71)</f>
        <v>2.0958489337561095</v>
      </c>
      <c r="K62" s="305">
        <f>SUM(K63:K71)</f>
        <v>2.6976079454238477</v>
      </c>
      <c r="L62" s="305">
        <f>SUM(L63:L71)</f>
        <v>4.1239728442476347</v>
      </c>
      <c r="M62" s="304"/>
      <c r="N62" s="305">
        <f>SUM(N63:N71)</f>
        <v>8.5081958246731606</v>
      </c>
      <c r="O62" s="305">
        <f>SUM(O63:O71)</f>
        <v>10.075429714963859</v>
      </c>
      <c r="P62" s="305">
        <f>SUM(P63:P71)</f>
        <v>13.943637847230642</v>
      </c>
      <c r="Q62" s="304"/>
      <c r="R62" s="305">
        <f>SUM(R63:R71)</f>
        <v>2.8792404225823134</v>
      </c>
      <c r="S62" s="305">
        <f>SUM(S63:S71)</f>
        <v>3.2828564531385962</v>
      </c>
      <c r="T62" s="305">
        <f>SUM(T63:T71)</f>
        <v>4.5912163372785262</v>
      </c>
      <c r="U62" s="304"/>
      <c r="V62" s="305">
        <f>SUM(V63:V71)</f>
        <v>3.0425256365071607</v>
      </c>
      <c r="W62" s="305">
        <f>SUM(W63:W71)</f>
        <v>3.4267529182363123</v>
      </c>
      <c r="X62" s="305">
        <f>SUM(X63:X71)</f>
        <v>4.4438840762197245</v>
      </c>
      <c r="Y62" s="304"/>
      <c r="Z62" s="305">
        <f>SUM(Z63:Z71)</f>
        <v>22.241505640591644</v>
      </c>
      <c r="AA62" s="305">
        <f>SUM(AA63:AA71)</f>
        <v>21.873005863655099</v>
      </c>
      <c r="AB62" s="305">
        <f>SUM(AB63:AB71)</f>
        <v>24.734298717002076</v>
      </c>
      <c r="AC62" s="304"/>
      <c r="AD62" s="305">
        <f>SUM(AD63:AD71)</f>
        <v>23.041100420733216</v>
      </c>
      <c r="AE62" s="305">
        <f>SUM(AE63:AE71)</f>
        <v>22.526336129307332</v>
      </c>
      <c r="AF62" s="305">
        <f>SUM(AF63:AF71)</f>
        <v>20.977604416703848</v>
      </c>
      <c r="AG62" s="304"/>
      <c r="AH62" s="305">
        <f>SUM(AH63:AH71)</f>
        <v>12.106491098249318</v>
      </c>
      <c r="AI62" s="305">
        <f>SUM(AI63:AI71)</f>
        <v>11.484116995331231</v>
      </c>
      <c r="AJ62" s="305">
        <f>SUM(AJ63:AJ71)</f>
        <v>6.5244108513814947</v>
      </c>
      <c r="AK62" s="304"/>
      <c r="AL62" s="305">
        <f>SUM(AL63:AL71)</f>
        <v>5.2194129146226391</v>
      </c>
      <c r="AM62" s="305">
        <f>SUM(AM63:AM71)</f>
        <v>4.3485954377357148</v>
      </c>
      <c r="AN62" s="305">
        <f>SUM(AN63:AN71)</f>
        <v>2.7505338032030244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9.6009260651162247</v>
      </c>
      <c r="C63" s="304">
        <f t="shared" ref="C63:C71" si="73">SUM(G63,K63,O63,S63,W63,AA63,AE63,AI63,AM63)</f>
        <v>10.145155877864592</v>
      </c>
      <c r="D63" s="304">
        <f t="shared" ref="D63:D71" si="74">SUM(H63,L63,P63,T63,X63,AB63,AF63,AJ63,AN63)</f>
        <v>11.826606889747584</v>
      </c>
      <c r="E63" s="304"/>
      <c r="F63" s="304">
        <v>3.7246804403302407E-2</v>
      </c>
      <c r="G63" s="304">
        <v>5.392118057674905E-2</v>
      </c>
      <c r="H63" s="304">
        <v>9.8079296057515183E-2</v>
      </c>
      <c r="I63" s="304"/>
      <c r="J63" s="304">
        <v>0.45075683449831516</v>
      </c>
      <c r="K63" s="304">
        <v>0.60167216940806023</v>
      </c>
      <c r="L63" s="304">
        <v>0.98558992885643149</v>
      </c>
      <c r="M63" s="304"/>
      <c r="N63" s="304">
        <v>1.7946853076674787</v>
      </c>
      <c r="O63" s="304">
        <v>2.1827815736017984</v>
      </c>
      <c r="P63" s="304">
        <v>2.8852996578121886</v>
      </c>
      <c r="Q63" s="304"/>
      <c r="R63" s="304">
        <v>0.45058335884270601</v>
      </c>
      <c r="S63" s="304">
        <v>0.49325783695873332</v>
      </c>
      <c r="T63" s="304">
        <v>0.68446522459674219</v>
      </c>
      <c r="U63" s="304"/>
      <c r="V63" s="304">
        <v>0.50750031093254511</v>
      </c>
      <c r="W63" s="304">
        <v>0.55782387492801411</v>
      </c>
      <c r="X63" s="304">
        <v>0.6685018682141507</v>
      </c>
      <c r="Y63" s="304"/>
      <c r="Z63" s="304">
        <v>2.3907593734139478</v>
      </c>
      <c r="AA63" s="304">
        <v>2.1888389535315378</v>
      </c>
      <c r="AB63" s="304">
        <v>2.6962927628669644</v>
      </c>
      <c r="AC63" s="304"/>
      <c r="AD63" s="304">
        <v>2.3658329129540494</v>
      </c>
      <c r="AE63" s="304">
        <v>2.4026955699281807</v>
      </c>
      <c r="AF63" s="304">
        <v>2.4407738171301303</v>
      </c>
      <c r="AG63" s="304"/>
      <c r="AH63" s="304">
        <v>1.2791036844615657</v>
      </c>
      <c r="AI63" s="304">
        <v>1.3483587663125718</v>
      </c>
      <c r="AJ63" s="304">
        <v>0.99902290002053817</v>
      </c>
      <c r="AK63" s="304"/>
      <c r="AL63" s="304">
        <v>0.32445747794231455</v>
      </c>
      <c r="AM63" s="304">
        <v>0.31580595261894845</v>
      </c>
      <c r="AN63" s="304">
        <v>0.36858143419292172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5.1582182704909325</v>
      </c>
      <c r="C64" s="304">
        <f t="shared" si="73"/>
        <v>5.6018365179103435</v>
      </c>
      <c r="D64" s="304">
        <f t="shared" si="74"/>
        <v>6.5790652527860853</v>
      </c>
      <c r="E64" s="304"/>
      <c r="F64" s="304">
        <v>6.4090380069930439E-2</v>
      </c>
      <c r="G64" s="304">
        <v>8.7505452108146017E-2</v>
      </c>
      <c r="H64" s="304">
        <v>0.14595430666917247</v>
      </c>
      <c r="I64" s="304"/>
      <c r="J64" s="304">
        <v>0.49163941080781826</v>
      </c>
      <c r="K64" s="304">
        <v>0.64125076370227041</v>
      </c>
      <c r="L64" s="304">
        <v>0.97280406496232985</v>
      </c>
      <c r="M64" s="304"/>
      <c r="N64" s="304">
        <v>1.1640754487264828</v>
      </c>
      <c r="O64" s="304">
        <v>1.3412938689982037</v>
      </c>
      <c r="P64" s="304">
        <v>1.6941684186479393</v>
      </c>
      <c r="Q64" s="304"/>
      <c r="R64" s="304">
        <v>0.17689786133940902</v>
      </c>
      <c r="S64" s="304">
        <v>0.18016332492850037</v>
      </c>
      <c r="T64" s="304">
        <v>0.21563431129427979</v>
      </c>
      <c r="U64" s="304"/>
      <c r="V64" s="304">
        <v>0.30726774892201181</v>
      </c>
      <c r="W64" s="304">
        <v>0.34582141829206053</v>
      </c>
      <c r="X64" s="304">
        <v>0.43260904056243421</v>
      </c>
      <c r="Y64" s="304"/>
      <c r="Z64" s="304">
        <v>1.3487972338151619</v>
      </c>
      <c r="AA64" s="304">
        <v>1.3789786352839115</v>
      </c>
      <c r="AB64" s="304">
        <v>1.6931583446643632</v>
      </c>
      <c r="AC64" s="304"/>
      <c r="AD64" s="304">
        <v>0.98731213276461594</v>
      </c>
      <c r="AE64" s="304">
        <v>0.97145022445288642</v>
      </c>
      <c r="AF64" s="304">
        <v>0.92877842352140105</v>
      </c>
      <c r="AG64" s="304"/>
      <c r="AH64" s="304">
        <v>0.49311641103902648</v>
      </c>
      <c r="AI64" s="304">
        <v>0.51494604024659629</v>
      </c>
      <c r="AJ64" s="304">
        <v>0.34185044028563266</v>
      </c>
      <c r="AK64" s="304"/>
      <c r="AL64" s="304">
        <v>0.12502164300647567</v>
      </c>
      <c r="AM64" s="304">
        <v>0.14042678989776852</v>
      </c>
      <c r="AN64" s="304">
        <v>0.15410790217853182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4.4399433185086643</v>
      </c>
      <c r="C65" s="304">
        <f t="shared" si="73"/>
        <v>4.3397165321993914</v>
      </c>
      <c r="D65" s="304">
        <f t="shared" si="74"/>
        <v>4.9140628998806148</v>
      </c>
      <c r="E65" s="304"/>
      <c r="F65" s="304">
        <v>1.9443350818192897E-2</v>
      </c>
      <c r="G65" s="304">
        <v>2.3615855821931094E-2</v>
      </c>
      <c r="H65" s="304">
        <v>3.5656566116867891E-2</v>
      </c>
      <c r="I65" s="304"/>
      <c r="J65" s="304">
        <v>0.19426726052678731</v>
      </c>
      <c r="K65" s="304">
        <v>0.21739720194041617</v>
      </c>
      <c r="L65" s="304">
        <v>0.28231896045389904</v>
      </c>
      <c r="M65" s="304"/>
      <c r="N65" s="304">
        <v>0.73793926620074946</v>
      </c>
      <c r="O65" s="304">
        <v>0.79717349404713844</v>
      </c>
      <c r="P65" s="304">
        <v>1.0305239769780892</v>
      </c>
      <c r="Q65" s="304"/>
      <c r="R65" s="304">
        <v>0.17608896119390921</v>
      </c>
      <c r="S65" s="304">
        <v>0.18507249673444101</v>
      </c>
      <c r="T65" s="304">
        <v>0.24679570194283124</v>
      </c>
      <c r="U65" s="304"/>
      <c r="V65" s="304">
        <v>0.23126412986089087</v>
      </c>
      <c r="W65" s="304">
        <v>0.24214434544746177</v>
      </c>
      <c r="X65" s="304">
        <v>0.31494080137592723</v>
      </c>
      <c r="Y65" s="304"/>
      <c r="Z65" s="304">
        <v>1.3199505787950956</v>
      </c>
      <c r="AA65" s="304">
        <v>1.1994727710831874</v>
      </c>
      <c r="AB65" s="304">
        <v>1.4014409244358359</v>
      </c>
      <c r="AC65" s="304"/>
      <c r="AD65" s="304">
        <v>1.1068255411141483</v>
      </c>
      <c r="AE65" s="304">
        <v>1.0792372225099363</v>
      </c>
      <c r="AF65" s="304">
        <v>1.1844562939628238</v>
      </c>
      <c r="AG65" s="304"/>
      <c r="AH65" s="304">
        <v>0.50107267700891844</v>
      </c>
      <c r="AI65" s="304">
        <v>0.46151392367447625</v>
      </c>
      <c r="AJ65" s="304">
        <v>0.2885671422729385</v>
      </c>
      <c r="AK65" s="304"/>
      <c r="AL65" s="304">
        <v>0.15309155298997185</v>
      </c>
      <c r="AM65" s="304">
        <v>0.1340892209404034</v>
      </c>
      <c r="AN65" s="304">
        <v>0.12936253234140196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4.6804213270135397</v>
      </c>
      <c r="C66" s="304">
        <f t="shared" si="73"/>
        <v>4.5566261293069346</v>
      </c>
      <c r="D66" s="304">
        <f t="shared" si="74"/>
        <v>5.027727489272821</v>
      </c>
      <c r="E66" s="304"/>
      <c r="F66" s="304">
        <v>7.5638543812219985E-3</v>
      </c>
      <c r="G66" s="304">
        <v>1.058405538518668E-2</v>
      </c>
      <c r="H66" s="304">
        <v>1.6975843375369736E-2</v>
      </c>
      <c r="I66" s="304"/>
      <c r="J66" s="304">
        <v>0.1275429177346708</v>
      </c>
      <c r="K66" s="304">
        <v>0.15612091420082663</v>
      </c>
      <c r="L66" s="304">
        <v>0.21871680443923741</v>
      </c>
      <c r="M66" s="304"/>
      <c r="N66" s="304">
        <v>0.59447930034430496</v>
      </c>
      <c r="O66" s="304">
        <v>0.67238932930905582</v>
      </c>
      <c r="P66" s="304">
        <v>1.2386853812524661</v>
      </c>
      <c r="Q66" s="304"/>
      <c r="R66" s="304">
        <v>0.21137950149853013</v>
      </c>
      <c r="S66" s="304">
        <v>0.22591549213477491</v>
      </c>
      <c r="T66" s="304">
        <v>0.29228135476830719</v>
      </c>
      <c r="U66" s="304"/>
      <c r="V66" s="304">
        <v>0.19940308999905076</v>
      </c>
      <c r="W66" s="304">
        <v>0.20652995042237457</v>
      </c>
      <c r="X66" s="304">
        <v>0.33993688732136185</v>
      </c>
      <c r="Y66" s="304"/>
      <c r="Z66" s="304">
        <v>1.3228100644542446</v>
      </c>
      <c r="AA66" s="304">
        <v>1.2757911074977875</v>
      </c>
      <c r="AB66" s="304">
        <v>1.3070821550960221</v>
      </c>
      <c r="AC66" s="304"/>
      <c r="AD66" s="304">
        <v>1.4701114311150931</v>
      </c>
      <c r="AE66" s="304">
        <v>1.3975110055711417</v>
      </c>
      <c r="AF66" s="304">
        <v>1.2927559556270607</v>
      </c>
      <c r="AG66" s="304"/>
      <c r="AH66" s="304">
        <v>0.49310601264060699</v>
      </c>
      <c r="AI66" s="304">
        <v>0.33387730750679112</v>
      </c>
      <c r="AJ66" s="304">
        <v>0.10855051125384493</v>
      </c>
      <c r="AK66" s="304"/>
      <c r="AL66" s="304">
        <v>0.25402515484581667</v>
      </c>
      <c r="AM66" s="304">
        <v>0.27790696727899589</v>
      </c>
      <c r="AN66" s="304">
        <v>0.21274259613915125</v>
      </c>
    </row>
    <row r="67" spans="1:40" x14ac:dyDescent="0.2">
      <c r="A67" s="13" t="str">
        <f t="shared" si="72"/>
        <v>Skilled trades occupations</v>
      </c>
      <c r="B67" s="304">
        <f t="shared" si="75"/>
        <v>5.9235108023000249</v>
      </c>
      <c r="C67" s="304">
        <f t="shared" si="73"/>
        <v>5.8326023777801312</v>
      </c>
      <c r="D67" s="304">
        <f t="shared" si="74"/>
        <v>5.6671181619619615</v>
      </c>
      <c r="E67" s="304"/>
      <c r="F67" s="304">
        <v>2.6196543291865564E-3</v>
      </c>
      <c r="G67" s="304">
        <v>3.217118253235595E-3</v>
      </c>
      <c r="H67" s="304">
        <v>5.1325100332794962E-3</v>
      </c>
      <c r="I67" s="304"/>
      <c r="J67" s="304">
        <v>6.7625866222988149E-2</v>
      </c>
      <c r="K67" s="304">
        <v>9.1266993972315469E-2</v>
      </c>
      <c r="L67" s="304">
        <v>0.14545360821188791</v>
      </c>
      <c r="M67" s="304"/>
      <c r="N67" s="304">
        <v>0.28559657362553753</v>
      </c>
      <c r="O67" s="304">
        <v>0.363069695354794</v>
      </c>
      <c r="P67" s="304">
        <v>0.44817452099956939</v>
      </c>
      <c r="Q67" s="304"/>
      <c r="R67" s="304">
        <v>0.15629889895915114</v>
      </c>
      <c r="S67" s="304">
        <v>0.17761326915888628</v>
      </c>
      <c r="T67" s="304">
        <v>0.23595394444194603</v>
      </c>
      <c r="U67" s="304"/>
      <c r="V67" s="304">
        <v>0.20909598098895357</v>
      </c>
      <c r="W67" s="304">
        <v>0.243211428367345</v>
      </c>
      <c r="X67" s="304">
        <v>0.26823453529435476</v>
      </c>
      <c r="Y67" s="304"/>
      <c r="Z67" s="304">
        <v>2.2704328109273462</v>
      </c>
      <c r="AA67" s="304">
        <v>2.1698754757048282</v>
      </c>
      <c r="AB67" s="304">
        <v>2.2910543270006283</v>
      </c>
      <c r="AC67" s="304"/>
      <c r="AD67" s="304">
        <v>1.6243153441363971</v>
      </c>
      <c r="AE67" s="304">
        <v>1.5004186350370528</v>
      </c>
      <c r="AF67" s="304">
        <v>1.4418104014027713</v>
      </c>
      <c r="AG67" s="304"/>
      <c r="AH67" s="304">
        <v>0.83014109428291627</v>
      </c>
      <c r="AI67" s="304">
        <v>0.84553861892811455</v>
      </c>
      <c r="AJ67" s="304">
        <v>0.51695574691182178</v>
      </c>
      <c r="AK67" s="304"/>
      <c r="AL67" s="304">
        <v>0.47738457882754909</v>
      </c>
      <c r="AM67" s="304">
        <v>0.43839114300355947</v>
      </c>
      <c r="AN67" s="304">
        <v>0.31434856766570285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2.7954735097924468</v>
      </c>
      <c r="C68" s="304">
        <f t="shared" si="73"/>
        <v>2.9440136302078646</v>
      </c>
      <c r="D68" s="304">
        <f t="shared" si="74"/>
        <v>3.338284092335694</v>
      </c>
      <c r="E68" s="304"/>
      <c r="F68" s="304">
        <v>2.5295690640135091E-3</v>
      </c>
      <c r="G68" s="304">
        <v>3.5923332026341339E-3</v>
      </c>
      <c r="H68" s="304">
        <v>5.8702660168778887E-3</v>
      </c>
      <c r="I68" s="304"/>
      <c r="J68" s="304">
        <v>5.6974467728769539E-2</v>
      </c>
      <c r="K68" s="304">
        <v>7.1576309387733697E-2</v>
      </c>
      <c r="L68" s="304">
        <v>9.156802951759313E-2</v>
      </c>
      <c r="M68" s="304"/>
      <c r="N68" s="304">
        <v>0.30351735062093815</v>
      </c>
      <c r="O68" s="304">
        <v>0.35716360721553342</v>
      </c>
      <c r="P68" s="304">
        <v>0.4597501602906493</v>
      </c>
      <c r="Q68" s="304"/>
      <c r="R68" s="304">
        <v>0.25488465652119835</v>
      </c>
      <c r="S68" s="304">
        <v>0.31181462577755248</v>
      </c>
      <c r="T68" s="304">
        <v>0.4929375662209583</v>
      </c>
      <c r="U68" s="304"/>
      <c r="V68" s="304">
        <v>0.23590999344580524</v>
      </c>
      <c r="W68" s="304">
        <v>0.27868183447928258</v>
      </c>
      <c r="X68" s="304">
        <v>0.39132566138175162</v>
      </c>
      <c r="Y68" s="304"/>
      <c r="Z68" s="304">
        <v>0.62629318258795985</v>
      </c>
      <c r="AA68" s="304">
        <v>0.65713697507262037</v>
      </c>
      <c r="AB68" s="304">
        <v>0.7861078726699694</v>
      </c>
      <c r="AC68" s="304"/>
      <c r="AD68" s="304">
        <v>0.78124255728214087</v>
      </c>
      <c r="AE68" s="304">
        <v>0.74760243504994728</v>
      </c>
      <c r="AF68" s="304">
        <v>0.73095147160756757</v>
      </c>
      <c r="AG68" s="304"/>
      <c r="AH68" s="304">
        <v>0.34727113430421647</v>
      </c>
      <c r="AI68" s="304">
        <v>0.32906252818564052</v>
      </c>
      <c r="AJ68" s="304">
        <v>0.20800860257086107</v>
      </c>
      <c r="AK68" s="304"/>
      <c r="AL68" s="304">
        <v>0.18685059823740477</v>
      </c>
      <c r="AM68" s="304">
        <v>0.18738298183692029</v>
      </c>
      <c r="AN68" s="304">
        <v>0.17176446205946536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22.089075081401145</v>
      </c>
      <c r="C69" s="304">
        <f t="shared" si="73"/>
        <v>21.403212718066172</v>
      </c>
      <c r="D69" s="304">
        <f t="shared" si="74"/>
        <v>20.980831319236493</v>
      </c>
      <c r="E69" s="304"/>
      <c r="F69" s="304">
        <v>1.5230326111310238E-2</v>
      </c>
      <c r="G69" s="304">
        <v>2.0139557763879472E-2</v>
      </c>
      <c r="H69" s="304">
        <v>2.9438904074113936E-2</v>
      </c>
      <c r="I69" s="304"/>
      <c r="J69" s="304">
        <v>0.36723274095183267</v>
      </c>
      <c r="K69" s="304">
        <v>0.45820807454655466</v>
      </c>
      <c r="L69" s="304">
        <v>0.68246821342878461</v>
      </c>
      <c r="M69" s="304"/>
      <c r="N69" s="304">
        <v>2.132665334667212</v>
      </c>
      <c r="O69" s="304">
        <v>2.4933593068030637</v>
      </c>
      <c r="P69" s="304">
        <v>3.5649958151664851</v>
      </c>
      <c r="Q69" s="304"/>
      <c r="R69" s="304">
        <v>0.78581201577293314</v>
      </c>
      <c r="S69" s="304">
        <v>0.89567934870900867</v>
      </c>
      <c r="T69" s="304">
        <v>1.3053634670420169</v>
      </c>
      <c r="U69" s="304"/>
      <c r="V69" s="304">
        <v>0.54780121515765257</v>
      </c>
      <c r="W69" s="304">
        <v>0.56582069150229919</v>
      </c>
      <c r="X69" s="304">
        <v>0.72416196499606855</v>
      </c>
      <c r="Y69" s="304"/>
      <c r="Z69" s="304">
        <v>6.8245506791603265</v>
      </c>
      <c r="AA69" s="304">
        <v>7.0286498023662691</v>
      </c>
      <c r="AB69" s="304">
        <v>8.3597806289555638</v>
      </c>
      <c r="AC69" s="304"/>
      <c r="AD69" s="304">
        <v>6.506445652354258</v>
      </c>
      <c r="AE69" s="304">
        <v>5.7613633345453055</v>
      </c>
      <c r="AF69" s="304">
        <v>4.3969243276177892</v>
      </c>
      <c r="AG69" s="304"/>
      <c r="AH69" s="304">
        <v>3.583189455996231</v>
      </c>
      <c r="AI69" s="304">
        <v>3.1294880018444067</v>
      </c>
      <c r="AJ69" s="304">
        <v>1.4282737580397931</v>
      </c>
      <c r="AK69" s="304"/>
      <c r="AL69" s="304">
        <v>1.3261476612293877</v>
      </c>
      <c r="AM69" s="304">
        <v>1.0505045999853839</v>
      </c>
      <c r="AN69" s="304">
        <v>0.48942423991587691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9.5748003691227055</v>
      </c>
      <c r="C70" s="304">
        <f t="shared" si="73"/>
        <v>9.9940219181112653</v>
      </c>
      <c r="D70" s="304">
        <f t="shared" si="74"/>
        <v>9.6375560879799842</v>
      </c>
      <c r="E70" s="304"/>
      <c r="F70" s="304">
        <v>1.5131028705537718E-2</v>
      </c>
      <c r="G70" s="304">
        <v>2.241870397246656E-2</v>
      </c>
      <c r="H70" s="304">
        <v>3.746561949609014E-2</v>
      </c>
      <c r="I70" s="304"/>
      <c r="J70" s="304">
        <v>8.3648687742021513E-2</v>
      </c>
      <c r="K70" s="304">
        <v>0.12069152469752523</v>
      </c>
      <c r="L70" s="304">
        <v>0.20009514057397565</v>
      </c>
      <c r="M70" s="304"/>
      <c r="N70" s="304">
        <v>0.34533860141463496</v>
      </c>
      <c r="O70" s="304">
        <v>0.43616582428631723</v>
      </c>
      <c r="P70" s="304">
        <v>0.60148249081643368</v>
      </c>
      <c r="Q70" s="304"/>
      <c r="R70" s="304">
        <v>0.16492413427983368</v>
      </c>
      <c r="S70" s="304">
        <v>0.20336751884633555</v>
      </c>
      <c r="T70" s="304">
        <v>0.23450715212189466</v>
      </c>
      <c r="U70" s="304"/>
      <c r="V70" s="304">
        <v>0.25542141269705165</v>
      </c>
      <c r="W70" s="304">
        <v>0.31837390409645611</v>
      </c>
      <c r="X70" s="304">
        <v>0.37299982543421351</v>
      </c>
      <c r="Y70" s="304"/>
      <c r="Z70" s="304">
        <v>2.4537639627706391</v>
      </c>
      <c r="AA70" s="304">
        <v>2.3569195151298774</v>
      </c>
      <c r="AB70" s="304">
        <v>2.4338133483707716</v>
      </c>
      <c r="AC70" s="304"/>
      <c r="AD70" s="304">
        <v>3.3923481022854998</v>
      </c>
      <c r="AE70" s="304">
        <v>3.8648503790243418</v>
      </c>
      <c r="AF70" s="304">
        <v>4.2401019959245705</v>
      </c>
      <c r="AG70" s="304"/>
      <c r="AH70" s="304">
        <v>1.9248948741832719</v>
      </c>
      <c r="AI70" s="304">
        <v>2.022297529100102</v>
      </c>
      <c r="AJ70" s="304">
        <v>1.298021518176266</v>
      </c>
      <c r="AK70" s="304"/>
      <c r="AL70" s="304">
        <v>0.93932956504421461</v>
      </c>
      <c r="AM70" s="304">
        <v>0.6489370189578425</v>
      </c>
      <c r="AN70" s="304">
        <v>0.21906899706576946</v>
      </c>
    </row>
    <row r="71" spans="1:40" x14ac:dyDescent="0.2">
      <c r="A71" s="13" t="str">
        <f t="shared" si="72"/>
        <v>Elementary occupations</v>
      </c>
      <c r="B71" s="304">
        <f t="shared" si="75"/>
        <v>15.038631256254291</v>
      </c>
      <c r="C71" s="304">
        <f t="shared" si="73"/>
        <v>15.125814298553312</v>
      </c>
      <c r="D71" s="304">
        <f t="shared" si="74"/>
        <v>14.496747806798748</v>
      </c>
      <c r="E71" s="304"/>
      <c r="F71" s="304">
        <v>2.8241404017170838E-3</v>
      </c>
      <c r="G71" s="304">
        <v>3.3042851237893409E-3</v>
      </c>
      <c r="H71" s="304">
        <v>3.8677948937260874E-3</v>
      </c>
      <c r="I71" s="304"/>
      <c r="J71" s="304">
        <v>0.25616074754290652</v>
      </c>
      <c r="K71" s="304">
        <v>0.33942399356814518</v>
      </c>
      <c r="L71" s="304">
        <v>0.54495809380349547</v>
      </c>
      <c r="M71" s="304"/>
      <c r="N71" s="304">
        <v>1.1498986414058232</v>
      </c>
      <c r="O71" s="304">
        <v>1.4320330153479557</v>
      </c>
      <c r="P71" s="304">
        <v>2.020557425266821</v>
      </c>
      <c r="Q71" s="304"/>
      <c r="R71" s="304">
        <v>0.50237103417464291</v>
      </c>
      <c r="S71" s="304">
        <v>0.60997253989036349</v>
      </c>
      <c r="T71" s="304">
        <v>0.88327761484954914</v>
      </c>
      <c r="U71" s="304"/>
      <c r="V71" s="304">
        <v>0.54886175450319863</v>
      </c>
      <c r="W71" s="304">
        <v>0.66834547070101868</v>
      </c>
      <c r="X71" s="304">
        <v>0.93117349163946239</v>
      </c>
      <c r="Y71" s="304"/>
      <c r="Z71" s="304">
        <v>3.6841477546669199</v>
      </c>
      <c r="AA71" s="304">
        <v>3.6173426279850802</v>
      </c>
      <c r="AB71" s="304">
        <v>3.7655683529419601</v>
      </c>
      <c r="AC71" s="304"/>
      <c r="AD71" s="304">
        <v>4.8066667467270152</v>
      </c>
      <c r="AE71" s="304">
        <v>4.801207323188537</v>
      </c>
      <c r="AF71" s="304">
        <v>4.3210517299097342</v>
      </c>
      <c r="AG71" s="304"/>
      <c r="AH71" s="304">
        <v>2.6545957543325653</v>
      </c>
      <c r="AI71" s="304">
        <v>2.4990342795325313</v>
      </c>
      <c r="AJ71" s="304">
        <v>1.3351602318497986</v>
      </c>
      <c r="AK71" s="304"/>
      <c r="AL71" s="304">
        <v>1.4331046824995044</v>
      </c>
      <c r="AM71" s="304">
        <v>1.1551507632158922</v>
      </c>
      <c r="AN71" s="304">
        <v>0.69113307164420279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73.778000000000048</v>
      </c>
      <c r="C74" s="305">
        <f>SUM(C75:C83)</f>
        <v>74.041999999999987</v>
      </c>
      <c r="D74" s="305">
        <f>SUM(D75:D83)</f>
        <v>76.864000000000004</v>
      </c>
      <c r="E74" s="304"/>
      <c r="F74" s="305">
        <f>SUM(F75:F83)</f>
        <v>0.86725503729905051</v>
      </c>
      <c r="G74" s="305">
        <f>SUM(G75:G83)</f>
        <v>1.0298377791452671</v>
      </c>
      <c r="H74" s="305">
        <f>SUM(H75:H83)</f>
        <v>1.311708109353088</v>
      </c>
      <c r="I74" s="304"/>
      <c r="J74" s="305">
        <f>SUM(J75:J83)</f>
        <v>7.2429646370341585</v>
      </c>
      <c r="K74" s="305">
        <f>SUM(K75:K83)</f>
        <v>8.5591248372571584</v>
      </c>
      <c r="L74" s="305">
        <f>SUM(L75:L83)</f>
        <v>10.800841205678553</v>
      </c>
      <c r="M74" s="304"/>
      <c r="N74" s="305">
        <f>SUM(N75:N83)</f>
        <v>16.669292679147809</v>
      </c>
      <c r="O74" s="305">
        <f>SUM(O75:O83)</f>
        <v>17.866677171776168</v>
      </c>
      <c r="P74" s="305">
        <f>SUM(P75:P83)</f>
        <v>20.901790461306184</v>
      </c>
      <c r="Q74" s="304"/>
      <c r="R74" s="305">
        <f>SUM(R75:R83)</f>
        <v>3.4073410960482948</v>
      </c>
      <c r="S74" s="305">
        <f>SUM(S75:S83)</f>
        <v>3.6082810487385366</v>
      </c>
      <c r="T74" s="305">
        <f>SUM(T75:T83)</f>
        <v>4.4202575065033285</v>
      </c>
      <c r="U74" s="304"/>
      <c r="V74" s="305">
        <f>SUM(V75:V83)</f>
        <v>4.0548330759698414</v>
      </c>
      <c r="W74" s="305">
        <f>SUM(W75:W83)</f>
        <v>4.2491514367221779</v>
      </c>
      <c r="X74" s="305">
        <f>SUM(X75:X83)</f>
        <v>5.002489477215545</v>
      </c>
      <c r="Y74" s="304"/>
      <c r="Z74" s="305">
        <f>SUM(Z75:Z83)</f>
        <v>14.457764322441186</v>
      </c>
      <c r="AA74" s="305">
        <f>SUM(AA75:AA83)</f>
        <v>12.705197804875285</v>
      </c>
      <c r="AB74" s="305">
        <f>SUM(AB75:AB83)</f>
        <v>12.238793306671441</v>
      </c>
      <c r="AC74" s="304"/>
      <c r="AD74" s="305">
        <f>SUM(AD75:AD83)</f>
        <v>15.479283679817271</v>
      </c>
      <c r="AE74" s="305">
        <f>SUM(AE75:AE83)</f>
        <v>14.845300427206782</v>
      </c>
      <c r="AF74" s="305">
        <f>SUM(AF75:AF83)</f>
        <v>13.723420699346658</v>
      </c>
      <c r="AG74" s="304"/>
      <c r="AH74" s="305">
        <f>SUM(AH75:AH83)</f>
        <v>8.66113373473123</v>
      </c>
      <c r="AI74" s="305">
        <f>SUM(AI75:AI83)</f>
        <v>8.428881312074525</v>
      </c>
      <c r="AJ74" s="305">
        <f>SUM(AJ75:AJ83)</f>
        <v>6.188891541669002</v>
      </c>
      <c r="AK74" s="304"/>
      <c r="AL74" s="305">
        <f>SUM(AL75:AL83)</f>
        <v>2.9381317375112181</v>
      </c>
      <c r="AM74" s="305">
        <f>SUM(AM75:AM83)</f>
        <v>2.7495481822040895</v>
      </c>
      <c r="AN74" s="305">
        <f>SUM(AN75:AN83)</f>
        <v>2.2758076922561883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6.0869362584570483</v>
      </c>
      <c r="C75" s="305">
        <f t="shared" ref="C75:C83" si="77">SUM(G75,K75,O75,S75,W75,AA75,AE75,AI75,AM75)</f>
        <v>6.0672066980652506</v>
      </c>
      <c r="D75" s="305">
        <f t="shared" ref="D75:D83" si="78">SUM(H75,L75,P75,T75,X75,AB75,AF75,AJ75,AN75)</f>
        <v>6.6633643321779772</v>
      </c>
      <c r="E75" s="304"/>
      <c r="F75" s="304">
        <v>0.10580552127180927</v>
      </c>
      <c r="G75" s="304">
        <v>0.13112478854753407</v>
      </c>
      <c r="H75" s="304">
        <v>0.17774765114418323</v>
      </c>
      <c r="I75" s="304"/>
      <c r="J75" s="304">
        <v>0.77598554047903012</v>
      </c>
      <c r="K75" s="304">
        <v>0.90629500658437734</v>
      </c>
      <c r="L75" s="304">
        <v>1.1591793682559048</v>
      </c>
      <c r="M75" s="304"/>
      <c r="N75" s="304">
        <v>1.86195056801323</v>
      </c>
      <c r="O75" s="304">
        <v>1.9620116612273546</v>
      </c>
      <c r="P75" s="304">
        <v>2.3488323704095424</v>
      </c>
      <c r="Q75" s="304"/>
      <c r="R75" s="304">
        <v>0.24237759548764737</v>
      </c>
      <c r="S75" s="304">
        <v>0.24437613450200643</v>
      </c>
      <c r="T75" s="304">
        <v>0.29575541391657223</v>
      </c>
      <c r="U75" s="304"/>
      <c r="V75" s="304">
        <v>0.42668026770625478</v>
      </c>
      <c r="W75" s="304">
        <v>0.45055050214798048</v>
      </c>
      <c r="X75" s="304">
        <v>0.53261039980505642</v>
      </c>
      <c r="Y75" s="304"/>
      <c r="Z75" s="304">
        <v>1.193838745527843</v>
      </c>
      <c r="AA75" s="304">
        <v>0.97257524850432053</v>
      </c>
      <c r="AB75" s="304">
        <v>0.95651675238267675</v>
      </c>
      <c r="AC75" s="304"/>
      <c r="AD75" s="304">
        <v>0.84049438572130497</v>
      </c>
      <c r="AE75" s="304">
        <v>0.75748322917350841</v>
      </c>
      <c r="AF75" s="304">
        <v>0.69124657335688633</v>
      </c>
      <c r="AG75" s="304"/>
      <c r="AH75" s="304">
        <v>0.47460225337974349</v>
      </c>
      <c r="AI75" s="304">
        <v>0.47642459975548479</v>
      </c>
      <c r="AJ75" s="304">
        <v>0.37470834550438215</v>
      </c>
      <c r="AK75" s="304"/>
      <c r="AL75" s="304">
        <v>0.16520138087018457</v>
      </c>
      <c r="AM75" s="304">
        <v>0.16636552762268425</v>
      </c>
      <c r="AN75" s="304">
        <v>0.12676745740277226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14.634965590515709</v>
      </c>
      <c r="C76" s="305">
        <f t="shared" si="77"/>
        <v>15.216176872238172</v>
      </c>
      <c r="D76" s="305">
        <f>SUM(H76,L76,P76,T76,X76,AB76,AF76,AJ76,AN76)</f>
        <v>16.666337813565949</v>
      </c>
      <c r="E76" s="304"/>
      <c r="F76" s="304">
        <v>0.47209220155657899</v>
      </c>
      <c r="G76" s="304">
        <v>0.5596533317096829</v>
      </c>
      <c r="H76" s="304">
        <v>0.68508930629771658</v>
      </c>
      <c r="I76" s="304"/>
      <c r="J76" s="304">
        <v>3.1290185244608364</v>
      </c>
      <c r="K76" s="304">
        <v>3.7377033838364571</v>
      </c>
      <c r="L76" s="304">
        <v>4.6213429514392139</v>
      </c>
      <c r="M76" s="304"/>
      <c r="N76" s="304">
        <v>5.4317644786696899</v>
      </c>
      <c r="O76" s="304">
        <v>5.6829610998440767</v>
      </c>
      <c r="P76" s="304">
        <v>6.1594087624227596</v>
      </c>
      <c r="Q76" s="304"/>
      <c r="R76" s="304">
        <v>0.46381941537091509</v>
      </c>
      <c r="S76" s="304">
        <v>0.46693349132306872</v>
      </c>
      <c r="T76" s="304">
        <v>0.53867399190327514</v>
      </c>
      <c r="U76" s="304"/>
      <c r="V76" s="304">
        <v>0.85091470657707169</v>
      </c>
      <c r="W76" s="304">
        <v>0.86292422300201466</v>
      </c>
      <c r="X76" s="304">
        <v>0.97521092311224433</v>
      </c>
      <c r="Y76" s="304"/>
      <c r="Z76" s="304">
        <v>1.972931292635409</v>
      </c>
      <c r="AA76" s="304">
        <v>1.6243464428695782</v>
      </c>
      <c r="AB76" s="304">
        <v>1.5670275500329776</v>
      </c>
      <c r="AC76" s="304"/>
      <c r="AD76" s="304">
        <v>1.4732109740712958</v>
      </c>
      <c r="AE76" s="304">
        <v>1.4243664952943158</v>
      </c>
      <c r="AF76" s="304">
        <v>1.4419821935886645</v>
      </c>
      <c r="AG76" s="304"/>
      <c r="AH76" s="304">
        <v>0.63695268403515337</v>
      </c>
      <c r="AI76" s="304">
        <v>0.62899310641472639</v>
      </c>
      <c r="AJ76" s="304">
        <v>0.42974553521172104</v>
      </c>
      <c r="AK76" s="304"/>
      <c r="AL76" s="304">
        <v>0.20426131313875745</v>
      </c>
      <c r="AM76" s="304">
        <v>0.22829529794425238</v>
      </c>
      <c r="AN76" s="304">
        <v>0.24785659955737505</v>
      </c>
    </row>
    <row r="77" spans="1:40" x14ac:dyDescent="0.2">
      <c r="A77" s="13" t="str">
        <f t="shared" si="76"/>
        <v>Associate professional occupations</v>
      </c>
      <c r="B77" s="305">
        <f t="shared" si="79"/>
        <v>11.175113198952301</v>
      </c>
      <c r="C77" s="305">
        <f t="shared" si="77"/>
        <v>10.485954717423153</v>
      </c>
      <c r="D77" s="305">
        <f t="shared" si="78"/>
        <v>11.329017280868324</v>
      </c>
      <c r="E77" s="304"/>
      <c r="F77" s="304">
        <v>0.16476563902612296</v>
      </c>
      <c r="G77" s="304">
        <v>0.18345008280387595</v>
      </c>
      <c r="H77" s="304">
        <v>0.24604921193151991</v>
      </c>
      <c r="I77" s="304"/>
      <c r="J77" s="304">
        <v>1.6292151158779875</v>
      </c>
      <c r="K77" s="304">
        <v>1.7679163783833125</v>
      </c>
      <c r="L77" s="304">
        <v>2.1757805513134869</v>
      </c>
      <c r="M77" s="304"/>
      <c r="N77" s="304">
        <v>3.5232372784084487</v>
      </c>
      <c r="O77" s="304">
        <v>3.4714178167126222</v>
      </c>
      <c r="P77" s="304">
        <v>3.9812688147769997</v>
      </c>
      <c r="Q77" s="304"/>
      <c r="R77" s="304">
        <v>0.656221487077429</v>
      </c>
      <c r="S77" s="304">
        <v>0.65992976585372187</v>
      </c>
      <c r="T77" s="304">
        <v>0.82315621932055338</v>
      </c>
      <c r="U77" s="304"/>
      <c r="V77" s="304">
        <v>0.68838776954734704</v>
      </c>
      <c r="W77" s="304">
        <v>0.64676088302148493</v>
      </c>
      <c r="X77" s="304">
        <v>0.69740212588416783</v>
      </c>
      <c r="Y77" s="304"/>
      <c r="Z77" s="304">
        <v>2.0106759981761599</v>
      </c>
      <c r="AA77" s="304">
        <v>1.6083722611181472</v>
      </c>
      <c r="AB77" s="304">
        <v>1.5913537622519522</v>
      </c>
      <c r="AC77" s="304"/>
      <c r="AD77" s="304">
        <v>1.4638434200963808</v>
      </c>
      <c r="AE77" s="304">
        <v>1.2113294046426197</v>
      </c>
      <c r="AF77" s="304">
        <v>1.0149687866287294</v>
      </c>
      <c r="AG77" s="304"/>
      <c r="AH77" s="304">
        <v>0.81002910673473316</v>
      </c>
      <c r="AI77" s="304">
        <v>0.69625395118716593</v>
      </c>
      <c r="AJ77" s="304">
        <v>0.48494671480648982</v>
      </c>
      <c r="AK77" s="304"/>
      <c r="AL77" s="304">
        <v>0.22873738400769197</v>
      </c>
      <c r="AM77" s="304">
        <v>0.24052417370020326</v>
      </c>
      <c r="AN77" s="304">
        <v>0.31409109395442408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15.377989226431207</v>
      </c>
      <c r="C78" s="305">
        <f t="shared" si="77"/>
        <v>15.037161197366114</v>
      </c>
      <c r="D78" s="305">
        <f t="shared" si="78"/>
        <v>14.751722143947893</v>
      </c>
      <c r="E78" s="304"/>
      <c r="F78" s="304">
        <v>6.3035011786076053E-2</v>
      </c>
      <c r="G78" s="304">
        <v>7.3122712153070868E-2</v>
      </c>
      <c r="H78" s="304">
        <v>9.0931285657794764E-2</v>
      </c>
      <c r="I78" s="304"/>
      <c r="J78" s="304">
        <v>0.93032139543492576</v>
      </c>
      <c r="K78" s="304">
        <v>1.1167290304572217</v>
      </c>
      <c r="L78" s="304">
        <v>1.4450083189445444</v>
      </c>
      <c r="M78" s="304"/>
      <c r="N78" s="304">
        <v>3.2550337009609271</v>
      </c>
      <c r="O78" s="304">
        <v>3.6536289495244265</v>
      </c>
      <c r="P78" s="304">
        <v>4.5240286183864766</v>
      </c>
      <c r="Q78" s="304"/>
      <c r="R78" s="304">
        <v>0.86483825724057484</v>
      </c>
      <c r="S78" s="304">
        <v>0.88681861968788511</v>
      </c>
      <c r="T78" s="304">
        <v>1.0305443979634363</v>
      </c>
      <c r="U78" s="304"/>
      <c r="V78" s="304">
        <v>1.0424998066890545</v>
      </c>
      <c r="W78" s="304">
        <v>1.1146117728891132</v>
      </c>
      <c r="X78" s="304">
        <v>1.3496290723548943</v>
      </c>
      <c r="Y78" s="304"/>
      <c r="Z78" s="304">
        <v>3.2952309886678104</v>
      </c>
      <c r="AA78" s="304">
        <v>2.9470403363182625</v>
      </c>
      <c r="AB78" s="304">
        <v>2.5788008909408071</v>
      </c>
      <c r="AC78" s="304"/>
      <c r="AD78" s="304">
        <v>3.7598717897453406</v>
      </c>
      <c r="AE78" s="304">
        <v>3.2444439871505359</v>
      </c>
      <c r="AF78" s="304">
        <v>2.4789953486901251</v>
      </c>
      <c r="AG78" s="304"/>
      <c r="AH78" s="304">
        <v>1.5672879579967012</v>
      </c>
      <c r="AI78" s="304">
        <v>1.2854501121719888</v>
      </c>
      <c r="AJ78" s="304">
        <v>0.49915153106408483</v>
      </c>
      <c r="AK78" s="304"/>
      <c r="AL78" s="304">
        <v>0.59987031790979672</v>
      </c>
      <c r="AM78" s="304">
        <v>0.71531567701361254</v>
      </c>
      <c r="AN78" s="304">
        <v>0.75463267994572836</v>
      </c>
    </row>
    <row r="79" spans="1:40" x14ac:dyDescent="0.2">
      <c r="A79" s="13" t="str">
        <f t="shared" si="76"/>
        <v>Skilled trades occupations</v>
      </c>
      <c r="B79" s="305">
        <f t="shared" si="79"/>
        <v>3.1250867262668947</v>
      </c>
      <c r="C79" s="305">
        <f t="shared" si="77"/>
        <v>3.1416401051693108</v>
      </c>
      <c r="D79" s="305">
        <f t="shared" si="78"/>
        <v>3.0590225808598879</v>
      </c>
      <c r="E79" s="304"/>
      <c r="F79" s="304">
        <v>1.131459821907113E-2</v>
      </c>
      <c r="G79" s="304">
        <v>1.5783243936799526E-2</v>
      </c>
      <c r="H79" s="304">
        <v>2.152992143427428E-2</v>
      </c>
      <c r="I79" s="304"/>
      <c r="J79" s="304">
        <v>0.12507418340198215</v>
      </c>
      <c r="K79" s="304">
        <v>0.16484406545601515</v>
      </c>
      <c r="L79" s="304">
        <v>0.21163266000345415</v>
      </c>
      <c r="M79" s="304"/>
      <c r="N79" s="304">
        <v>0.31566274595497429</v>
      </c>
      <c r="O79" s="304">
        <v>0.36890300155970268</v>
      </c>
      <c r="P79" s="304">
        <v>0.44096893238919493</v>
      </c>
      <c r="Q79" s="304"/>
      <c r="R79" s="304">
        <v>0.14577825671733791</v>
      </c>
      <c r="S79" s="304">
        <v>0.16255112359670063</v>
      </c>
      <c r="T79" s="304">
        <v>0.20800270475346883</v>
      </c>
      <c r="U79" s="304"/>
      <c r="V79" s="304">
        <v>0.18449029184918264</v>
      </c>
      <c r="W79" s="304">
        <v>0.19763590935446071</v>
      </c>
      <c r="X79" s="304">
        <v>0.21942046757238493</v>
      </c>
      <c r="Y79" s="304"/>
      <c r="Z79" s="304">
        <v>0.90004636174698505</v>
      </c>
      <c r="AA79" s="304">
        <v>0.75107871394823211</v>
      </c>
      <c r="AB79" s="304">
        <v>0.6326035725707263</v>
      </c>
      <c r="AC79" s="304"/>
      <c r="AD79" s="304">
        <v>0.86950803169066948</v>
      </c>
      <c r="AE79" s="304">
        <v>0.91355738227623517</v>
      </c>
      <c r="AF79" s="304">
        <v>0.91581790543482411</v>
      </c>
      <c r="AG79" s="304"/>
      <c r="AH79" s="304">
        <v>0.34830168984490623</v>
      </c>
      <c r="AI79" s="304">
        <v>0.35353924283011023</v>
      </c>
      <c r="AJ79" s="304">
        <v>0.24926966392718833</v>
      </c>
      <c r="AK79" s="304"/>
      <c r="AL79" s="304">
        <v>0.22491056684178579</v>
      </c>
      <c r="AM79" s="304">
        <v>0.2137474222110548</v>
      </c>
      <c r="AN79" s="304">
        <v>0.15977675277437228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4.5361972874977061</v>
      </c>
      <c r="C80" s="305">
        <f t="shared" si="77"/>
        <v>4.3487803649627335</v>
      </c>
      <c r="D80" s="305">
        <f t="shared" si="78"/>
        <v>4.4090563747386007</v>
      </c>
      <c r="E80" s="304"/>
      <c r="F80" s="304">
        <v>3.5860495114434223E-3</v>
      </c>
      <c r="G80" s="304">
        <v>5.2059075858857679E-3</v>
      </c>
      <c r="H80" s="304">
        <v>8.5794806570218662E-3</v>
      </c>
      <c r="I80" s="304"/>
      <c r="J80" s="304">
        <v>0.14646396853591215</v>
      </c>
      <c r="K80" s="304">
        <v>0.17616488303739777</v>
      </c>
      <c r="L80" s="304">
        <v>0.2272054844732273</v>
      </c>
      <c r="M80" s="304"/>
      <c r="N80" s="304">
        <v>0.55005077339144581</v>
      </c>
      <c r="O80" s="304">
        <v>0.65307942972447985</v>
      </c>
      <c r="P80" s="304">
        <v>0.88484003388497001</v>
      </c>
      <c r="Q80" s="304"/>
      <c r="R80" s="304">
        <v>0.35930640800240449</v>
      </c>
      <c r="S80" s="304">
        <v>0.3919111162082104</v>
      </c>
      <c r="T80" s="304">
        <v>0.50147216198615252</v>
      </c>
      <c r="U80" s="304"/>
      <c r="V80" s="304">
        <v>0.27846646268535324</v>
      </c>
      <c r="W80" s="304">
        <v>0.30620261058860748</v>
      </c>
      <c r="X80" s="304">
        <v>0.42362804574305907</v>
      </c>
      <c r="Y80" s="304"/>
      <c r="Z80" s="304">
        <v>1.2512865204829851</v>
      </c>
      <c r="AA80" s="304">
        <v>1.191026945281997</v>
      </c>
      <c r="AB80" s="304">
        <v>1.2089516271952498</v>
      </c>
      <c r="AC80" s="304"/>
      <c r="AD80" s="304">
        <v>1.103373434838905</v>
      </c>
      <c r="AE80" s="304">
        <v>0.8925038335986375</v>
      </c>
      <c r="AF80" s="304">
        <v>0.66212237491282311</v>
      </c>
      <c r="AG80" s="304"/>
      <c r="AH80" s="304">
        <v>0.63962444105535898</v>
      </c>
      <c r="AI80" s="304">
        <v>0.57413833622343369</v>
      </c>
      <c r="AJ80" s="304">
        <v>0.39215047794889918</v>
      </c>
      <c r="AK80" s="304"/>
      <c r="AL80" s="304">
        <v>0.20403922899389862</v>
      </c>
      <c r="AM80" s="304">
        <v>0.15854730271408371</v>
      </c>
      <c r="AN80" s="304">
        <v>0.10010668793719701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6.4210509008312568</v>
      </c>
      <c r="C81" s="305">
        <f t="shared" si="77"/>
        <v>7.0831072336892849</v>
      </c>
      <c r="D81" s="305">
        <f t="shared" si="78"/>
        <v>7.8218606689633772</v>
      </c>
      <c r="E81" s="304"/>
      <c r="F81" s="304">
        <v>2.9564831128998631E-2</v>
      </c>
      <c r="G81" s="304">
        <v>3.7816400855996843E-2</v>
      </c>
      <c r="H81" s="304">
        <v>4.8095983885433811E-2</v>
      </c>
      <c r="I81" s="304"/>
      <c r="J81" s="304">
        <v>0.25020485049926172</v>
      </c>
      <c r="K81" s="304">
        <v>0.32476360819839317</v>
      </c>
      <c r="L81" s="304">
        <v>0.43673372557859153</v>
      </c>
      <c r="M81" s="304"/>
      <c r="N81" s="304">
        <v>1.0974415060783898</v>
      </c>
      <c r="O81" s="304">
        <v>1.325007325844445</v>
      </c>
      <c r="P81" s="304">
        <v>1.726300922813317</v>
      </c>
      <c r="Q81" s="304"/>
      <c r="R81" s="304">
        <v>0.31943338655353337</v>
      </c>
      <c r="S81" s="304">
        <v>0.37810938978507191</v>
      </c>
      <c r="T81" s="304">
        <v>0.52131994007472027</v>
      </c>
      <c r="U81" s="304"/>
      <c r="V81" s="304">
        <v>0.36990581578145093</v>
      </c>
      <c r="W81" s="304">
        <v>0.45171270418299614</v>
      </c>
      <c r="X81" s="304">
        <v>0.56490294642244376</v>
      </c>
      <c r="Y81" s="304"/>
      <c r="Z81" s="304">
        <v>1.6612344807931789</v>
      </c>
      <c r="AA81" s="304">
        <v>1.7089025058999836</v>
      </c>
      <c r="AB81" s="304">
        <v>1.8214945656984287</v>
      </c>
      <c r="AC81" s="304"/>
      <c r="AD81" s="304">
        <v>1.7589133206016216</v>
      </c>
      <c r="AE81" s="304">
        <v>1.8945227113968655</v>
      </c>
      <c r="AF81" s="304">
        <v>1.8067140537136834</v>
      </c>
      <c r="AG81" s="304"/>
      <c r="AH81" s="304">
        <v>0.71402979696223634</v>
      </c>
      <c r="AI81" s="304">
        <v>0.70875140380364021</v>
      </c>
      <c r="AJ81" s="304">
        <v>0.61893251948721473</v>
      </c>
      <c r="AK81" s="304"/>
      <c r="AL81" s="304">
        <v>0.22032291243258495</v>
      </c>
      <c r="AM81" s="304">
        <v>0.25352118372189175</v>
      </c>
      <c r="AN81" s="304">
        <v>0.27736601128954358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2.0374301755315054</v>
      </c>
      <c r="C82" s="305">
        <f t="shared" si="77"/>
        <v>2.1998945918234707</v>
      </c>
      <c r="D82" s="305">
        <f t="shared" si="78"/>
        <v>2.1007655338440023</v>
      </c>
      <c r="E82" s="304"/>
      <c r="F82" s="304">
        <v>3.8020604622341059E-3</v>
      </c>
      <c r="G82" s="304">
        <v>5.8666909819722205E-3</v>
      </c>
      <c r="H82" s="304">
        <v>7.8502678289820906E-3</v>
      </c>
      <c r="I82" s="304"/>
      <c r="J82" s="304">
        <v>4.0047090369704288E-2</v>
      </c>
      <c r="K82" s="304">
        <v>5.7529004569236125E-2</v>
      </c>
      <c r="L82" s="304">
        <v>8.3323064899608029E-2</v>
      </c>
      <c r="M82" s="304"/>
      <c r="N82" s="304">
        <v>0.10545232053860143</v>
      </c>
      <c r="O82" s="304">
        <v>0.14002685310115656</v>
      </c>
      <c r="P82" s="304">
        <v>0.16925770739430013</v>
      </c>
      <c r="Q82" s="304"/>
      <c r="R82" s="304">
        <v>3.663730075397973E-2</v>
      </c>
      <c r="S82" s="304">
        <v>4.0910468180115435E-2</v>
      </c>
      <c r="T82" s="304">
        <v>5.0328483795682478E-2</v>
      </c>
      <c r="U82" s="304"/>
      <c r="V82" s="304">
        <v>4.9403093887417773E-2</v>
      </c>
      <c r="W82" s="304">
        <v>6.345587387423765E-2</v>
      </c>
      <c r="X82" s="304">
        <v>7.8295639364102554E-2</v>
      </c>
      <c r="Y82" s="304"/>
      <c r="Z82" s="304">
        <v>0.63144386314443302</v>
      </c>
      <c r="AA82" s="304">
        <v>0.64917047798509453</v>
      </c>
      <c r="AB82" s="304">
        <v>0.72018269158749637</v>
      </c>
      <c r="AC82" s="304"/>
      <c r="AD82" s="304">
        <v>0.54601296017177214</v>
      </c>
      <c r="AE82" s="304">
        <v>0.63400864744225283</v>
      </c>
      <c r="AF82" s="304">
        <v>0.66354120944513661</v>
      </c>
      <c r="AG82" s="304"/>
      <c r="AH82" s="304">
        <v>0.33884320755264075</v>
      </c>
      <c r="AI82" s="304">
        <v>0.35834844516963266</v>
      </c>
      <c r="AJ82" s="304">
        <v>0.23089629992702226</v>
      </c>
      <c r="AK82" s="304"/>
      <c r="AL82" s="304">
        <v>0.28578827865072198</v>
      </c>
      <c r="AM82" s="304">
        <v>0.25057813051977251</v>
      </c>
      <c r="AN82" s="304">
        <v>9.7090169601671314E-2</v>
      </c>
    </row>
    <row r="83" spans="1:40" x14ac:dyDescent="0.2">
      <c r="A83" s="39" t="str">
        <f t="shared" si="76"/>
        <v>Elementary occupations</v>
      </c>
      <c r="B83" s="307">
        <f t="shared" si="79"/>
        <v>10.383230635516433</v>
      </c>
      <c r="C83" s="307">
        <f t="shared" si="77"/>
        <v>10.462078219262498</v>
      </c>
      <c r="D83" s="307">
        <f t="shared" si="78"/>
        <v>10.062853271033989</v>
      </c>
      <c r="E83" s="307"/>
      <c r="F83" s="307">
        <v>1.328912433671604E-2</v>
      </c>
      <c r="G83" s="307">
        <v>1.7814620570448695E-2</v>
      </c>
      <c r="H83" s="307">
        <v>2.5835000516161482E-2</v>
      </c>
      <c r="I83" s="307"/>
      <c r="J83" s="307">
        <v>0.21663396797451823</v>
      </c>
      <c r="K83" s="307">
        <v>0.30717947673474644</v>
      </c>
      <c r="L83" s="307">
        <v>0.44063508077052271</v>
      </c>
      <c r="M83" s="307"/>
      <c r="N83" s="307">
        <v>0.528699307132106</v>
      </c>
      <c r="O83" s="307">
        <v>0.60964103423790572</v>
      </c>
      <c r="P83" s="307">
        <v>0.66688429882862854</v>
      </c>
      <c r="Q83" s="307"/>
      <c r="R83" s="307">
        <v>0.31892898884447307</v>
      </c>
      <c r="S83" s="307">
        <v>0.37674093960175636</v>
      </c>
      <c r="T83" s="307">
        <v>0.45100419278946685</v>
      </c>
      <c r="U83" s="307"/>
      <c r="V83" s="307">
        <v>0.1640848612467089</v>
      </c>
      <c r="W83" s="307">
        <v>0.15529695766128254</v>
      </c>
      <c r="X83" s="307">
        <v>0.16138985695719185</v>
      </c>
      <c r="Y83" s="307"/>
      <c r="Z83" s="307">
        <v>1.5410760712663807</v>
      </c>
      <c r="AA83" s="307">
        <v>1.25268487294967</v>
      </c>
      <c r="AB83" s="307">
        <v>1.1618618940111289</v>
      </c>
      <c r="AC83" s="307"/>
      <c r="AD83" s="307">
        <v>3.6640553628799797</v>
      </c>
      <c r="AE83" s="307">
        <v>3.8730847362318124</v>
      </c>
      <c r="AF83" s="307">
        <v>4.0480322535757853</v>
      </c>
      <c r="AG83" s="307"/>
      <c r="AH83" s="307">
        <v>3.1314625971697554</v>
      </c>
      <c r="AI83" s="307">
        <v>3.3469821145183416</v>
      </c>
      <c r="AJ83" s="307">
        <v>2.9090904537919995</v>
      </c>
      <c r="AK83" s="307"/>
      <c r="AL83" s="307">
        <v>0.80500035466579589</v>
      </c>
      <c r="AM83" s="307">
        <v>0.52265346675653446</v>
      </c>
      <c r="AN83" s="307">
        <v>0.19812023979310442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93.212000000000074</v>
      </c>
      <c r="C92" s="305">
        <f>SUM(C93:C101)</f>
        <v>98.555999999999926</v>
      </c>
      <c r="D92" s="305">
        <f>SUM(D93:D101)</f>
        <v>104.33700000000003</v>
      </c>
      <c r="E92" s="304"/>
      <c r="F92" s="305">
        <f>SUM(F93:F101)</f>
        <v>2.6624238793843404</v>
      </c>
      <c r="G92" s="305">
        <f>SUM(G93:G101)</f>
        <v>3.339797935851867</v>
      </c>
      <c r="H92" s="305">
        <f>SUM(H93:H101)</f>
        <v>4.0935026908463747</v>
      </c>
      <c r="I92" s="304"/>
      <c r="J92" s="305">
        <f>SUM(J93:J101)</f>
        <v>13.823011154232027</v>
      </c>
      <c r="K92" s="305">
        <f>SUM(K93:K101)</f>
        <v>16.501818824765987</v>
      </c>
      <c r="L92" s="305">
        <f>SUM(L93:L101)</f>
        <v>18.69888466428046</v>
      </c>
      <c r="M92" s="304"/>
      <c r="N92" s="305">
        <f>SUM(N93:N101)</f>
        <v>23.319456517421919</v>
      </c>
      <c r="O92" s="305">
        <f>SUM(O93:O101)</f>
        <v>27.05230772066556</v>
      </c>
      <c r="P92" s="305">
        <f>SUM(P93:P101)</f>
        <v>34.231840948077469</v>
      </c>
      <c r="Q92" s="304"/>
      <c r="R92" s="305">
        <f>SUM(R93:R101)</f>
        <v>8.9818169202254659</v>
      </c>
      <c r="S92" s="305">
        <f>SUM(S93:S101)</f>
        <v>7.6877718276895122</v>
      </c>
      <c r="T92" s="305">
        <f>SUM(T93:T101)</f>
        <v>6.4963098671227302</v>
      </c>
      <c r="U92" s="304"/>
      <c r="V92" s="305">
        <f>SUM(V93:V101)</f>
        <v>3.5928667600910886</v>
      </c>
      <c r="W92" s="305">
        <f>SUM(W93:W101)</f>
        <v>3.7551111938813202</v>
      </c>
      <c r="X92" s="305">
        <f>SUM(X93:X101)</f>
        <v>4.1731755012062717</v>
      </c>
      <c r="Y92" s="304"/>
      <c r="Z92" s="305">
        <f>SUM(Z93:Z101)</f>
        <v>19.816728873585266</v>
      </c>
      <c r="AA92" s="305">
        <f>SUM(AA93:AA101)</f>
        <v>21.7666074128236</v>
      </c>
      <c r="AB92" s="305">
        <f>SUM(AB93:AB101)</f>
        <v>23.484266842699096</v>
      </c>
      <c r="AC92" s="304"/>
      <c r="AD92" s="305">
        <f>SUM(AD93:AD101)</f>
        <v>15.375530932421359</v>
      </c>
      <c r="AE92" s="305">
        <f>SUM(AE93:AE101)</f>
        <v>13.860976747849943</v>
      </c>
      <c r="AF92" s="305">
        <f>SUM(AF93:AF101)</f>
        <v>10.461915097316774</v>
      </c>
      <c r="AG92" s="304"/>
      <c r="AH92" s="305">
        <f>SUM(AH93:AH101)</f>
        <v>4.7814972308142289</v>
      </c>
      <c r="AI92" s="305">
        <f>SUM(AI93:AI101)</f>
        <v>3.8164725354519979</v>
      </c>
      <c r="AJ92" s="305">
        <f>SUM(AJ93:AJ101)</f>
        <v>1.9921877013442482</v>
      </c>
      <c r="AK92" s="304"/>
      <c r="AL92" s="305">
        <f>SUM(AL93:AL101)</f>
        <v>0.85866773182436706</v>
      </c>
      <c r="AM92" s="305">
        <f>SUM(AM93:AM101)</f>
        <v>0.77513580102014423</v>
      </c>
      <c r="AN92" s="305">
        <f>SUM(AN93:AN101)</f>
        <v>0.70491668710659794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4.2761653603317207</v>
      </c>
      <c r="C93" s="305">
        <f t="shared" ref="C93:D93" si="81">SUM(G93,K93,O93,S93,W93,AA93,AE93,AI93,AM93)</f>
        <v>4.4979176855719638</v>
      </c>
      <c r="D93" s="305">
        <f t="shared" si="81"/>
        <v>5.0701174792693982</v>
      </c>
      <c r="E93" s="304"/>
      <c r="F93" s="304">
        <v>7.0952511279356895E-2</v>
      </c>
      <c r="G93" s="304">
        <v>8.6570665553848208E-2</v>
      </c>
      <c r="H93" s="304">
        <v>0.1159090937544376</v>
      </c>
      <c r="I93" s="304"/>
      <c r="J93" s="304">
        <v>0.67523952577977853</v>
      </c>
      <c r="K93" s="304">
        <v>0.75527923602515534</v>
      </c>
      <c r="L93" s="304">
        <v>0.8617288200176636</v>
      </c>
      <c r="M93" s="304"/>
      <c r="N93" s="304">
        <v>1.268964134944087</v>
      </c>
      <c r="O93" s="304">
        <v>1.4261059452538594</v>
      </c>
      <c r="P93" s="304">
        <v>1.8558085358450973</v>
      </c>
      <c r="Q93" s="304"/>
      <c r="R93" s="304">
        <v>0.74290612242196807</v>
      </c>
      <c r="S93" s="304">
        <v>0.78637632014261627</v>
      </c>
      <c r="T93" s="304">
        <v>0.87977892266473368</v>
      </c>
      <c r="U93" s="304"/>
      <c r="V93" s="304">
        <v>0.14958198339861209</v>
      </c>
      <c r="W93" s="304">
        <v>0.13975000072989024</v>
      </c>
      <c r="X93" s="304">
        <v>0.12678383677208596</v>
      </c>
      <c r="Y93" s="304"/>
      <c r="Z93" s="304">
        <v>0.8364757980212294</v>
      </c>
      <c r="AA93" s="304">
        <v>0.78860397749326516</v>
      </c>
      <c r="AB93" s="304">
        <v>0.7752158793356928</v>
      </c>
      <c r="AC93" s="304"/>
      <c r="AD93" s="304">
        <v>0.37353016746513595</v>
      </c>
      <c r="AE93" s="304">
        <v>0.34817883081182061</v>
      </c>
      <c r="AF93" s="304">
        <v>0.3110209161993876</v>
      </c>
      <c r="AG93" s="304"/>
      <c r="AH93" s="304">
        <v>9.43320393875062E-2</v>
      </c>
      <c r="AI93" s="304">
        <v>8.9472609080423676E-2</v>
      </c>
      <c r="AJ93" s="304">
        <v>5.6938688781375243E-2</v>
      </c>
      <c r="AK93" s="304"/>
      <c r="AL93" s="304">
        <v>6.4183077634046362E-2</v>
      </c>
      <c r="AM93" s="304">
        <v>7.7580100481084505E-2</v>
      </c>
      <c r="AN93" s="304">
        <v>8.6932785898924225E-2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37.07468849075989</v>
      </c>
      <c r="C94" s="305">
        <f t="shared" ref="C94:C101" si="83">SUM(G94,K94,O94,S94,W94,AA94,AE94,AI94,AM94)</f>
        <v>41.535092382268196</v>
      </c>
      <c r="D94" s="305">
        <f t="shared" ref="D94:D101" si="84">SUM(H94,L94,P94,T94,X94,AB94,AF94,AJ94,AN94)</f>
        <v>46.559483123225625</v>
      </c>
      <c r="E94" s="305"/>
      <c r="F94" s="304">
        <v>2.4147542442342154</v>
      </c>
      <c r="G94" s="304">
        <v>3.0416269461936269</v>
      </c>
      <c r="H94" s="304">
        <v>3.7100965495261167</v>
      </c>
      <c r="I94" s="304"/>
      <c r="J94" s="304">
        <v>10.432802204841062</v>
      </c>
      <c r="K94" s="304">
        <v>12.586312938978324</v>
      </c>
      <c r="L94" s="304">
        <v>14.134259638072663</v>
      </c>
      <c r="M94" s="304"/>
      <c r="N94" s="304">
        <v>13.61484083322131</v>
      </c>
      <c r="O94" s="304">
        <v>15.941628186603193</v>
      </c>
      <c r="P94" s="304">
        <v>20.04309064298025</v>
      </c>
      <c r="Q94" s="304"/>
      <c r="R94" s="304">
        <v>3.1593597045107549</v>
      </c>
      <c r="S94" s="304">
        <v>1.9165220565030172</v>
      </c>
      <c r="T94" s="304">
        <v>0.66263903619007847</v>
      </c>
      <c r="U94" s="304"/>
      <c r="V94" s="304">
        <v>0.78100112398805577</v>
      </c>
      <c r="W94" s="304">
        <v>0.86900499603355374</v>
      </c>
      <c r="X94" s="304">
        <v>0.98936647217181461</v>
      </c>
      <c r="Y94" s="304"/>
      <c r="Z94" s="304">
        <v>3.4332496554313932</v>
      </c>
      <c r="AA94" s="304">
        <v>3.9392532038388199</v>
      </c>
      <c r="AB94" s="304">
        <v>4.4918908048692296</v>
      </c>
      <c r="AC94" s="304"/>
      <c r="AD94" s="304">
        <v>2.1818706446970926</v>
      </c>
      <c r="AE94" s="304">
        <v>2.2053294121334219</v>
      </c>
      <c r="AF94" s="304">
        <v>1.8923279434244074</v>
      </c>
      <c r="AG94" s="304"/>
      <c r="AH94" s="304">
        <v>0.93930083529690267</v>
      </c>
      <c r="AI94" s="304">
        <v>0.8903642962222611</v>
      </c>
      <c r="AJ94" s="304">
        <v>0.47334781596482145</v>
      </c>
      <c r="AK94" s="304"/>
      <c r="AL94" s="304">
        <v>0.11750924453910333</v>
      </c>
      <c r="AM94" s="304">
        <v>0.14505034576198356</v>
      </c>
      <c r="AN94" s="304">
        <v>0.16246422002624278</v>
      </c>
    </row>
    <row r="95" spans="1:40" x14ac:dyDescent="0.2">
      <c r="A95" s="13" t="str">
        <f t="shared" si="80"/>
        <v>Associate professional occupations</v>
      </c>
      <c r="B95" s="305">
        <f t="shared" si="82"/>
        <v>14.078632554351605</v>
      </c>
      <c r="C95" s="305">
        <f t="shared" si="83"/>
        <v>14.365219718668438</v>
      </c>
      <c r="D95" s="305">
        <f t="shared" si="84"/>
        <v>15.585645554730871</v>
      </c>
      <c r="E95" s="305"/>
      <c r="F95" s="304">
        <v>8.3891824197462397E-2</v>
      </c>
      <c r="G95" s="304">
        <v>9.9625639661577586E-2</v>
      </c>
      <c r="H95" s="304">
        <v>0.13053540603945529</v>
      </c>
      <c r="I95" s="304"/>
      <c r="J95" s="304">
        <v>1.4364561865970136</v>
      </c>
      <c r="K95" s="304">
        <v>1.6292007796094485</v>
      </c>
      <c r="L95" s="304">
        <v>1.9872133046990932</v>
      </c>
      <c r="M95" s="304"/>
      <c r="N95" s="304">
        <v>4.0535267566049553</v>
      </c>
      <c r="O95" s="304">
        <v>4.6659076067609373</v>
      </c>
      <c r="P95" s="304">
        <v>6.1865127496266163</v>
      </c>
      <c r="Q95" s="304"/>
      <c r="R95" s="304">
        <v>1.7994277354534354</v>
      </c>
      <c r="S95" s="304">
        <v>1.5324766144049971</v>
      </c>
      <c r="T95" s="304">
        <v>1.2025261498045718</v>
      </c>
      <c r="U95" s="304"/>
      <c r="V95" s="304">
        <v>0.64976903635653183</v>
      </c>
      <c r="W95" s="304">
        <v>0.63077248025396304</v>
      </c>
      <c r="X95" s="304">
        <v>0.73486455105906034</v>
      </c>
      <c r="Y95" s="304"/>
      <c r="Z95" s="304">
        <v>3.1045076361576007</v>
      </c>
      <c r="AA95" s="304">
        <v>3.0784676281240388</v>
      </c>
      <c r="AB95" s="304">
        <v>3.3287681220242402</v>
      </c>
      <c r="AC95" s="304"/>
      <c r="AD95" s="304">
        <v>2.1421453530961196</v>
      </c>
      <c r="AE95" s="304">
        <v>1.9790372044951197</v>
      </c>
      <c r="AF95" s="304">
        <v>1.5935595390443977</v>
      </c>
      <c r="AG95" s="304"/>
      <c r="AH95" s="304">
        <v>0.7218491991934306</v>
      </c>
      <c r="AI95" s="304">
        <v>0.67051953848737644</v>
      </c>
      <c r="AJ95" s="304">
        <v>0.32765597187411666</v>
      </c>
      <c r="AK95" s="304"/>
      <c r="AL95" s="304">
        <v>8.7058826695056865E-2</v>
      </c>
      <c r="AM95" s="304">
        <v>7.9212226870980396E-2</v>
      </c>
      <c r="AN95" s="304">
        <v>9.4009760559319575E-2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9.8200707210817892</v>
      </c>
      <c r="C96" s="305">
        <f t="shared" si="83"/>
        <v>8.7403940653309427</v>
      </c>
      <c r="D96" s="305">
        <f t="shared" si="84"/>
        <v>6.6191454602691389</v>
      </c>
      <c r="E96" s="305"/>
      <c r="F96" s="304">
        <v>5.282440656201183E-2</v>
      </c>
      <c r="G96" s="304">
        <v>5.8434495961881779E-2</v>
      </c>
      <c r="H96" s="304">
        <v>6.8181700153651173E-2</v>
      </c>
      <c r="I96" s="304"/>
      <c r="J96" s="304">
        <v>0.54691388887004377</v>
      </c>
      <c r="K96" s="304">
        <v>0.60443870832256064</v>
      </c>
      <c r="L96" s="304">
        <v>0.59403859933834868</v>
      </c>
      <c r="M96" s="304"/>
      <c r="N96" s="304">
        <v>1.6777970759289582</v>
      </c>
      <c r="O96" s="304">
        <v>1.7508949970711174</v>
      </c>
      <c r="P96" s="304">
        <v>1.8881521973656201</v>
      </c>
      <c r="Q96" s="304"/>
      <c r="R96" s="304">
        <v>1.0268149185433764</v>
      </c>
      <c r="S96" s="304">
        <v>1.101051002740979</v>
      </c>
      <c r="T96" s="304">
        <v>1.1561713007940195</v>
      </c>
      <c r="U96" s="304"/>
      <c r="V96" s="304">
        <v>0.63979362099387826</v>
      </c>
      <c r="W96" s="304">
        <v>0.63199402825727424</v>
      </c>
      <c r="X96" s="304">
        <v>0.62059925114350056</v>
      </c>
      <c r="Y96" s="304"/>
      <c r="Z96" s="304">
        <v>2.4914641073294197</v>
      </c>
      <c r="AA96" s="304">
        <v>2.5691783378375548</v>
      </c>
      <c r="AB96" s="304">
        <v>1.9169125701451717</v>
      </c>
      <c r="AC96" s="304"/>
      <c r="AD96" s="304">
        <v>2.2020763864322963</v>
      </c>
      <c r="AE96" s="304">
        <v>1.4388422062014172</v>
      </c>
      <c r="AF96" s="304">
        <v>0.32884879754753721</v>
      </c>
      <c r="AG96" s="304"/>
      <c r="AH96" s="304">
        <v>1.0560992080253406</v>
      </c>
      <c r="AI96" s="304">
        <v>0.50193624907190548</v>
      </c>
      <c r="AJ96" s="304">
        <v>2.9176145064013614E-2</v>
      </c>
      <c r="AK96" s="304"/>
      <c r="AL96" s="304">
        <v>0.12628710839646493</v>
      </c>
      <c r="AM96" s="304">
        <v>8.3624039866251387E-2</v>
      </c>
      <c r="AN96" s="304">
        <v>1.706489871727573E-2</v>
      </c>
    </row>
    <row r="97" spans="1:40" x14ac:dyDescent="0.2">
      <c r="A97" s="13" t="str">
        <f t="shared" si="80"/>
        <v>Skilled trades occupations</v>
      </c>
      <c r="B97" s="305">
        <f t="shared" si="82"/>
        <v>1.1930822297235129</v>
      </c>
      <c r="C97" s="305">
        <f t="shared" si="83"/>
        <v>1.1918730019045816</v>
      </c>
      <c r="D97" s="305">
        <f t="shared" si="84"/>
        <v>1.0945166694078132</v>
      </c>
      <c r="E97" s="304"/>
      <c r="F97" s="304">
        <v>8.1168281765029299E-3</v>
      </c>
      <c r="G97" s="304">
        <v>8.8916958023522261E-3</v>
      </c>
      <c r="H97" s="304">
        <v>9.1357683584395877E-3</v>
      </c>
      <c r="I97" s="304"/>
      <c r="J97" s="304">
        <v>1.979330325307254E-2</v>
      </c>
      <c r="K97" s="304">
        <v>2.727086867472979E-2</v>
      </c>
      <c r="L97" s="304">
        <v>3.5264185306872066E-2</v>
      </c>
      <c r="M97" s="304"/>
      <c r="N97" s="304">
        <v>0.1128353241346812</v>
      </c>
      <c r="O97" s="304">
        <v>0.14868920342641642</v>
      </c>
      <c r="P97" s="304">
        <v>0.17548373020233413</v>
      </c>
      <c r="Q97" s="304"/>
      <c r="R97" s="304">
        <v>7.3062669368982869E-2</v>
      </c>
      <c r="S97" s="304">
        <v>8.8156922661198886E-2</v>
      </c>
      <c r="T97" s="304">
        <v>0.10373356980828194</v>
      </c>
      <c r="U97" s="304"/>
      <c r="V97" s="304">
        <v>3.8305282545616909E-2</v>
      </c>
      <c r="W97" s="304">
        <v>3.997545617596019E-2</v>
      </c>
      <c r="X97" s="304">
        <v>4.5214846605863161E-2</v>
      </c>
      <c r="Y97" s="304"/>
      <c r="Z97" s="304">
        <v>0.29231830888738941</v>
      </c>
      <c r="AA97" s="304">
        <v>0.26807893046989223</v>
      </c>
      <c r="AB97" s="304">
        <v>0.24475016527623933</v>
      </c>
      <c r="AC97" s="304"/>
      <c r="AD97" s="304">
        <v>0.41584745921109417</v>
      </c>
      <c r="AE97" s="304">
        <v>0.37864955982268794</v>
      </c>
      <c r="AF97" s="304">
        <v>0.29801961618187306</v>
      </c>
      <c r="AG97" s="304"/>
      <c r="AH97" s="304">
        <v>0.17291757363948404</v>
      </c>
      <c r="AI97" s="304">
        <v>0.17838063630193415</v>
      </c>
      <c r="AJ97" s="304">
        <v>0.14217438523145981</v>
      </c>
      <c r="AK97" s="304"/>
      <c r="AL97" s="304">
        <v>5.9885480506688613E-2</v>
      </c>
      <c r="AM97" s="304">
        <v>5.3779728569409532E-2</v>
      </c>
      <c r="AN97" s="304">
        <v>4.0740402436449955E-2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20.939806205878561</v>
      </c>
      <c r="C98" s="305">
        <f t="shared" si="83"/>
        <v>22.702121033335278</v>
      </c>
      <c r="D98" s="305">
        <f t="shared" si="84"/>
        <v>23.684765338128603</v>
      </c>
      <c r="E98" s="304"/>
      <c r="F98" s="304">
        <v>9.5760080269193647E-3</v>
      </c>
      <c r="G98" s="304">
        <v>1.2599442414691277E-2</v>
      </c>
      <c r="H98" s="304">
        <v>1.5953045115915873E-2</v>
      </c>
      <c r="I98" s="304"/>
      <c r="J98" s="304">
        <v>0.55285894431870997</v>
      </c>
      <c r="K98" s="304">
        <v>0.6945127840743448</v>
      </c>
      <c r="L98" s="304">
        <v>0.85778473998120086</v>
      </c>
      <c r="M98" s="304"/>
      <c r="N98" s="304">
        <v>2.0910123499197293</v>
      </c>
      <c r="O98" s="304">
        <v>2.534526072281384</v>
      </c>
      <c r="P98" s="304">
        <v>3.2645437126792176</v>
      </c>
      <c r="Q98" s="304"/>
      <c r="R98" s="304">
        <v>1.8035513361499029</v>
      </c>
      <c r="S98" s="304">
        <v>1.855128361090598</v>
      </c>
      <c r="T98" s="304">
        <v>1.9391745528849182</v>
      </c>
      <c r="U98" s="304"/>
      <c r="V98" s="304">
        <v>1.0877183802602779</v>
      </c>
      <c r="W98" s="304">
        <v>1.1765471687761087</v>
      </c>
      <c r="X98" s="304">
        <v>1.3441171691721143</v>
      </c>
      <c r="Y98" s="304"/>
      <c r="Z98" s="304">
        <v>8.4963731740246242</v>
      </c>
      <c r="AA98" s="304">
        <v>10.100827730840964</v>
      </c>
      <c r="AB98" s="304">
        <v>11.683037197915228</v>
      </c>
      <c r="AC98" s="304"/>
      <c r="AD98" s="304">
        <v>6.1641425020472393</v>
      </c>
      <c r="AE98" s="304">
        <v>5.7717053235697042</v>
      </c>
      <c r="AF98" s="304">
        <v>4.207583740379488</v>
      </c>
      <c r="AG98" s="304"/>
      <c r="AH98" s="304">
        <v>0.61565266413339315</v>
      </c>
      <c r="AI98" s="304">
        <v>0.44930631732880166</v>
      </c>
      <c r="AJ98" s="304">
        <v>0.2978861070238869</v>
      </c>
      <c r="AK98" s="304"/>
      <c r="AL98" s="304">
        <v>0.11892084699776541</v>
      </c>
      <c r="AM98" s="304">
        <v>0.10696783295868231</v>
      </c>
      <c r="AN98" s="304">
        <v>7.4685072976631253E-2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1.3437185987822979</v>
      </c>
      <c r="C99" s="305">
        <f t="shared" si="83"/>
        <v>1.5028078923142942</v>
      </c>
      <c r="D99" s="305">
        <f>SUM(H99,L99,P99,T99,X99,AB99,AF99,AJ99,AN99)</f>
        <v>1.5145796063222672</v>
      </c>
      <c r="E99" s="304"/>
      <c r="F99" s="304">
        <v>7.7595509230005827E-3</v>
      </c>
      <c r="G99" s="304">
        <v>9.4209772377086831E-3</v>
      </c>
      <c r="H99" s="304">
        <v>1.0221269839735047E-2</v>
      </c>
      <c r="I99" s="304"/>
      <c r="J99" s="304">
        <v>0.12127126378691304</v>
      </c>
      <c r="K99" s="304">
        <v>0.15789527586107843</v>
      </c>
      <c r="L99" s="304">
        <v>0.17262604970924811</v>
      </c>
      <c r="M99" s="304"/>
      <c r="N99" s="304">
        <v>0.2842132310804707</v>
      </c>
      <c r="O99" s="304">
        <v>0.33716262705630434</v>
      </c>
      <c r="P99" s="304">
        <v>0.40363478514599815</v>
      </c>
      <c r="Q99" s="304"/>
      <c r="R99" s="304">
        <v>0.16971027097280197</v>
      </c>
      <c r="S99" s="304">
        <v>0.16557350071869553</v>
      </c>
      <c r="T99" s="304">
        <v>0.16921050328427059</v>
      </c>
      <c r="U99" s="304"/>
      <c r="V99" s="304">
        <v>0.10264570761929723</v>
      </c>
      <c r="W99" s="304">
        <v>0.12005888038778872</v>
      </c>
      <c r="X99" s="304">
        <v>0.14023951596214923</v>
      </c>
      <c r="Y99" s="304"/>
      <c r="Z99" s="304">
        <v>0.31961534130678659</v>
      </c>
      <c r="AA99" s="304">
        <v>0.37854331178144413</v>
      </c>
      <c r="AB99" s="304">
        <v>0.41328322861855044</v>
      </c>
      <c r="AC99" s="304"/>
      <c r="AD99" s="304">
        <v>0.24007688306748873</v>
      </c>
      <c r="AE99" s="304">
        <v>0.23051884209850759</v>
      </c>
      <c r="AF99" s="304">
        <v>0.13340180269511182</v>
      </c>
      <c r="AG99" s="304"/>
      <c r="AH99" s="304">
        <v>7.3430141404915522E-2</v>
      </c>
      <c r="AI99" s="304">
        <v>7.030597696155709E-2</v>
      </c>
      <c r="AJ99" s="304">
        <v>3.2546790754892203E-2</v>
      </c>
      <c r="AK99" s="304"/>
      <c r="AL99" s="304">
        <v>2.4996208620623711E-2</v>
      </c>
      <c r="AM99" s="304">
        <v>3.3328500211209824E-2</v>
      </c>
      <c r="AN99" s="304">
        <v>3.9415660312311633E-2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1.0030747184669182</v>
      </c>
      <c r="C100" s="305">
        <f t="shared" si="83"/>
        <v>1.1072734217524542</v>
      </c>
      <c r="D100" s="305">
        <f t="shared" si="84"/>
        <v>0.9425031690826734</v>
      </c>
      <c r="E100" s="304"/>
      <c r="F100" s="304">
        <v>1.2797635302219369E-2</v>
      </c>
      <c r="G100" s="304">
        <v>2.0031840335380729E-2</v>
      </c>
      <c r="H100" s="304">
        <v>3.032959464551728E-2</v>
      </c>
      <c r="I100" s="304"/>
      <c r="J100" s="304">
        <v>1.6356682497737866E-2</v>
      </c>
      <c r="K100" s="304">
        <v>2.8292276673409937E-2</v>
      </c>
      <c r="L100" s="304">
        <v>4.1329135532749847E-2</v>
      </c>
      <c r="M100" s="304"/>
      <c r="N100" s="304">
        <v>7.3274862926380135E-2</v>
      </c>
      <c r="O100" s="304">
        <v>9.0557724641458809E-2</v>
      </c>
      <c r="P100" s="304">
        <v>0.11015850631350486</v>
      </c>
      <c r="Q100" s="304"/>
      <c r="R100" s="304">
        <v>6.3491033259159821E-2</v>
      </c>
      <c r="S100" s="304">
        <v>9.3224918291019268E-2</v>
      </c>
      <c r="T100" s="304">
        <v>0.12827016272792513</v>
      </c>
      <c r="U100" s="304"/>
      <c r="V100" s="304">
        <v>6.2909191880513096E-2</v>
      </c>
      <c r="W100" s="304">
        <v>7.8793387552274843E-2</v>
      </c>
      <c r="X100" s="304">
        <v>8.9740666310867578E-2</v>
      </c>
      <c r="Y100" s="304"/>
      <c r="Z100" s="304">
        <v>0.29762554171184447</v>
      </c>
      <c r="AA100" s="304">
        <v>0.28406189241500823</v>
      </c>
      <c r="AB100" s="304">
        <v>0.28199777113995206</v>
      </c>
      <c r="AC100" s="304"/>
      <c r="AD100" s="304">
        <v>0.22476004060200927</v>
      </c>
      <c r="AE100" s="304">
        <v>0.26715429461876833</v>
      </c>
      <c r="AF100" s="304">
        <v>0.13137028463925879</v>
      </c>
      <c r="AG100" s="304"/>
      <c r="AH100" s="304">
        <v>0.21379908334876938</v>
      </c>
      <c r="AI100" s="304">
        <v>0.2103821366892791</v>
      </c>
      <c r="AJ100" s="304">
        <v>0.10318076824064805</v>
      </c>
      <c r="AK100" s="304"/>
      <c r="AL100" s="304">
        <v>3.8060646938284627E-2</v>
      </c>
      <c r="AM100" s="304">
        <v>3.4774950535854943E-2</v>
      </c>
      <c r="AN100" s="304">
        <v>2.6126279532249729E-2</v>
      </c>
    </row>
    <row r="101" spans="1:40" x14ac:dyDescent="0.2">
      <c r="A101" s="39" t="str">
        <f t="shared" si="80"/>
        <v>Elementary occupations</v>
      </c>
      <c r="B101" s="307">
        <f t="shared" si="82"/>
        <v>3.4827611206237705</v>
      </c>
      <c r="C101" s="307">
        <f t="shared" si="83"/>
        <v>2.913300798853776</v>
      </c>
      <c r="D101" s="307">
        <f t="shared" si="84"/>
        <v>3.2662435995636461</v>
      </c>
      <c r="E101" s="307"/>
      <c r="F101" s="307">
        <v>1.7508706826525903E-3</v>
      </c>
      <c r="G101" s="307">
        <v>2.5962326907997607E-3</v>
      </c>
      <c r="H101" s="307">
        <v>3.1402634131053177E-3</v>
      </c>
      <c r="I101" s="307"/>
      <c r="J101" s="307">
        <v>2.1319154287698164E-2</v>
      </c>
      <c r="K101" s="307">
        <v>1.8615956546937523E-2</v>
      </c>
      <c r="L101" s="307">
        <v>1.4640191622622542E-2</v>
      </c>
      <c r="M101" s="307"/>
      <c r="N101" s="307">
        <v>0.14299194866134854</v>
      </c>
      <c r="O101" s="307">
        <v>0.15683535757088804</v>
      </c>
      <c r="P101" s="307">
        <v>0.30445608791883572</v>
      </c>
      <c r="Q101" s="307"/>
      <c r="R101" s="307">
        <v>0.14349312954508356</v>
      </c>
      <c r="S101" s="307">
        <v>0.14926213113639158</v>
      </c>
      <c r="T101" s="307">
        <v>0.25480566896393081</v>
      </c>
      <c r="U101" s="307"/>
      <c r="V101" s="307">
        <v>8.1142433048306054E-2</v>
      </c>
      <c r="W101" s="307">
        <v>6.8214795714506046E-2</v>
      </c>
      <c r="X101" s="307">
        <v>8.2249192008815641E-2</v>
      </c>
      <c r="Y101" s="307"/>
      <c r="Z101" s="307">
        <v>0.54509931071497908</v>
      </c>
      <c r="AA101" s="307">
        <v>0.35959240002261106</v>
      </c>
      <c r="AB101" s="307">
        <v>0.34841110337479497</v>
      </c>
      <c r="AC101" s="307"/>
      <c r="AD101" s="307">
        <v>1.4310814958028826</v>
      </c>
      <c r="AE101" s="307">
        <v>1.2415610740984944</v>
      </c>
      <c r="AF101" s="307">
        <v>1.5657824572053138</v>
      </c>
      <c r="AG101" s="307"/>
      <c r="AH101" s="307">
        <v>0.8941164863844866</v>
      </c>
      <c r="AI101" s="307">
        <v>0.75580477530845969</v>
      </c>
      <c r="AJ101" s="307">
        <v>0.52928102840903413</v>
      </c>
      <c r="AK101" s="307"/>
      <c r="AL101" s="307">
        <v>0.22176629149633328</v>
      </c>
      <c r="AM101" s="307">
        <v>0.1608180757646879</v>
      </c>
      <c r="AN101" s="307">
        <v>0.16347760664719302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0.13929953499665351</v>
      </c>
      <c r="C8" s="69">
        <v>0.19600840176535819</v>
      </c>
      <c r="D8" s="69">
        <v>0.16911853164740567</v>
      </c>
      <c r="E8" s="69">
        <v>0.19064069071856329</v>
      </c>
      <c r="F8" s="69">
        <v>0.25441445899821452</v>
      </c>
      <c r="G8" s="10"/>
      <c r="H8" s="69">
        <f>F8-D8</f>
        <v>8.5295927350808848E-2</v>
      </c>
      <c r="I8" s="69">
        <f>'RD T1'!E36</f>
        <v>0.11837829402237789</v>
      </c>
      <c r="J8" s="69">
        <f>SUM(H8:I8)</f>
        <v>0.20367422137318675</v>
      </c>
      <c r="L8" t="str">
        <f>A8</f>
        <v>11 Corporate managers and directors</v>
      </c>
      <c r="M8" s="69">
        <v>1.2713419393522081</v>
      </c>
      <c r="N8" s="69">
        <v>1.8701202090120843</v>
      </c>
      <c r="O8" s="69">
        <v>1.5763180350362722</v>
      </c>
      <c r="P8" s="69">
        <v>1.686687245591266</v>
      </c>
      <c r="Q8" s="69">
        <v>2.0687285280561589</v>
      </c>
      <c r="R8" s="10"/>
      <c r="S8" s="69">
        <f>Q8-O8</f>
        <v>0.49241049301988671</v>
      </c>
      <c r="T8" s="69">
        <f>'RD T1'!E65</f>
        <v>1.0571624740770076</v>
      </c>
      <c r="U8" s="69">
        <f>SUM(S8:T8)</f>
        <v>1.5495729670968943</v>
      </c>
      <c r="W8" t="str">
        <f>A8</f>
        <v>11 Corporate managers and directors</v>
      </c>
      <c r="X8" s="69">
        <v>3.6052658819023224</v>
      </c>
      <c r="Y8" s="69">
        <v>3.6826931652673314</v>
      </c>
      <c r="Z8" s="69">
        <v>3.9568753180214795</v>
      </c>
      <c r="AA8" s="69">
        <v>4.0091416482537632</v>
      </c>
      <c r="AB8" s="69">
        <v>4.9318140392613623</v>
      </c>
      <c r="AC8" s="69"/>
      <c r="AD8" s="69">
        <f>AB8-Z8</f>
        <v>0.97493872123988279</v>
      </c>
      <c r="AE8" s="69">
        <f>'RD T1'!E94</f>
        <v>2.5536731153503407</v>
      </c>
      <c r="AF8" s="69">
        <f>SUM(AD8:AE8)</f>
        <v>3.5286118365902235</v>
      </c>
      <c r="AH8" t="str">
        <f>L8</f>
        <v>11 Corporate managers and directors</v>
      </c>
      <c r="AI8" s="69">
        <v>0.87230833724724688</v>
      </c>
      <c r="AJ8" s="69">
        <v>0.82362000782437184</v>
      </c>
      <c r="AK8" s="69">
        <v>0.97300401639387735</v>
      </c>
      <c r="AL8" s="69">
        <v>0.9227395573465299</v>
      </c>
      <c r="AM8" s="69">
        <v>1.0488214145114128</v>
      </c>
      <c r="AN8" s="69"/>
      <c r="AO8" s="69">
        <f>AM8-AK8</f>
        <v>7.5817398117535406E-2</v>
      </c>
      <c r="AP8" s="69">
        <f>'RD T1'!E123</f>
        <v>0.5276085548598638</v>
      </c>
      <c r="AQ8" s="69">
        <f>SUM(AO8:AP8)</f>
        <v>0.6034259529773992</v>
      </c>
      <c r="AS8" t="str">
        <f>W8</f>
        <v>11 Corporate managers and directors</v>
      </c>
      <c r="AT8" s="69">
        <v>0.95709600339964729</v>
      </c>
      <c r="AU8" s="69">
        <v>0.88913034713232686</v>
      </c>
      <c r="AV8" s="69">
        <v>0.96070704581583155</v>
      </c>
      <c r="AW8" s="69">
        <v>0.87478976666085295</v>
      </c>
      <c r="AX8" s="69">
        <v>0.95709531972901796</v>
      </c>
      <c r="AY8" s="69"/>
      <c r="AZ8" s="69">
        <f>AX8-AV8</f>
        <v>-3.6117260868135936E-3</v>
      </c>
      <c r="BA8" s="69">
        <f>'RD T1'!E152</f>
        <v>0.49241058849859237</v>
      </c>
      <c r="BB8" s="69">
        <f>SUM(AZ8:BA8)</f>
        <v>0.48879886241177878</v>
      </c>
      <c r="BD8" t="str">
        <f>AH8</f>
        <v>11 Corporate managers and directors</v>
      </c>
      <c r="BE8" s="69">
        <v>2.7515963014439491</v>
      </c>
      <c r="BF8" s="69">
        <v>2.9587538131709894</v>
      </c>
      <c r="BG8" s="69">
        <v>3.6105789849118231</v>
      </c>
      <c r="BH8" s="69">
        <v>2.8454335512313569</v>
      </c>
      <c r="BI8" s="69">
        <v>3.1009691755163171</v>
      </c>
      <c r="BJ8" s="69"/>
      <c r="BK8" s="69">
        <f>BI8-BG8</f>
        <v>-0.50960980939550593</v>
      </c>
      <c r="BL8" s="69">
        <f>'RD T1'!E181</f>
        <v>1.3369208247607214</v>
      </c>
      <c r="BM8" s="69">
        <f>SUM(BK8:BL8)</f>
        <v>0.82731101536521545</v>
      </c>
      <c r="BO8" t="str">
        <f>AS8</f>
        <v>11 Corporate managers and directors</v>
      </c>
      <c r="BP8" s="69">
        <v>2.2525739185442326</v>
      </c>
      <c r="BQ8" s="69">
        <v>2.3689562478733457</v>
      </c>
      <c r="BR8" s="69">
        <v>2.4151484775475502</v>
      </c>
      <c r="BS8" s="69">
        <v>2.0166534792978323</v>
      </c>
      <c r="BT8" s="69">
        <v>1.8395613502414823</v>
      </c>
      <c r="BU8" s="69"/>
      <c r="BV8" s="69">
        <f>BT8-BR8</f>
        <v>-0.57558712730606798</v>
      </c>
      <c r="BW8" s="69">
        <f>'RD T1'!E210</f>
        <v>0.87753909497257754</v>
      </c>
      <c r="BX8" s="69">
        <f>SUM(BV8:BW8)</f>
        <v>0.30195196766650956</v>
      </c>
      <c r="BZ8" t="str">
        <f>BD8</f>
        <v>11 Corporate managers and directors</v>
      </c>
      <c r="CA8" s="69">
        <v>1.0512185356623742</v>
      </c>
      <c r="CB8" s="69">
        <v>1.46118649598783</v>
      </c>
      <c r="CC8" s="69">
        <v>1.1692980236244725</v>
      </c>
      <c r="CD8" s="69">
        <v>1.0797936925560268</v>
      </c>
      <c r="CE8" s="69">
        <v>0.7647310165782133</v>
      </c>
      <c r="CF8" s="69"/>
      <c r="CG8" s="69">
        <f>CE8-CC8</f>
        <v>-0.40456700704625925</v>
      </c>
      <c r="CH8" s="69">
        <f>'RD T1'!E239</f>
        <v>0.42145721467388558</v>
      </c>
      <c r="CI8" s="69">
        <f>SUM(CG8:CH8)</f>
        <v>1.689020762762633E-2</v>
      </c>
      <c r="CK8" t="str">
        <f>BO8</f>
        <v>11 Corporate managers and directors</v>
      </c>
      <c r="CL8" s="69">
        <v>0.35512167494475766</v>
      </c>
      <c r="CM8" s="69">
        <v>0.41432261702915962</v>
      </c>
      <c r="CN8" s="69">
        <v>0.33239649199287652</v>
      </c>
      <c r="CO8" s="69">
        <v>0.2816869927078921</v>
      </c>
      <c r="CP8" s="69">
        <v>0.31922422877634532</v>
      </c>
      <c r="CQ8" s="69"/>
      <c r="CR8" s="69">
        <f>CP8-CN8</f>
        <v>-1.3172263216531199E-2</v>
      </c>
      <c r="CS8" s="69">
        <f>'RD T1'!E268</f>
        <v>0.11582384188563988</v>
      </c>
      <c r="CT8" s="69">
        <f>SUM(CR8:CS8)</f>
        <v>0.10265157866910868</v>
      </c>
    </row>
    <row r="9" spans="1:98" x14ac:dyDescent="0.2">
      <c r="A9" s="10" t="str">
        <f>name!D5</f>
        <v>12 Other managers and proprietors</v>
      </c>
      <c r="B9" s="69">
        <v>6.7441058219602265E-2</v>
      </c>
      <c r="C9" s="69">
        <v>0.10415381308426237</v>
      </c>
      <c r="D9" s="69">
        <v>7.8606026203294793E-2</v>
      </c>
      <c r="E9" s="69">
        <v>0.11814526744243294</v>
      </c>
      <c r="F9" s="69">
        <v>0.17890661563063326</v>
      </c>
      <c r="H9" s="69">
        <f t="shared" ref="H9:H32" si="26">F9-D9</f>
        <v>0.10030058942733847</v>
      </c>
      <c r="I9" s="69">
        <f>'RD T1'!E37</f>
        <v>8.7435831685219817E-2</v>
      </c>
      <c r="J9" s="69">
        <f t="shared" ref="J9:J32" si="27">SUM(H9:I9)</f>
        <v>0.18773642111255828</v>
      </c>
      <c r="L9" t="str">
        <f t="shared" ref="L9:L32" si="28">A9</f>
        <v>12 Other managers and proprietors</v>
      </c>
      <c r="M9" s="69">
        <v>0.58199731532428134</v>
      </c>
      <c r="N9" s="69">
        <v>0.82560904346536346</v>
      </c>
      <c r="O9" s="69">
        <v>0.70980819386256633</v>
      </c>
      <c r="P9" s="69">
        <v>1.0219882179981252</v>
      </c>
      <c r="Q9" s="69">
        <v>1.5073060492920753</v>
      </c>
      <c r="S9" s="69">
        <f t="shared" ref="S9:S35" si="29">Q9-O9</f>
        <v>0.79749785542950902</v>
      </c>
      <c r="T9" s="69">
        <f>'RD T1'!E66</f>
        <v>0.75593394550980264</v>
      </c>
      <c r="U9" s="69">
        <f t="shared" ref="U9:U32" si="30">SUM(S9:T9)</f>
        <v>1.5534318009393115</v>
      </c>
      <c r="W9" t="str">
        <f t="shared" ref="W9:W32" si="31">A9</f>
        <v>12 Other managers and proprietors</v>
      </c>
      <c r="X9" s="69">
        <v>1.7101576459010317</v>
      </c>
      <c r="Y9" s="69">
        <v>1.7321812165903447</v>
      </c>
      <c r="Z9" s="69">
        <v>1.7960059611578094</v>
      </c>
      <c r="AA9" s="69">
        <v>2.4003333599035592</v>
      </c>
      <c r="AB9" s="69">
        <v>3.0482072346705347</v>
      </c>
      <c r="AC9" s="69"/>
      <c r="AD9" s="69">
        <f t="shared" ref="AD9:AD32" si="32">AB9-Z9</f>
        <v>1.2522012735127253</v>
      </c>
      <c r="AE9" s="69">
        <f>'RD T1'!E95</f>
        <v>1.7318093487772273</v>
      </c>
      <c r="AF9" s="69">
        <f t="shared" ref="AF9:AF32" si="33">SUM(AD9:AE9)</f>
        <v>2.9840106222899525</v>
      </c>
      <c r="AH9" t="str">
        <f t="shared" ref="AH9:AH32" si="34">L9</f>
        <v>12 Other managers and proprietors</v>
      </c>
      <c r="AI9" s="69">
        <v>0.54940207428601573</v>
      </c>
      <c r="AJ9" s="69">
        <v>0.55183037533626123</v>
      </c>
      <c r="AK9" s="69">
        <v>0.64628438818244394</v>
      </c>
      <c r="AL9" s="69">
        <v>0.78634208569234421</v>
      </c>
      <c r="AM9" s="69">
        <v>1.0131453337730578</v>
      </c>
      <c r="AN9" s="69"/>
      <c r="AO9" s="69">
        <f t="shared" ref="AO9:AO32" si="35">AM9-AK9</f>
        <v>0.36686094559061388</v>
      </c>
      <c r="AP9" s="69">
        <f>'RD T1'!E124</f>
        <v>0.55939214370991064</v>
      </c>
      <c r="AQ9" s="69">
        <f t="shared" ref="AQ9:AQ32" si="36">SUM(AO9:AP9)</f>
        <v>0.92625308930052452</v>
      </c>
      <c r="AS9" t="str">
        <f t="shared" ref="AS9:AS32" si="37">W9</f>
        <v>12 Other managers and proprietors</v>
      </c>
      <c r="AT9" s="69">
        <v>0.54388692829528706</v>
      </c>
      <c r="AU9" s="69">
        <v>0.53025135910342991</v>
      </c>
      <c r="AV9" s="69">
        <v>0.52367615433823145</v>
      </c>
      <c r="AW9" s="69">
        <v>0.65595950493865995</v>
      </c>
      <c r="AX9" s="69">
        <v>0.75290549110039817</v>
      </c>
      <c r="AY9" s="69"/>
      <c r="AZ9" s="69">
        <f t="shared" ref="AZ9:AZ32" si="38">AX9-AV9</f>
        <v>0.22922933676216672</v>
      </c>
      <c r="BA9" s="69">
        <f>'RD T1'!E153</f>
        <v>0.41328004201078083</v>
      </c>
      <c r="BB9" s="69">
        <f t="shared" ref="BB9:BB32" si="39">SUM(AZ9:BA9)</f>
        <v>0.64250937877294756</v>
      </c>
      <c r="BD9" t="str">
        <f t="shared" ref="BD9:BD32" si="40">AH9</f>
        <v>12 Other managers and proprietors</v>
      </c>
      <c r="BE9" s="69">
        <v>1.8587061431462801</v>
      </c>
      <c r="BF9" s="69">
        <v>1.6781704589472737</v>
      </c>
      <c r="BG9" s="69">
        <v>1.8976345706222055</v>
      </c>
      <c r="BH9" s="69">
        <v>1.9549325581477246</v>
      </c>
      <c r="BI9" s="69">
        <v>2.2090173547303178</v>
      </c>
      <c r="BJ9" s="69"/>
      <c r="BK9" s="69">
        <f t="shared" ref="BK9:BK32" si="41">BI9-BG9</f>
        <v>0.31138278410811226</v>
      </c>
      <c r="BL9" s="69">
        <f>'RD T1'!E182</f>
        <v>0.98143867552465602</v>
      </c>
      <c r="BM9" s="69">
        <f t="shared" ref="BM9:BM32" si="42">SUM(BK9:BL9)</f>
        <v>1.2928214596327683</v>
      </c>
      <c r="BO9" t="str">
        <f t="shared" ref="BO9:BO32" si="43">AS9</f>
        <v>12 Other managers and proprietors</v>
      </c>
      <c r="BP9" s="69">
        <v>1.8538379848408306</v>
      </c>
      <c r="BQ9" s="69">
        <v>1.9020376194012723</v>
      </c>
      <c r="BR9" s="69">
        <v>1.8606704386908417</v>
      </c>
      <c r="BS9" s="69">
        <v>2.1246121286902722</v>
      </c>
      <c r="BT9" s="69">
        <v>2.2365317235905993</v>
      </c>
      <c r="BU9" s="69"/>
      <c r="BV9" s="69">
        <f t="shared" ref="BV9:BV32" si="44">BT9-BR9</f>
        <v>0.37586128489975756</v>
      </c>
      <c r="BW9" s="69">
        <f>'RD T1'!E211</f>
        <v>1.102958268638754</v>
      </c>
      <c r="BX9" s="69">
        <f t="shared" ref="BX9:BX32" si="45">SUM(BV9:BW9)</f>
        <v>1.4788195535385116</v>
      </c>
      <c r="BZ9" t="str">
        <f t="shared" ref="BZ9:BZ32" si="46">BD9</f>
        <v>12 Other managers and proprietors</v>
      </c>
      <c r="CA9" s="69">
        <v>1.0198739906343284</v>
      </c>
      <c r="CB9" s="69">
        <v>1.2821256626778617</v>
      </c>
      <c r="CC9" s="69">
        <v>0.96718138656744723</v>
      </c>
      <c r="CD9" s="69">
        <v>1.0915284358047761</v>
      </c>
      <c r="CE9" s="69">
        <v>0.82614984620427934</v>
      </c>
      <c r="CF9" s="69"/>
      <c r="CG9" s="69">
        <f t="shared" ref="CG9:CG32" si="47">CE9-CC9</f>
        <v>-0.1410315403631679</v>
      </c>
      <c r="CH9" s="69">
        <f>'RD T1'!E240</f>
        <v>0.46610611003674707</v>
      </c>
      <c r="CI9" s="69">
        <f t="shared" ref="CI9:CI32" si="48">SUM(CG9:CH9)</f>
        <v>0.32507456967357917</v>
      </c>
      <c r="CK9" t="str">
        <f t="shared" ref="CK9:CK32" si="49">BO9</f>
        <v>12 Other managers and proprietors</v>
      </c>
      <c r="CL9" s="69">
        <v>0.46872929346381276</v>
      </c>
      <c r="CM9" s="69">
        <v>0.41899342527544725</v>
      </c>
      <c r="CN9" s="69">
        <v>0.3348668303068516</v>
      </c>
      <c r="CO9" s="69">
        <v>0.3930127266543651</v>
      </c>
      <c r="CP9" s="69">
        <v>0.37548969577615643</v>
      </c>
      <c r="CQ9" s="69"/>
      <c r="CR9" s="69">
        <f t="shared" ref="CR9:CR32" si="50">CP9-CN9</f>
        <v>4.0622865469304825E-2</v>
      </c>
      <c r="CS9" s="69">
        <f>'RD T1'!E269</f>
        <v>0.13770963509264644</v>
      </c>
      <c r="CT9" s="69">
        <f t="shared" ref="CT9:CT32" si="51">SUM(CR9:CS9)</f>
        <v>0.17833250056195127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0.67152727234122966</v>
      </c>
      <c r="D10" s="69">
        <v>0.59206020421190031</v>
      </c>
      <c r="E10" s="69">
        <v>0.71689419359721218</v>
      </c>
      <c r="F10" s="69">
        <v>0.91919155158893395</v>
      </c>
      <c r="G10" s="11"/>
      <c r="H10" s="69">
        <f t="shared" si="26"/>
        <v>0.32713134737703364</v>
      </c>
      <c r="I10" s="69">
        <f>'RD T1'!E38</f>
        <v>0.31004441985253994</v>
      </c>
      <c r="J10" s="69">
        <f t="shared" si="27"/>
        <v>0.63717576722957359</v>
      </c>
      <c r="L10" t="str">
        <f t="shared" si="28"/>
        <v>21 Science, research, engineering and technology professionals</v>
      </c>
      <c r="M10" s="69">
        <v>1.8990185819808785</v>
      </c>
      <c r="N10" s="69">
        <v>2.5224701622070289</v>
      </c>
      <c r="O10" s="69">
        <v>2.2594369846558164</v>
      </c>
      <c r="P10" s="69">
        <v>2.8445335436636388</v>
      </c>
      <c r="Q10" s="69">
        <v>3.8346049373307913</v>
      </c>
      <c r="R10" s="11"/>
      <c r="S10" s="69">
        <f t="shared" si="29"/>
        <v>1.5751679526749749</v>
      </c>
      <c r="T10" s="69">
        <f>'RD T1'!E67</f>
        <v>1.3244231687046963</v>
      </c>
      <c r="U10" s="69">
        <f t="shared" si="30"/>
        <v>2.8995911213796712</v>
      </c>
      <c r="W10" t="str">
        <f t="shared" si="31"/>
        <v>21 Science, research, engineering and technology professionals</v>
      </c>
      <c r="X10" s="69">
        <v>4.5254373023520618</v>
      </c>
      <c r="Y10" s="69">
        <v>3.6623553865703138</v>
      </c>
      <c r="Z10" s="69">
        <v>4.0339432091313814</v>
      </c>
      <c r="AA10" s="69">
        <v>4.2955623768654076</v>
      </c>
      <c r="AB10" s="69">
        <v>4.6339975098545176</v>
      </c>
      <c r="AC10" s="69"/>
      <c r="AD10" s="69">
        <f t="shared" si="32"/>
        <v>0.60005430072313626</v>
      </c>
      <c r="AE10" s="69">
        <f>'RD T1'!E96</f>
        <v>1.7348555887265749</v>
      </c>
      <c r="AF10" s="69">
        <f t="shared" si="33"/>
        <v>2.3349098894497109</v>
      </c>
      <c r="AH10" t="str">
        <f t="shared" si="34"/>
        <v>21 Science, research, engineering and technology professionals</v>
      </c>
      <c r="AI10" s="69">
        <v>0.43955137068836853</v>
      </c>
      <c r="AJ10" s="69">
        <v>0.37127822350680412</v>
      </c>
      <c r="AK10" s="69">
        <v>0.43601710824710282</v>
      </c>
      <c r="AL10" s="69">
        <v>0.46846337824976197</v>
      </c>
      <c r="AM10" s="69">
        <v>0.53288480577392738</v>
      </c>
      <c r="AN10" s="69"/>
      <c r="AO10" s="69">
        <f t="shared" si="35"/>
        <v>9.6867697526824559E-2</v>
      </c>
      <c r="AP10" s="69">
        <f>'RD T1'!E125</f>
        <v>0.18970134763274804</v>
      </c>
      <c r="AQ10" s="69">
        <f t="shared" si="36"/>
        <v>0.2865690451595726</v>
      </c>
      <c r="AS10" t="str">
        <f t="shared" si="37"/>
        <v>21 Science, research, engineering and technology professionals</v>
      </c>
      <c r="AT10" s="69">
        <v>1.3255484514307283</v>
      </c>
      <c r="AU10" s="69">
        <v>1.0839524156180385</v>
      </c>
      <c r="AV10" s="69">
        <v>1.1611946317753077</v>
      </c>
      <c r="AW10" s="69">
        <v>1.1177738718648891</v>
      </c>
      <c r="AX10" s="69">
        <v>1.1058905681664668</v>
      </c>
      <c r="AY10" s="69"/>
      <c r="AZ10" s="69">
        <f t="shared" si="38"/>
        <v>-5.5304063608840881E-2</v>
      </c>
      <c r="BA10" s="69">
        <f>'RD T1'!E154</f>
        <v>0.38992866493545442</v>
      </c>
      <c r="BB10" s="69">
        <f t="shared" si="39"/>
        <v>0.33462460132661354</v>
      </c>
      <c r="BD10" t="str">
        <f t="shared" si="40"/>
        <v>21 Science, research, engineering and technology professionals</v>
      </c>
      <c r="BE10" s="69">
        <v>2.1070410352969753</v>
      </c>
      <c r="BF10" s="69">
        <v>1.9237301878326238</v>
      </c>
      <c r="BG10" s="69">
        <v>2.5113662793894651</v>
      </c>
      <c r="BH10" s="69">
        <v>1.9586542954259416</v>
      </c>
      <c r="BI10" s="69">
        <v>1.860459387700802</v>
      </c>
      <c r="BJ10" s="69"/>
      <c r="BK10" s="69">
        <f t="shared" si="41"/>
        <v>-0.65090689168866311</v>
      </c>
      <c r="BL10" s="69">
        <f>'RD T1'!E183</f>
        <v>0.58292959014472845</v>
      </c>
      <c r="BM10" s="69">
        <f t="shared" si="42"/>
        <v>-6.7977301543934665E-2</v>
      </c>
      <c r="BO10" t="str">
        <f t="shared" si="43"/>
        <v>21 Science, research, engineering and technology professionals</v>
      </c>
      <c r="BP10" s="69">
        <v>1.525137117071184</v>
      </c>
      <c r="BQ10" s="69">
        <v>1.4402637693795091</v>
      </c>
      <c r="BR10" s="69">
        <v>1.5883927013419454</v>
      </c>
      <c r="BS10" s="69">
        <v>1.4972893077199374</v>
      </c>
      <c r="BT10" s="69">
        <v>1.4730213418089941</v>
      </c>
      <c r="BU10" s="69"/>
      <c r="BV10" s="69">
        <f t="shared" si="44"/>
        <v>-0.1153713595329513</v>
      </c>
      <c r="BW10" s="69">
        <f>'RD T1'!E212</f>
        <v>0.47112284641782948</v>
      </c>
      <c r="BX10" s="69">
        <f t="shared" si="45"/>
        <v>0.35575148688487818</v>
      </c>
      <c r="BZ10" t="str">
        <f t="shared" si="46"/>
        <v>21 Science, research, engineering and technology professionals</v>
      </c>
      <c r="CA10" s="69">
        <v>0.632129120096243</v>
      </c>
      <c r="CB10" s="69">
        <v>0.89276364969188637</v>
      </c>
      <c r="CC10" s="69">
        <v>0.68461826066582365</v>
      </c>
      <c r="CD10" s="69">
        <v>0.71883079670069061</v>
      </c>
      <c r="CE10" s="69">
        <v>0.56470234184201806</v>
      </c>
      <c r="CF10" s="69"/>
      <c r="CG10" s="69">
        <f t="shared" si="47"/>
        <v>-0.11991591882380559</v>
      </c>
      <c r="CH10" s="69">
        <f>'RD T1'!E241</f>
        <v>0.19682062978478457</v>
      </c>
      <c r="CI10" s="69">
        <f t="shared" si="48"/>
        <v>7.6904710960978978E-2</v>
      </c>
      <c r="CK10" t="str">
        <f t="shared" si="49"/>
        <v>21 Science, research, engineering and technology professionals</v>
      </c>
      <c r="CL10" s="69">
        <v>0.15790311522072592</v>
      </c>
      <c r="CM10" s="69">
        <v>0.16416497654063447</v>
      </c>
      <c r="CN10" s="69">
        <v>0.15559833839030146</v>
      </c>
      <c r="CO10" s="69">
        <v>0.17388766785340432</v>
      </c>
      <c r="CP10" s="69">
        <v>0.16822136416178393</v>
      </c>
      <c r="CQ10" s="69"/>
      <c r="CR10" s="69">
        <f t="shared" si="50"/>
        <v>1.2623025771482471E-2</v>
      </c>
      <c r="CS10" s="69">
        <f>'RD T1'!E270</f>
        <v>5.7195880773821955E-2</v>
      </c>
      <c r="CT10" s="69">
        <f t="shared" si="51"/>
        <v>6.9818906545304427E-2</v>
      </c>
    </row>
    <row r="11" spans="1:98" x14ac:dyDescent="0.2">
      <c r="A11" s="10" t="str">
        <f>name!D7</f>
        <v>22 Health professionals</v>
      </c>
      <c r="B11" s="69">
        <v>1.0157552060893114</v>
      </c>
      <c r="C11" s="69">
        <v>1.3286055506830963</v>
      </c>
      <c r="D11" s="69">
        <v>1.2318445471729036</v>
      </c>
      <c r="E11" s="69">
        <v>1.6002736871565124</v>
      </c>
      <c r="F11" s="69">
        <v>2.0416461742409573</v>
      </c>
      <c r="G11" s="11"/>
      <c r="H11" s="69">
        <f t="shared" si="26"/>
        <v>0.8098016270680537</v>
      </c>
      <c r="I11" s="69">
        <f>'RD T1'!E39</f>
        <v>0.91742928250597588</v>
      </c>
      <c r="J11" s="69">
        <f t="shared" si="27"/>
        <v>1.7272309095740295</v>
      </c>
      <c r="L11" t="str">
        <f t="shared" si="28"/>
        <v>22 Health professionals</v>
      </c>
      <c r="M11" s="69">
        <v>3.0077574805034955</v>
      </c>
      <c r="N11" s="69">
        <v>3.78822272212724</v>
      </c>
      <c r="O11" s="69">
        <v>3.4360280658461235</v>
      </c>
      <c r="P11" s="69">
        <v>4.1836279335195989</v>
      </c>
      <c r="Q11" s="69">
        <v>4.7667476964135975</v>
      </c>
      <c r="R11" s="11"/>
      <c r="S11" s="69">
        <f t="shared" si="29"/>
        <v>1.330719630567474</v>
      </c>
      <c r="T11" s="69">
        <f>'RD T1'!E68</f>
        <v>2.4230951919865702</v>
      </c>
      <c r="U11" s="69">
        <f t="shared" si="30"/>
        <v>3.7538148225540442</v>
      </c>
      <c r="W11" t="str">
        <f t="shared" si="31"/>
        <v>22 Health professionals</v>
      </c>
      <c r="X11" s="69">
        <v>7.3219424980275809</v>
      </c>
      <c r="Y11" s="69">
        <v>7.2529395508519166</v>
      </c>
      <c r="Z11" s="69">
        <v>8.4503873076648297</v>
      </c>
      <c r="AA11" s="69">
        <v>10.341174844374793</v>
      </c>
      <c r="AB11" s="69">
        <v>13.3571426670603</v>
      </c>
      <c r="AC11" s="69"/>
      <c r="AD11" s="69">
        <f t="shared" si="32"/>
        <v>4.9067553593954703</v>
      </c>
      <c r="AE11" s="69">
        <f>'RD T1'!E97</f>
        <v>6.5812302129784586</v>
      </c>
      <c r="AF11" s="69">
        <f t="shared" si="33"/>
        <v>11.48798557237393</v>
      </c>
      <c r="AH11" t="str">
        <f t="shared" si="34"/>
        <v>22 Health professionals</v>
      </c>
      <c r="AI11" s="69">
        <v>4.0739697800483841</v>
      </c>
      <c r="AJ11" s="69">
        <v>2.6454261000335495</v>
      </c>
      <c r="AK11" s="69">
        <v>2.8180690614916655</v>
      </c>
      <c r="AL11" s="69">
        <v>1.6832633634026106</v>
      </c>
      <c r="AM11" s="69">
        <v>0.43520922680296592</v>
      </c>
      <c r="AN11" s="69"/>
      <c r="AO11" s="69">
        <f t="shared" si="35"/>
        <v>-2.3828598346886993</v>
      </c>
      <c r="AP11" s="69">
        <f>'RD T1'!E126</f>
        <v>0.54410328008911035</v>
      </c>
      <c r="AQ11" s="69">
        <f t="shared" si="36"/>
        <v>-1.838756554599589</v>
      </c>
      <c r="AS11" t="str">
        <f t="shared" si="37"/>
        <v>22 Health professionals</v>
      </c>
      <c r="AT11" s="69">
        <v>0.43638114683838036</v>
      </c>
      <c r="AU11" s="69">
        <v>0.42835738582185445</v>
      </c>
      <c r="AV11" s="69">
        <v>0.54631489749889905</v>
      </c>
      <c r="AW11" s="69">
        <v>0.63179699471206907</v>
      </c>
      <c r="AX11" s="69">
        <v>0.76514887440272061</v>
      </c>
      <c r="AY11" s="69"/>
      <c r="AZ11" s="69">
        <f t="shared" si="38"/>
        <v>0.21883397690382156</v>
      </c>
      <c r="BA11" s="69">
        <f>'RD T1'!E155</f>
        <v>0.33871691834452011</v>
      </c>
      <c r="BB11" s="69">
        <f t="shared" si="39"/>
        <v>0.55755089524834167</v>
      </c>
      <c r="BD11" t="str">
        <f t="shared" si="40"/>
        <v>22 Health professionals</v>
      </c>
      <c r="BE11" s="69">
        <v>1.9067217321821688</v>
      </c>
      <c r="BF11" s="69">
        <v>2.1734956036705304</v>
      </c>
      <c r="BG11" s="69">
        <v>2.5418470603055603</v>
      </c>
      <c r="BH11" s="69">
        <v>3.0471013310956274</v>
      </c>
      <c r="BI11" s="69">
        <v>3.610246937696961</v>
      </c>
      <c r="BJ11" s="69"/>
      <c r="BK11" s="69">
        <f t="shared" si="41"/>
        <v>1.0683998773914007</v>
      </c>
      <c r="BL11" s="69">
        <f>'RD T1'!E184</f>
        <v>1.7973550748171316</v>
      </c>
      <c r="BM11" s="69">
        <f t="shared" si="42"/>
        <v>2.8657549522085324</v>
      </c>
      <c r="BO11" t="str">
        <f t="shared" si="43"/>
        <v>22 Health professionals</v>
      </c>
      <c r="BP11" s="69">
        <v>1.5136775843421324</v>
      </c>
      <c r="BQ11" s="69">
        <v>1.5909859862248583</v>
      </c>
      <c r="BR11" s="69">
        <v>1.7632075768233202</v>
      </c>
      <c r="BS11" s="69">
        <v>1.8069950864238784</v>
      </c>
      <c r="BT11" s="69">
        <v>1.593671642474555</v>
      </c>
      <c r="BU11" s="69"/>
      <c r="BV11" s="69">
        <f t="shared" si="44"/>
        <v>-0.16953593434876524</v>
      </c>
      <c r="BW11" s="69">
        <f>'RD T1'!E213</f>
        <v>0.75932740002883059</v>
      </c>
      <c r="BX11" s="69">
        <f t="shared" si="45"/>
        <v>0.58979146568006535</v>
      </c>
      <c r="BZ11" t="str">
        <f t="shared" si="46"/>
        <v>22 Health professionals</v>
      </c>
      <c r="CA11" s="69">
        <v>0.82128350223375468</v>
      </c>
      <c r="CB11" s="69">
        <v>0.71982600465772861</v>
      </c>
      <c r="CC11" s="69">
        <v>0.70363285932793096</v>
      </c>
      <c r="CD11" s="69">
        <v>0.64338895382237649</v>
      </c>
      <c r="CE11" s="69">
        <v>0.30565567877014238</v>
      </c>
      <c r="CF11" s="69"/>
      <c r="CG11" s="69">
        <f t="shared" si="47"/>
        <v>-0.39797718055778858</v>
      </c>
      <c r="CH11" s="69">
        <f>'RD T1'!E242</f>
        <v>0.2094149812462629</v>
      </c>
      <c r="CI11" s="69">
        <f t="shared" si="48"/>
        <v>-0.18856219931152568</v>
      </c>
      <c r="CK11" t="str">
        <f t="shared" si="49"/>
        <v>22 Health professionals</v>
      </c>
      <c r="CL11" s="69">
        <v>9.8405522668447737E-2</v>
      </c>
      <c r="CM11" s="69">
        <v>0.10184031904231824</v>
      </c>
      <c r="CN11" s="69">
        <v>8.8619860441348397E-2</v>
      </c>
      <c r="CO11" s="69">
        <v>0.10337271544932358</v>
      </c>
      <c r="CP11" s="69">
        <v>0.11604397056155213</v>
      </c>
      <c r="CQ11" s="69"/>
      <c r="CR11" s="69">
        <f t="shared" si="50"/>
        <v>2.7424110120203737E-2</v>
      </c>
      <c r="CS11" s="69">
        <f>'RD T1'!E271</f>
        <v>4.0663676879674697E-2</v>
      </c>
      <c r="CT11" s="69">
        <f t="shared" si="51"/>
        <v>6.8087786999878441E-2</v>
      </c>
    </row>
    <row r="12" spans="1:98" x14ac:dyDescent="0.2">
      <c r="A12" s="10" t="str">
        <f>name!D8</f>
        <v>23 Teaching and other educational professionals</v>
      </c>
      <c r="B12" s="69">
        <v>1.1355832176411105</v>
      </c>
      <c r="C12" s="69">
        <v>1.1617405705608823</v>
      </c>
      <c r="D12" s="69">
        <v>1.0868662448515802</v>
      </c>
      <c r="E12" s="69">
        <v>1.3131754679650627</v>
      </c>
      <c r="F12" s="69">
        <v>1.485844983522419</v>
      </c>
      <c r="G12" s="11"/>
      <c r="H12" s="69">
        <f t="shared" si="26"/>
        <v>0.39897873867083877</v>
      </c>
      <c r="I12" s="69">
        <f>'RD T1'!E40</f>
        <v>0.6854627613282207</v>
      </c>
      <c r="J12" s="69">
        <f t="shared" si="27"/>
        <v>1.0844414999990595</v>
      </c>
      <c r="L12" t="str">
        <f t="shared" si="28"/>
        <v>23 Teaching and other educational professionals</v>
      </c>
      <c r="M12" s="69">
        <v>6.0348143462067858</v>
      </c>
      <c r="N12" s="69">
        <v>6.5370053457049737</v>
      </c>
      <c r="O12" s="69">
        <v>6.1628315035127335</v>
      </c>
      <c r="P12" s="69">
        <v>7.3441288845346451</v>
      </c>
      <c r="Q12" s="69">
        <v>8.1693197325420179</v>
      </c>
      <c r="R12" s="11"/>
      <c r="S12" s="69">
        <f t="shared" si="29"/>
        <v>2.0064882290292845</v>
      </c>
      <c r="T12" s="69">
        <f>'RD T1'!E69</f>
        <v>3.9495133346988083</v>
      </c>
      <c r="U12" s="69">
        <f t="shared" si="30"/>
        <v>5.9560015637280923</v>
      </c>
      <c r="W12" t="str">
        <f t="shared" si="31"/>
        <v>23 Teaching and other educational professionals</v>
      </c>
      <c r="X12" s="69">
        <v>4.031994107250763</v>
      </c>
      <c r="Y12" s="69">
        <v>2.8604295871556897</v>
      </c>
      <c r="Z12" s="69">
        <v>3.5621874712304229</v>
      </c>
      <c r="AA12" s="69">
        <v>3.5073237229686942</v>
      </c>
      <c r="AB12" s="69">
        <v>3.6681949547049792</v>
      </c>
      <c r="AC12" s="69"/>
      <c r="AD12" s="69">
        <f t="shared" si="32"/>
        <v>0.10600748347455635</v>
      </c>
      <c r="AE12" s="69">
        <f>'RD T1'!E98</f>
        <v>1.7319297016163702</v>
      </c>
      <c r="AF12" s="69">
        <f t="shared" si="33"/>
        <v>1.8379371850909265</v>
      </c>
      <c r="AH12" t="str">
        <f t="shared" si="34"/>
        <v>23 Teaching and other educational professionals</v>
      </c>
      <c r="AI12" s="69">
        <v>0.54567770698539098</v>
      </c>
      <c r="AJ12" s="69">
        <v>0.20290340925654524</v>
      </c>
      <c r="AK12" s="69">
        <v>0.19919149746335238</v>
      </c>
      <c r="AL12" s="69">
        <v>0.11317134262346491</v>
      </c>
      <c r="AM12" s="69">
        <v>0.11500634532152397</v>
      </c>
      <c r="AN12" s="69"/>
      <c r="AO12" s="69">
        <f t="shared" si="35"/>
        <v>-8.4185152141828409E-2</v>
      </c>
      <c r="AP12" s="69">
        <f>'RD T1'!E127</f>
        <v>3.2172041176377293E-2</v>
      </c>
      <c r="AQ12" s="69">
        <f t="shared" si="36"/>
        <v>-5.2013110965451116E-2</v>
      </c>
      <c r="AS12" t="str">
        <f t="shared" si="37"/>
        <v>23 Teaching and other educational professionals</v>
      </c>
      <c r="AT12" s="69">
        <v>0.135762959962825</v>
      </c>
      <c r="AU12" s="69">
        <v>7.8667109971458704E-2</v>
      </c>
      <c r="AV12" s="69">
        <v>8.8156005839848547E-2</v>
      </c>
      <c r="AW12" s="69">
        <v>7.4892390893376459E-2</v>
      </c>
      <c r="AX12" s="69">
        <v>6.0581033809322081E-2</v>
      </c>
      <c r="AY12" s="69"/>
      <c r="AZ12" s="69">
        <f t="shared" si="38"/>
        <v>-2.7574972030526466E-2</v>
      </c>
      <c r="BA12" s="69">
        <f>'RD T1'!E156</f>
        <v>2.8442888713621776E-2</v>
      </c>
      <c r="BB12" s="69">
        <f t="shared" si="39"/>
        <v>8.6791668309530931E-4</v>
      </c>
      <c r="BD12" t="str">
        <f t="shared" si="40"/>
        <v>23 Teaching and other educational professionals</v>
      </c>
      <c r="BE12" s="69">
        <v>0.60016685272173687</v>
      </c>
      <c r="BF12" s="69">
        <v>0.47149070518246738</v>
      </c>
      <c r="BG12" s="69">
        <v>0.66493507350311065</v>
      </c>
      <c r="BH12" s="69">
        <v>0.68614025577220961</v>
      </c>
      <c r="BI12" s="69">
        <v>0.76545578293231986</v>
      </c>
      <c r="BJ12" s="69"/>
      <c r="BK12" s="69">
        <f t="shared" si="41"/>
        <v>0.10052070942920921</v>
      </c>
      <c r="BL12" s="69">
        <f>'RD T1'!E185</f>
        <v>0.28087856915052578</v>
      </c>
      <c r="BM12" s="69">
        <f t="shared" si="42"/>
        <v>0.38139927857973499</v>
      </c>
      <c r="BO12" t="str">
        <f t="shared" si="43"/>
        <v>23 Teaching and other educational professionals</v>
      </c>
      <c r="BP12" s="69">
        <v>0.48395087773807988</v>
      </c>
      <c r="BQ12" s="69">
        <v>0.39534922400643729</v>
      </c>
      <c r="BR12" s="69">
        <v>0.4926326608857558</v>
      </c>
      <c r="BS12" s="69">
        <v>0.46941062744143008</v>
      </c>
      <c r="BT12" s="69">
        <v>0.40604314516179174</v>
      </c>
      <c r="BU12" s="69"/>
      <c r="BV12" s="69">
        <f t="shared" si="44"/>
        <v>-8.6589515723964061E-2</v>
      </c>
      <c r="BW12" s="69">
        <f>'RD T1'!E214</f>
        <v>0.19860126527453839</v>
      </c>
      <c r="BX12" s="69">
        <f t="shared" si="45"/>
        <v>0.11201174955057433</v>
      </c>
      <c r="BZ12" t="str">
        <f t="shared" si="46"/>
        <v>23 Teaching and other educational professionals</v>
      </c>
      <c r="CA12" s="69">
        <v>0.33893244868375672</v>
      </c>
      <c r="CB12" s="69">
        <v>0.28845306364187262</v>
      </c>
      <c r="CC12" s="69">
        <v>0.29299095830469402</v>
      </c>
      <c r="CD12" s="69">
        <v>0.28504950103999044</v>
      </c>
      <c r="CE12" s="69">
        <v>0.19672666175739101</v>
      </c>
      <c r="CF12" s="69"/>
      <c r="CG12" s="69">
        <f t="shared" si="47"/>
        <v>-9.6264296547303008E-2</v>
      </c>
      <c r="CH12" s="69">
        <f>'RD T1'!E243</f>
        <v>0.10300997745524666</v>
      </c>
      <c r="CI12" s="69">
        <f t="shared" si="48"/>
        <v>6.7456809079436547E-3</v>
      </c>
      <c r="CK12" t="str">
        <f t="shared" si="49"/>
        <v>23 Teaching and other educational professionals</v>
      </c>
      <c r="CL12" s="69">
        <v>7.6085651975239907E-2</v>
      </c>
      <c r="CM12" s="69">
        <v>7.7149455288299154E-2</v>
      </c>
      <c r="CN12" s="69">
        <v>7.4587544903794198E-2</v>
      </c>
      <c r="CO12" s="69">
        <v>8.879687865735976E-2</v>
      </c>
      <c r="CP12" s="69">
        <v>9.2190340658660067E-2</v>
      </c>
      <c r="CQ12" s="69"/>
      <c r="CR12" s="69">
        <f t="shared" si="50"/>
        <v>1.7602795754865869E-2</v>
      </c>
      <c r="CS12" s="69">
        <f>'RD T1'!E272</f>
        <v>3.4205444468759671E-2</v>
      </c>
      <c r="CT12" s="69">
        <f t="shared" si="51"/>
        <v>5.180824022362554E-2</v>
      </c>
    </row>
    <row r="13" spans="1:98" x14ac:dyDescent="0.2">
      <c r="A13" s="10" t="str">
        <f>name!D9</f>
        <v>24 Business, media and public service professionals</v>
      </c>
      <c r="B13" s="69">
        <v>0.18378054597009857</v>
      </c>
      <c r="C13" s="69">
        <v>0.24571231489676065</v>
      </c>
      <c r="D13" s="69">
        <v>0.22887125302970765</v>
      </c>
      <c r="E13" s="69">
        <v>0.29718256202746335</v>
      </c>
      <c r="F13" s="69">
        <v>0.40233698856265798</v>
      </c>
      <c r="G13" s="11"/>
      <c r="H13" s="69">
        <f t="shared" si="26"/>
        <v>0.17346573553295033</v>
      </c>
      <c r="I13" s="69">
        <f>'RD T1'!E41</f>
        <v>0.17571032716683616</v>
      </c>
      <c r="J13" s="69">
        <f t="shared" si="27"/>
        <v>0.34917606269978652</v>
      </c>
      <c r="L13" t="str">
        <f t="shared" si="28"/>
        <v>24 Business, media and public service professionals</v>
      </c>
      <c r="M13" s="69">
        <v>2.4886662430706123</v>
      </c>
      <c r="N13" s="69">
        <v>3.2180718712073006</v>
      </c>
      <c r="O13" s="69">
        <v>2.9851470393001094</v>
      </c>
      <c r="P13" s="69">
        <v>3.5803134485017889</v>
      </c>
      <c r="Q13" s="69">
        <v>4.2336294786284965</v>
      </c>
      <c r="R13" s="11"/>
      <c r="S13" s="69">
        <f t="shared" si="29"/>
        <v>1.2484824393283871</v>
      </c>
      <c r="T13" s="69">
        <f>'RD T1'!E70</f>
        <v>2.0478832070167852</v>
      </c>
      <c r="U13" s="69">
        <f t="shared" si="30"/>
        <v>3.2963656463451723</v>
      </c>
      <c r="W13" t="str">
        <f t="shared" si="31"/>
        <v>24 Business, media and public service professionals</v>
      </c>
      <c r="X13" s="69">
        <v>4.946612279789723</v>
      </c>
      <c r="Y13" s="69">
        <v>4.5357735102895171</v>
      </c>
      <c r="Z13" s="69">
        <v>5.6528384037113248</v>
      </c>
      <c r="AA13" s="69">
        <v>6.3960668649192565</v>
      </c>
      <c r="AB13" s="69">
        <v>7.806965561199843</v>
      </c>
      <c r="AC13" s="69"/>
      <c r="AD13" s="69">
        <f t="shared" si="32"/>
        <v>2.1541271574885181</v>
      </c>
      <c r="AE13" s="69">
        <f>'RD T1'!E99</f>
        <v>3.6277262802646582</v>
      </c>
      <c r="AF13" s="69">
        <f t="shared" si="33"/>
        <v>5.7818534377531758</v>
      </c>
      <c r="AH13" t="str">
        <f t="shared" si="34"/>
        <v>24 Business, media and public service professionals</v>
      </c>
      <c r="AI13" s="69">
        <v>0.54186464212249452</v>
      </c>
      <c r="AJ13" s="69">
        <v>0.4290254180773333</v>
      </c>
      <c r="AK13" s="69">
        <v>0.51973250295431883</v>
      </c>
      <c r="AL13" s="69">
        <v>0.47651692829099263</v>
      </c>
      <c r="AM13" s="69">
        <v>0.52408754811940617</v>
      </c>
      <c r="AN13" s="69"/>
      <c r="AO13" s="69">
        <f t="shared" si="35"/>
        <v>4.3550451650873345E-3</v>
      </c>
      <c r="AP13" s="69">
        <f>'RD T1'!E128</f>
        <v>0.190489772346075</v>
      </c>
      <c r="AQ13" s="69">
        <f t="shared" si="36"/>
        <v>0.19484481751116234</v>
      </c>
      <c r="AS13" t="str">
        <f t="shared" si="37"/>
        <v>24 Business, media and public service professionals</v>
      </c>
      <c r="AT13" s="69">
        <v>0.7656379944467202</v>
      </c>
      <c r="AU13" s="69">
        <v>0.64896357952869665</v>
      </c>
      <c r="AV13" s="69">
        <v>0.77832208419276394</v>
      </c>
      <c r="AW13" s="69">
        <v>0.87665229808223344</v>
      </c>
      <c r="AX13" s="69">
        <v>1.0283084909054603</v>
      </c>
      <c r="AY13" s="69"/>
      <c r="AZ13" s="69">
        <f t="shared" si="38"/>
        <v>0.24998640671269634</v>
      </c>
      <c r="BA13" s="69">
        <f>'RD T1'!E157</f>
        <v>0.4412825728926274</v>
      </c>
      <c r="BB13" s="69">
        <f t="shared" si="39"/>
        <v>0.69126897960532374</v>
      </c>
      <c r="BD13" t="str">
        <f t="shared" si="40"/>
        <v>24 Business, media and public service professionals</v>
      </c>
      <c r="BE13" s="69">
        <v>2.0976776483431898</v>
      </c>
      <c r="BF13" s="69">
        <v>2.0809397684928825</v>
      </c>
      <c r="BG13" s="69">
        <v>2.800166698795739</v>
      </c>
      <c r="BH13" s="69">
        <v>2.7650743301579834</v>
      </c>
      <c r="BI13" s="69">
        <v>3.0498815690661898</v>
      </c>
      <c r="BJ13" s="69"/>
      <c r="BK13" s="69">
        <f t="shared" si="41"/>
        <v>0.24971487027045081</v>
      </c>
      <c r="BL13" s="69">
        <f>'RD T1'!E186</f>
        <v>1.219367949144174</v>
      </c>
      <c r="BM13" s="69">
        <f t="shared" si="42"/>
        <v>1.4690828194146248</v>
      </c>
      <c r="BO13" t="str">
        <f t="shared" si="43"/>
        <v>24 Business, media and public service professionals</v>
      </c>
      <c r="BP13" s="69">
        <v>1.4893169489803602</v>
      </c>
      <c r="BQ13" s="69">
        <v>1.402896362731324</v>
      </c>
      <c r="BR13" s="69">
        <v>1.6352574371210509</v>
      </c>
      <c r="BS13" s="69">
        <v>1.6188981181022648</v>
      </c>
      <c r="BT13" s="69">
        <v>1.5582155398439619</v>
      </c>
      <c r="BU13" s="69"/>
      <c r="BV13" s="69">
        <f t="shared" si="44"/>
        <v>-7.7041897277088989E-2</v>
      </c>
      <c r="BW13" s="69">
        <f>'RD T1'!E215</f>
        <v>0.63841617393898153</v>
      </c>
      <c r="BX13" s="69">
        <f t="shared" si="45"/>
        <v>0.56137427666189255</v>
      </c>
      <c r="BZ13" t="str">
        <f t="shared" si="46"/>
        <v>24 Business, media and public service professionals</v>
      </c>
      <c r="CA13" s="69">
        <v>0.68323616888317751</v>
      </c>
      <c r="CB13" s="69">
        <v>0.81306388424698151</v>
      </c>
      <c r="CC13" s="69">
        <v>0.75120534116613669</v>
      </c>
      <c r="CD13" s="69">
        <v>0.75864402186319391</v>
      </c>
      <c r="CE13" s="69">
        <v>0.47196787311172145</v>
      </c>
      <c r="CF13" s="69"/>
      <c r="CG13" s="69">
        <f t="shared" si="47"/>
        <v>-0.27923746805441524</v>
      </c>
      <c r="CH13" s="69">
        <f>'RD T1'!E244</f>
        <v>0.25079357839603739</v>
      </c>
      <c r="CI13" s="69">
        <f t="shared" si="48"/>
        <v>-2.8443889658377852E-2</v>
      </c>
      <c r="CK13" t="str">
        <f t="shared" si="49"/>
        <v>24 Business, media and public service professionals</v>
      </c>
      <c r="CL13" s="69">
        <v>0.22171530063740524</v>
      </c>
      <c r="CM13" s="69">
        <v>0.24691616714505762</v>
      </c>
      <c r="CN13" s="69">
        <v>0.23290852019910935</v>
      </c>
      <c r="CO13" s="69">
        <v>0.25804525846432452</v>
      </c>
      <c r="CP13" s="69">
        <v>0.2834524238881595</v>
      </c>
      <c r="CQ13" s="69"/>
      <c r="CR13" s="69">
        <f t="shared" si="50"/>
        <v>5.0543903689050151E-2</v>
      </c>
      <c r="CS13" s="69">
        <f>'RD T1'!E273</f>
        <v>0.10232591004832135</v>
      </c>
      <c r="CT13" s="69">
        <f t="shared" si="51"/>
        <v>0.15286981373737152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0.10070645299322227</v>
      </c>
      <c r="D14" s="69">
        <v>9.1803003827819182E-2</v>
      </c>
      <c r="E14" s="69">
        <v>0.10396882235843556</v>
      </c>
      <c r="F14" s="69">
        <v>0.14862910265902352</v>
      </c>
      <c r="G14" s="11"/>
      <c r="H14" s="69">
        <f t="shared" si="26"/>
        <v>5.6826098831204333E-2</v>
      </c>
      <c r="I14" s="69">
        <f>'RD T1'!E42</f>
        <v>5.9109115866192226E-2</v>
      </c>
      <c r="J14" s="69">
        <f t="shared" si="27"/>
        <v>0.11593521469739657</v>
      </c>
      <c r="L14" t="str">
        <f t="shared" si="28"/>
        <v>31 Science, engineering and technology associate professionals</v>
      </c>
      <c r="M14" s="69">
        <v>0.42654466607267033</v>
      </c>
      <c r="N14" s="69">
        <v>0.58200371038390031</v>
      </c>
      <c r="O14" s="69">
        <v>0.54404632373046491</v>
      </c>
      <c r="P14" s="69">
        <v>0.57384884504809608</v>
      </c>
      <c r="Q14" s="69">
        <v>0.76678853789278278</v>
      </c>
      <c r="R14" s="11"/>
      <c r="S14" s="69">
        <f t="shared" si="29"/>
        <v>0.22274221416231788</v>
      </c>
      <c r="T14" s="69">
        <f>'RD T1'!E71</f>
        <v>0.29920837061584188</v>
      </c>
      <c r="U14" s="69">
        <f t="shared" si="30"/>
        <v>0.52195058477815981</v>
      </c>
      <c r="W14" t="str">
        <f t="shared" si="31"/>
        <v>31 Science, engineering and technology associate professionals</v>
      </c>
      <c r="X14" s="69">
        <v>1.374459946951949</v>
      </c>
      <c r="Y14" s="69">
        <v>1.1862024920497927</v>
      </c>
      <c r="Z14" s="69">
        <v>1.356256289347143</v>
      </c>
      <c r="AA14" s="69">
        <v>1.2774010868688899</v>
      </c>
      <c r="AB14" s="69">
        <v>1.4191008703201999</v>
      </c>
      <c r="AC14" s="69"/>
      <c r="AD14" s="69">
        <f t="shared" si="32"/>
        <v>6.2844580973056896E-2</v>
      </c>
      <c r="AE14" s="69">
        <f>'RD T1'!E100</f>
        <v>0.5958704602234034</v>
      </c>
      <c r="AF14" s="69">
        <f t="shared" si="33"/>
        <v>0.65871504119646029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0.22984674376101596</v>
      </c>
      <c r="AK14" s="69">
        <v>0.26592021861820098</v>
      </c>
      <c r="AL14" s="69">
        <v>0.27450700230539116</v>
      </c>
      <c r="AM14" s="69">
        <v>0.35383253850811236</v>
      </c>
      <c r="AN14" s="69"/>
      <c r="AO14" s="69">
        <f t="shared" si="35"/>
        <v>8.7912319889911383E-2</v>
      </c>
      <c r="AP14" s="69">
        <f>'RD T1'!E129</f>
        <v>0.139240041107282</v>
      </c>
      <c r="AQ14" s="69">
        <f t="shared" si="36"/>
        <v>0.22715236099719338</v>
      </c>
      <c r="AS14" t="str">
        <f t="shared" si="37"/>
        <v>31 Science, engineering and technology associate professionals</v>
      </c>
      <c r="AT14" s="69">
        <v>0.68819076019467096</v>
      </c>
      <c r="AU14" s="69">
        <v>0.5381580706761514</v>
      </c>
      <c r="AV14" s="69">
        <v>0.58132286489736473</v>
      </c>
      <c r="AW14" s="69">
        <v>0.48470660560554202</v>
      </c>
      <c r="AX14" s="69">
        <v>0.46932778652351587</v>
      </c>
      <c r="AY14" s="69"/>
      <c r="AZ14" s="69">
        <f t="shared" si="38"/>
        <v>-0.11199507837384887</v>
      </c>
      <c r="BA14" s="69">
        <f>'RD T1'!E158</f>
        <v>0.18561406262247004</v>
      </c>
      <c r="BB14" s="69">
        <f t="shared" si="39"/>
        <v>7.3618984248621178E-2</v>
      </c>
      <c r="BD14" t="str">
        <f t="shared" si="40"/>
        <v>31 Science, engineering and technology associate professionals</v>
      </c>
      <c r="BE14" s="69">
        <v>1.2864589688633419</v>
      </c>
      <c r="BF14" s="69">
        <v>1.205239041310525</v>
      </c>
      <c r="BG14" s="69">
        <v>1.5535235447689981</v>
      </c>
      <c r="BH14" s="69">
        <v>1.0535505364101587</v>
      </c>
      <c r="BI14" s="69">
        <v>0.9146531269705076</v>
      </c>
      <c r="BJ14" s="69"/>
      <c r="BK14" s="69">
        <f t="shared" si="41"/>
        <v>-0.63887041779849052</v>
      </c>
      <c r="BL14" s="69">
        <f>'RD T1'!E187</f>
        <v>0.35680805459945192</v>
      </c>
      <c r="BM14" s="69">
        <f t="shared" si="42"/>
        <v>-0.2820623631990386</v>
      </c>
      <c r="BO14" t="str">
        <f t="shared" si="43"/>
        <v>31 Science, engineering and technology associate professionals</v>
      </c>
      <c r="BP14" s="69">
        <v>0.93793561172425033</v>
      </c>
      <c r="BQ14" s="69">
        <v>0.93714407828700208</v>
      </c>
      <c r="BR14" s="69">
        <v>1.0415945513541638</v>
      </c>
      <c r="BS14" s="69">
        <v>0.83278018650693475</v>
      </c>
      <c r="BT14" s="69">
        <v>0.81310645351222277</v>
      </c>
      <c r="BU14" s="69"/>
      <c r="BV14" s="69">
        <f t="shared" si="44"/>
        <v>-0.22848809784194102</v>
      </c>
      <c r="BW14" s="69">
        <f>'RD T1'!E216</f>
        <v>0.29195601939116383</v>
      </c>
      <c r="BX14" s="69">
        <f t="shared" si="45"/>
        <v>6.3467921549222817E-2</v>
      </c>
      <c r="BZ14" t="str">
        <f t="shared" si="46"/>
        <v>31 Science, engineering and technology associate professionals</v>
      </c>
      <c r="CA14" s="69">
        <v>0.48221551742064278</v>
      </c>
      <c r="CB14" s="69">
        <v>0.7062879841994586</v>
      </c>
      <c r="CC14" s="69">
        <v>0.56968157138208453</v>
      </c>
      <c r="CD14" s="69">
        <v>0.50526240483780838</v>
      </c>
      <c r="CE14" s="69">
        <v>0.40622667960817549</v>
      </c>
      <c r="CF14" s="69"/>
      <c r="CG14" s="69">
        <f t="shared" si="47"/>
        <v>-0.16345489177390904</v>
      </c>
      <c r="CH14" s="69">
        <f>'RD T1'!E245</f>
        <v>0.16620012769779269</v>
      </c>
      <c r="CI14" s="69">
        <f t="shared" si="48"/>
        <v>2.7452359238836488E-3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0.11628788821162291</v>
      </c>
      <c r="CN14" s="69">
        <v>0.10922844904825592</v>
      </c>
      <c r="CO14" s="69">
        <v>0.10986786433819681</v>
      </c>
      <c r="CP14" s="69">
        <v>0.12868752789193524</v>
      </c>
      <c r="CQ14" s="69"/>
      <c r="CR14" s="69">
        <f t="shared" si="50"/>
        <v>1.9459078843679325E-2</v>
      </c>
      <c r="CS14" s="69">
        <f>'RD T1'!E274</f>
        <v>4.5103279040610969E-2</v>
      </c>
      <c r="CT14" s="69">
        <f t="shared" si="51"/>
        <v>6.4562357884290295E-2</v>
      </c>
    </row>
    <row r="15" spans="1:98" x14ac:dyDescent="0.2">
      <c r="A15" s="10" t="str">
        <f>name!D11</f>
        <v>32 Health and social care associate professionals</v>
      </c>
      <c r="B15" s="69">
        <v>1.9637536748131085E-2</v>
      </c>
      <c r="C15" s="69">
        <v>3.0288433450198531E-2</v>
      </c>
      <c r="D15" s="69">
        <v>2.1212212438059787E-2</v>
      </c>
      <c r="E15" s="69">
        <v>2.5511010976025757E-2</v>
      </c>
      <c r="F15" s="69">
        <v>3.1780028686962523E-2</v>
      </c>
      <c r="G15" s="11"/>
      <c r="H15" s="69">
        <f t="shared" si="26"/>
        <v>1.0567816248902736E-2</v>
      </c>
      <c r="I15" s="69">
        <f>'RD T1'!E43</f>
        <v>1.8190801269514563E-2</v>
      </c>
      <c r="J15" s="69">
        <f t="shared" si="27"/>
        <v>2.8758617518417299E-2</v>
      </c>
      <c r="L15" t="str">
        <f t="shared" si="28"/>
        <v>32 Health and social care associate professionals</v>
      </c>
      <c r="M15" s="69">
        <v>0.62493334272091494</v>
      </c>
      <c r="N15" s="69">
        <v>0.8236216353144572</v>
      </c>
      <c r="O15" s="69">
        <v>0.71725781874353434</v>
      </c>
      <c r="P15" s="69">
        <v>0.83898667096610746</v>
      </c>
      <c r="Q15" s="69">
        <v>1.0150186467096778</v>
      </c>
      <c r="R15" s="11"/>
      <c r="S15" s="69">
        <f t="shared" si="29"/>
        <v>0.29776082796614345</v>
      </c>
      <c r="T15" s="69">
        <f>'RD T1'!E72</f>
        <v>0.56960143666461438</v>
      </c>
      <c r="U15" s="69">
        <f t="shared" si="30"/>
        <v>0.86736226463075783</v>
      </c>
      <c r="W15" t="str">
        <f t="shared" si="31"/>
        <v>32 Health and social care associate professionals</v>
      </c>
      <c r="X15" s="69">
        <v>2.0386488736748056</v>
      </c>
      <c r="Y15" s="69">
        <v>2.0858000757657793</v>
      </c>
      <c r="Z15" s="69">
        <v>2.4309067796410657</v>
      </c>
      <c r="AA15" s="69">
        <v>2.8572152378899487</v>
      </c>
      <c r="AB15" s="69">
        <v>3.842034350954123</v>
      </c>
      <c r="AC15" s="69"/>
      <c r="AD15" s="69">
        <f t="shared" si="32"/>
        <v>1.4111275713130573</v>
      </c>
      <c r="AE15" s="69">
        <f>'RD T1'!E101</f>
        <v>2.0238457742132967</v>
      </c>
      <c r="AF15" s="69">
        <f t="shared" si="33"/>
        <v>3.434973345526354</v>
      </c>
      <c r="AH15" t="str">
        <f t="shared" si="34"/>
        <v>32 Health and social care associate professionals</v>
      </c>
      <c r="AI15" s="69">
        <v>1.5474394143281032</v>
      </c>
      <c r="AJ15" s="69">
        <v>1.1193990551050137</v>
      </c>
      <c r="AK15" s="69">
        <v>1.2454061275692827</v>
      </c>
      <c r="AL15" s="69">
        <v>0.92963935017558685</v>
      </c>
      <c r="AM15" s="69">
        <v>0.48336407852785701</v>
      </c>
      <c r="AN15" s="69"/>
      <c r="AO15" s="69">
        <f t="shared" si="35"/>
        <v>-0.7620420490414257</v>
      </c>
      <c r="AP15" s="69">
        <f>'RD T1'!E130</f>
        <v>0.36262827058708902</v>
      </c>
      <c r="AQ15" s="69">
        <f t="shared" si="36"/>
        <v>-0.39941377845433668</v>
      </c>
      <c r="AS15" t="str">
        <f t="shared" si="37"/>
        <v>32 Health and social care associate professionals</v>
      </c>
      <c r="AT15" s="69">
        <v>0.26139652650189232</v>
      </c>
      <c r="AU15" s="69">
        <v>0.26162541976805742</v>
      </c>
      <c r="AV15" s="69">
        <v>0.31727935837859628</v>
      </c>
      <c r="AW15" s="69">
        <v>0.31872118075940598</v>
      </c>
      <c r="AX15" s="69">
        <v>0.37127365181385674</v>
      </c>
      <c r="AY15" s="69"/>
      <c r="AZ15" s="69">
        <f t="shared" si="38"/>
        <v>5.3994293435260465E-2</v>
      </c>
      <c r="BA15" s="69">
        <f>'RD T1'!E159</f>
        <v>0.19218480372741617</v>
      </c>
      <c r="BB15" s="69">
        <f t="shared" si="39"/>
        <v>0.24617909716267664</v>
      </c>
      <c r="BD15" t="str">
        <f t="shared" si="40"/>
        <v>32 Health and social care associate professionals</v>
      </c>
      <c r="BE15" s="69">
        <v>1.1372474795510008</v>
      </c>
      <c r="BF15" s="69">
        <v>1.2777883504876655</v>
      </c>
      <c r="BG15" s="69">
        <v>1.4897838107635697</v>
      </c>
      <c r="BH15" s="69">
        <v>1.614618337774637</v>
      </c>
      <c r="BI15" s="69">
        <v>1.9184936725145292</v>
      </c>
      <c r="BJ15" s="69"/>
      <c r="BK15" s="69">
        <f t="shared" si="41"/>
        <v>0.42870986175095949</v>
      </c>
      <c r="BL15" s="69">
        <f>'RD T1'!E188</f>
        <v>1.0150679572134784</v>
      </c>
      <c r="BM15" s="69">
        <f t="shared" si="42"/>
        <v>1.4437778189644379</v>
      </c>
      <c r="BO15" t="str">
        <f t="shared" si="43"/>
        <v>32 Health and social care associate professionals</v>
      </c>
      <c r="BP15" s="69">
        <v>0.95572796394011972</v>
      </c>
      <c r="BQ15" s="69">
        <v>0.97834078848972617</v>
      </c>
      <c r="BR15" s="69">
        <v>1.0764582529858431</v>
      </c>
      <c r="BS15" s="69">
        <v>0.97963619118844658</v>
      </c>
      <c r="BT15" s="69">
        <v>0.80402901013143824</v>
      </c>
      <c r="BU15" s="69"/>
      <c r="BV15" s="69">
        <f t="shared" si="44"/>
        <v>-0.27242924285440484</v>
      </c>
      <c r="BW15" s="69">
        <f>'RD T1'!E217</f>
        <v>0.45881253271336814</v>
      </c>
      <c r="BX15" s="69">
        <f t="shared" si="45"/>
        <v>0.1863832898589633</v>
      </c>
      <c r="BZ15" t="str">
        <f t="shared" si="46"/>
        <v>32 Health and social care associate professionals</v>
      </c>
      <c r="CA15" s="69">
        <v>0.36359304210259369</v>
      </c>
      <c r="CB15" s="69">
        <v>0.28307840763775416</v>
      </c>
      <c r="CC15" s="69">
        <v>0.26984574335329981</v>
      </c>
      <c r="CD15" s="69">
        <v>0.21595776255186114</v>
      </c>
      <c r="CE15" s="69">
        <v>9.9675854694848645E-2</v>
      </c>
      <c r="CF15" s="69"/>
      <c r="CG15" s="69">
        <f t="shared" si="47"/>
        <v>-0.17016988865845117</v>
      </c>
      <c r="CH15" s="69">
        <f>'RD T1'!E246</f>
        <v>7.4012708167922395E-2</v>
      </c>
      <c r="CI15" s="69">
        <f t="shared" si="48"/>
        <v>-9.6157180490528779E-2</v>
      </c>
      <c r="CK15" t="str">
        <f t="shared" si="49"/>
        <v>32 Health and social care associate professionals</v>
      </c>
      <c r="CL15" s="69">
        <v>5.2414303568548891E-2</v>
      </c>
      <c r="CM15" s="69">
        <v>4.8825160594724609E-2</v>
      </c>
      <c r="CN15" s="69">
        <v>4.3425286601376671E-2</v>
      </c>
      <c r="CO15" s="69">
        <v>4.4630744495366435E-2</v>
      </c>
      <c r="CP15" s="69">
        <v>4.7676211880273926E-2</v>
      </c>
      <c r="CQ15" s="69"/>
      <c r="CR15" s="69">
        <f t="shared" si="50"/>
        <v>4.2509252788972551E-3</v>
      </c>
      <c r="CS15" s="69">
        <f>'RD T1'!E275</f>
        <v>1.8218839683463262E-2</v>
      </c>
      <c r="CT15" s="69">
        <f t="shared" si="51"/>
        <v>2.2469764962360517E-2</v>
      </c>
    </row>
    <row r="16" spans="1:98" x14ac:dyDescent="0.2">
      <c r="A16" s="10" t="str">
        <f>name!D12</f>
        <v>33 Protective service occupations</v>
      </c>
      <c r="B16" s="69">
        <v>7.2838207658939046E-3</v>
      </c>
      <c r="C16" s="69">
        <v>1.1225114715920394E-2</v>
      </c>
      <c r="D16" s="69">
        <v>9.0105336068850746E-3</v>
      </c>
      <c r="E16" s="69">
        <v>1.3918663870748516E-2</v>
      </c>
      <c r="F16" s="69">
        <v>2.1607086429496172E-2</v>
      </c>
      <c r="G16" s="11"/>
      <c r="H16" s="69">
        <f t="shared" si="26"/>
        <v>1.2596552822611098E-2</v>
      </c>
      <c r="I16" s="69">
        <f>'RD T1'!E44</f>
        <v>6.380076310297386E-3</v>
      </c>
      <c r="J16" s="69">
        <f t="shared" si="27"/>
        <v>1.8976629132908485E-2</v>
      </c>
      <c r="L16" t="str">
        <f t="shared" si="28"/>
        <v>33 Protective service occupations</v>
      </c>
      <c r="M16" s="69">
        <v>0.1120546881607041</v>
      </c>
      <c r="N16" s="69">
        <v>0.18373120777862417</v>
      </c>
      <c r="O16" s="69">
        <v>0.15321441770427174</v>
      </c>
      <c r="P16" s="69">
        <v>0.23051572328618006</v>
      </c>
      <c r="Q16" s="69">
        <v>0.36966838518489353</v>
      </c>
      <c r="R16" s="11"/>
      <c r="S16" s="69">
        <f t="shared" si="29"/>
        <v>0.21645396748062179</v>
      </c>
      <c r="T16" s="69">
        <f>'RD T1'!E73</f>
        <v>9.8011153912089227E-2</v>
      </c>
      <c r="U16" s="69">
        <f t="shared" si="30"/>
        <v>0.31446512139271099</v>
      </c>
      <c r="W16" t="str">
        <f t="shared" si="31"/>
        <v>33 Protective service occupations</v>
      </c>
      <c r="X16" s="69">
        <v>0.67668887913781228</v>
      </c>
      <c r="Y16" s="69">
        <v>0.75416858205414794</v>
      </c>
      <c r="Z16" s="69">
        <v>0.83593583151197981</v>
      </c>
      <c r="AA16" s="69">
        <v>1.1033404712043404</v>
      </c>
      <c r="AB16" s="69">
        <v>1.6223552496711926</v>
      </c>
      <c r="AC16" s="69"/>
      <c r="AD16" s="69">
        <f t="shared" si="32"/>
        <v>0.78641941815921279</v>
      </c>
      <c r="AE16" s="69">
        <f>'RD T1'!E102</f>
        <v>0.57364799706183811</v>
      </c>
      <c r="AF16" s="69">
        <f t="shared" si="33"/>
        <v>1.3600674152210508</v>
      </c>
      <c r="AH16" t="str">
        <f t="shared" si="34"/>
        <v>33 Protective service occupations</v>
      </c>
      <c r="AI16" s="69">
        <v>0.1851474229348854</v>
      </c>
      <c r="AJ16" s="69">
        <v>0.19898146026507538</v>
      </c>
      <c r="AK16" s="69">
        <v>0.21965072783875181</v>
      </c>
      <c r="AL16" s="69">
        <v>0.28287909455798643</v>
      </c>
      <c r="AM16" s="69">
        <v>0.38264703142100792</v>
      </c>
      <c r="AN16" s="69"/>
      <c r="AO16" s="69">
        <f t="shared" si="35"/>
        <v>0.16299630358225611</v>
      </c>
      <c r="AP16" s="69">
        <f>'RD T1'!E131</f>
        <v>0.12365642020547388</v>
      </c>
      <c r="AQ16" s="69">
        <f t="shared" si="36"/>
        <v>0.28665272378772999</v>
      </c>
      <c r="AS16" t="str">
        <f t="shared" si="37"/>
        <v>33 Protective service occupations</v>
      </c>
      <c r="AT16" s="69">
        <v>0.16476124206695861</v>
      </c>
      <c r="AU16" s="69">
        <v>0.16033476567883576</v>
      </c>
      <c r="AV16" s="69">
        <v>0.17126533050564516</v>
      </c>
      <c r="AW16" s="69">
        <v>0.19166913694697194</v>
      </c>
      <c r="AX16" s="69">
        <v>0.23167957496274449</v>
      </c>
      <c r="AY16" s="69"/>
      <c r="AZ16" s="69">
        <f t="shared" si="38"/>
        <v>6.0414244457099336E-2</v>
      </c>
      <c r="BA16" s="69">
        <f>'RD T1'!E160</f>
        <v>9.0237044834220903E-2</v>
      </c>
      <c r="BB16" s="69">
        <f t="shared" si="39"/>
        <v>0.15065128929132024</v>
      </c>
      <c r="BD16" t="str">
        <f t="shared" si="40"/>
        <v>33 Protective service occupations</v>
      </c>
      <c r="BE16" s="69">
        <v>0.76663348847710222</v>
      </c>
      <c r="BF16" s="69">
        <v>0.76070979450344234</v>
      </c>
      <c r="BG16" s="69">
        <v>0.94434907076318675</v>
      </c>
      <c r="BH16" s="69">
        <v>0.89330247972941901</v>
      </c>
      <c r="BI16" s="69">
        <v>0.88833590203694834</v>
      </c>
      <c r="BJ16" s="69"/>
      <c r="BK16" s="69">
        <f t="shared" si="41"/>
        <v>-5.6013168726238405E-2</v>
      </c>
      <c r="BL16" s="69">
        <f>'RD T1'!E189</f>
        <v>0.22783108399592303</v>
      </c>
      <c r="BM16" s="69">
        <f t="shared" si="42"/>
        <v>0.17181791526968462</v>
      </c>
      <c r="BO16" t="str">
        <f t="shared" si="43"/>
        <v>33 Protective service occupations</v>
      </c>
      <c r="BP16" s="69">
        <v>0.86731958200439052</v>
      </c>
      <c r="BQ16" s="69">
        <v>0.93498873816842842</v>
      </c>
      <c r="BR16" s="69">
        <v>0.94916517636277464</v>
      </c>
      <c r="BS16" s="69">
        <v>1.0460458189637256</v>
      </c>
      <c r="BT16" s="69">
        <v>1.0092145410277926</v>
      </c>
      <c r="BU16" s="69"/>
      <c r="BV16" s="69">
        <f t="shared" si="44"/>
        <v>6.0049364665017979E-2</v>
      </c>
      <c r="BW16" s="69">
        <f>'RD T1'!E218</f>
        <v>0.29332131099975922</v>
      </c>
      <c r="BX16" s="69">
        <f t="shared" si="45"/>
        <v>0.3533706756647772</v>
      </c>
      <c r="BZ16" t="str">
        <f t="shared" si="46"/>
        <v>33 Protective service occupations</v>
      </c>
      <c r="CA16" s="69">
        <v>0.36551756040009459</v>
      </c>
      <c r="CB16" s="69">
        <v>0.48455039734480621</v>
      </c>
      <c r="CC16" s="69">
        <v>0.40328344336365801</v>
      </c>
      <c r="CD16" s="69">
        <v>0.46613415370353817</v>
      </c>
      <c r="CE16" s="69">
        <v>0.27694030758658794</v>
      </c>
      <c r="CF16" s="69"/>
      <c r="CG16" s="69">
        <f t="shared" si="47"/>
        <v>-0.12634313577707007</v>
      </c>
      <c r="CH16" s="69">
        <f>'RD T1'!E247</f>
        <v>0.14078281836898526</v>
      </c>
      <c r="CI16" s="69">
        <f t="shared" si="48"/>
        <v>1.4439682591915193E-2</v>
      </c>
      <c r="CK16" t="str">
        <f t="shared" si="49"/>
        <v>33 Protective service occupations</v>
      </c>
      <c r="CL16" s="69">
        <v>7.6198102758695679E-2</v>
      </c>
      <c r="CM16" s="69">
        <v>6.8941742027408659E-2</v>
      </c>
      <c r="CN16" s="69">
        <v>5.835186782098907E-2</v>
      </c>
      <c r="CO16" s="69">
        <v>4.9787973433108992E-2</v>
      </c>
      <c r="CP16" s="69">
        <v>4.5755937123562331E-2</v>
      </c>
      <c r="CQ16" s="69"/>
      <c r="CR16" s="69">
        <f t="shared" si="50"/>
        <v>-1.259593069742674E-2</v>
      </c>
      <c r="CS16" s="69">
        <f>'RD T1'!E276</f>
        <v>1.217919604096189E-2</v>
      </c>
      <c r="CT16" s="69">
        <f t="shared" si="51"/>
        <v>-4.167346564648497E-4</v>
      </c>
    </row>
    <row r="17" spans="1:98" x14ac:dyDescent="0.2">
      <c r="A17" s="10" t="str">
        <f>name!D13</f>
        <v>34 Culture, media and sports occupations</v>
      </c>
      <c r="B17" s="69">
        <v>3.5998963990395719E-2</v>
      </c>
      <c r="C17" s="69">
        <v>5.0136188366201408E-2</v>
      </c>
      <c r="D17" s="69">
        <v>5.1608970035953855E-2</v>
      </c>
      <c r="E17" s="69">
        <v>5.2146480245745468E-2</v>
      </c>
      <c r="F17" s="69">
        <v>6.232477558061137E-2</v>
      </c>
      <c r="G17" s="11"/>
      <c r="H17" s="69">
        <f t="shared" si="26"/>
        <v>1.0715805544657515E-2</v>
      </c>
      <c r="I17" s="69">
        <f>'RD T1'!E45</f>
        <v>3.2869175147040297E-2</v>
      </c>
      <c r="J17" s="69">
        <f t="shared" si="27"/>
        <v>4.3584980691697812E-2</v>
      </c>
      <c r="L17" t="str">
        <f t="shared" si="28"/>
        <v>34 Culture, media and sports occupations</v>
      </c>
      <c r="M17" s="69">
        <v>0.62977850395271961</v>
      </c>
      <c r="N17" s="69">
        <v>0.74854413281294729</v>
      </c>
      <c r="O17" s="69">
        <v>0.61895105008049978</v>
      </c>
      <c r="P17" s="69">
        <v>0.63133994146148442</v>
      </c>
      <c r="Q17" s="69">
        <v>0.72263769400000744</v>
      </c>
      <c r="R17" s="11"/>
      <c r="S17" s="69">
        <f t="shared" si="29"/>
        <v>0.10368664391950766</v>
      </c>
      <c r="T17" s="69">
        <f>'RD T1'!E74</f>
        <v>0.39133488145021778</v>
      </c>
      <c r="U17" s="69">
        <f t="shared" si="30"/>
        <v>0.49502152536972543</v>
      </c>
      <c r="W17" t="str">
        <f t="shared" si="31"/>
        <v>34 Culture, media and sports occupations</v>
      </c>
      <c r="X17" s="69">
        <v>1.4057054331834045</v>
      </c>
      <c r="Y17" s="69">
        <v>1.3153313705060288</v>
      </c>
      <c r="Z17" s="69">
        <v>1.2760545330118314</v>
      </c>
      <c r="AA17" s="69">
        <v>1.23623774115535</v>
      </c>
      <c r="AB17" s="69">
        <v>1.4160913323597595</v>
      </c>
      <c r="AC17" s="69"/>
      <c r="AD17" s="69">
        <f t="shared" si="32"/>
        <v>0.14003679934792812</v>
      </c>
      <c r="AE17" s="69">
        <f>'RD T1'!E103</f>
        <v>0.65995689548018766</v>
      </c>
      <c r="AF17" s="69">
        <f t="shared" si="33"/>
        <v>0.79999369482811578</v>
      </c>
      <c r="AH17" t="str">
        <f t="shared" si="34"/>
        <v>34 Culture, media and sports occupations</v>
      </c>
      <c r="AI17" s="69">
        <v>0.1401021012142164</v>
      </c>
      <c r="AJ17" s="69">
        <v>0.11593470959870299</v>
      </c>
      <c r="AK17" s="69">
        <v>0.16901805955034088</v>
      </c>
      <c r="AL17" s="69">
        <v>0.16782197485370279</v>
      </c>
      <c r="AM17" s="69">
        <v>0.22421247786698822</v>
      </c>
      <c r="AN17" s="69"/>
      <c r="AO17" s="69">
        <f t="shared" si="35"/>
        <v>5.5194418316647342E-2</v>
      </c>
      <c r="AP17" s="69">
        <f>'RD T1'!E132</f>
        <v>9.3755483052804053E-2</v>
      </c>
      <c r="AQ17" s="69">
        <f t="shared" si="36"/>
        <v>0.14894990136945141</v>
      </c>
      <c r="AS17" t="str">
        <f t="shared" si="37"/>
        <v>34 Culture, media and sports occupations</v>
      </c>
      <c r="AT17" s="69">
        <v>0.21742681641689598</v>
      </c>
      <c r="AU17" s="69">
        <v>0.19144480791016488</v>
      </c>
      <c r="AV17" s="69">
        <v>0.19707825467154153</v>
      </c>
      <c r="AW17" s="69">
        <v>0.18937915864302982</v>
      </c>
      <c r="AX17" s="69">
        <v>0.22355203346568114</v>
      </c>
      <c r="AY17" s="69"/>
      <c r="AZ17" s="69">
        <f t="shared" si="38"/>
        <v>2.6473778794139619E-2</v>
      </c>
      <c r="BA17" s="69">
        <f>'RD T1'!E161</f>
        <v>9.8829576932366714E-2</v>
      </c>
      <c r="BB17" s="69">
        <f t="shared" si="39"/>
        <v>0.12530335572650633</v>
      </c>
      <c r="BD17" t="str">
        <f t="shared" si="40"/>
        <v>34 Culture, media and sports occupations</v>
      </c>
      <c r="BE17" s="69">
        <v>0.62579425393161292</v>
      </c>
      <c r="BF17" s="69">
        <v>0.60962453534699002</v>
      </c>
      <c r="BG17" s="69">
        <v>0.62917885799729167</v>
      </c>
      <c r="BH17" s="69">
        <v>0.55837227708738657</v>
      </c>
      <c r="BI17" s="69">
        <v>0.67456622977585912</v>
      </c>
      <c r="BJ17" s="69"/>
      <c r="BK17" s="69">
        <f t="shared" si="41"/>
        <v>4.5387371778567442E-2</v>
      </c>
      <c r="BL17" s="69">
        <f>'RD T1'!E190</f>
        <v>0.24937306465177131</v>
      </c>
      <c r="BM17" s="69">
        <f t="shared" si="42"/>
        <v>0.29476043643033878</v>
      </c>
      <c r="BO17" t="str">
        <f t="shared" si="43"/>
        <v>34 Culture, media and sports occupations</v>
      </c>
      <c r="BP17" s="69">
        <v>0.38498866495428852</v>
      </c>
      <c r="BQ17" s="69">
        <v>0.32372550286660512</v>
      </c>
      <c r="BR17" s="69">
        <v>0.25907033390826456</v>
      </c>
      <c r="BS17" s="69">
        <v>0.20228911441486341</v>
      </c>
      <c r="BT17" s="69">
        <v>0.13473350059333844</v>
      </c>
      <c r="BU17" s="69"/>
      <c r="BV17" s="69">
        <f t="shared" si="44"/>
        <v>-0.12433683331492612</v>
      </c>
      <c r="BW17" s="69">
        <f>'RD T1'!E219</f>
        <v>6.9731183190484214E-2</v>
      </c>
      <c r="BX17" s="69">
        <f t="shared" si="45"/>
        <v>-5.4605650124441907E-2</v>
      </c>
      <c r="BZ17" t="str">
        <f t="shared" si="46"/>
        <v>34 Culture, media and sports occupations</v>
      </c>
      <c r="CA17" s="69">
        <v>0.23066103285163961</v>
      </c>
      <c r="CB17" s="69">
        <v>0.24343473122944448</v>
      </c>
      <c r="CC17" s="69">
        <v>0.18606903394539431</v>
      </c>
      <c r="CD17" s="69">
        <v>0.14647148141444152</v>
      </c>
      <c r="CE17" s="69">
        <v>7.7207021041735921E-2</v>
      </c>
      <c r="CF17" s="69"/>
      <c r="CG17" s="69">
        <f t="shared" si="47"/>
        <v>-0.10886201290365839</v>
      </c>
      <c r="CH17" s="69">
        <f>'RD T1'!E248</f>
        <v>4.3763997881350887E-2</v>
      </c>
      <c r="CI17" s="69">
        <f t="shared" si="48"/>
        <v>-6.5098015022307498E-2</v>
      </c>
      <c r="CK17" t="str">
        <f t="shared" si="49"/>
        <v>34 Culture, media and sports occupations</v>
      </c>
      <c r="CL17" s="69">
        <v>7.4459158942498244E-2</v>
      </c>
      <c r="CM17" s="69">
        <v>8.9670153286780449E-2</v>
      </c>
      <c r="CN17" s="69">
        <v>7.3833532801118998E-2</v>
      </c>
      <c r="CO17" s="69">
        <v>7.4608771191912671E-2</v>
      </c>
      <c r="CP17" s="69">
        <v>0.11070150887552335</v>
      </c>
      <c r="CQ17" s="69"/>
      <c r="CR17" s="69">
        <f t="shared" si="50"/>
        <v>3.6867976074404354E-2</v>
      </c>
      <c r="CS17" s="69">
        <f>'RD T1'!E277</f>
        <v>3.0263762437476287E-2</v>
      </c>
      <c r="CT17" s="69">
        <f t="shared" si="51"/>
        <v>6.7131738511880645E-2</v>
      </c>
    </row>
    <row r="18" spans="1:98" x14ac:dyDescent="0.2">
      <c r="A18" s="10" t="str">
        <f>name!D14</f>
        <v>35 Business and public service associate professionals</v>
      </c>
      <c r="B18" s="69">
        <v>0.11837880317039003</v>
      </c>
      <c r="C18" s="69">
        <v>0.1569633921320519</v>
      </c>
      <c r="D18" s="69">
        <v>0.1313034528455492</v>
      </c>
      <c r="E18" s="69">
        <v>0.15233926850683491</v>
      </c>
      <c r="F18" s="69">
        <v>0.1976262761849982</v>
      </c>
      <c r="G18" s="11"/>
      <c r="H18" s="69">
        <f t="shared" si="26"/>
        <v>6.6322823339449E-2</v>
      </c>
      <c r="I18" s="69">
        <f>'RD T1'!E46</f>
        <v>8.5705686222628238E-2</v>
      </c>
      <c r="J18" s="69">
        <f t="shared" si="27"/>
        <v>0.15202850956207725</v>
      </c>
      <c r="L18" t="str">
        <f t="shared" si="28"/>
        <v>35 Business and public service associate professionals</v>
      </c>
      <c r="M18" s="69">
        <v>1.3244797715557073</v>
      </c>
      <c r="N18" s="69">
        <v>1.7687983449772113</v>
      </c>
      <c r="O18" s="69">
        <v>1.5171530363827825</v>
      </c>
      <c r="P18" s="69">
        <v>1.6564168580418066</v>
      </c>
      <c r="Q18" s="69">
        <v>1.9535004707404544</v>
      </c>
      <c r="R18" s="11"/>
      <c r="S18" s="69">
        <f t="shared" si="29"/>
        <v>0.43634743435767187</v>
      </c>
      <c r="T18" s="69">
        <f>'RD T1'!E75</f>
        <v>0.95095257364194452</v>
      </c>
      <c r="U18" s="69">
        <f t="shared" si="30"/>
        <v>1.3873000079996163</v>
      </c>
      <c r="W18" t="str">
        <f t="shared" si="31"/>
        <v>35 Business and public service associate professionals</v>
      </c>
      <c r="X18" s="69">
        <v>3.1332178285464876</v>
      </c>
      <c r="Y18" s="69">
        <v>2.9368229728295843</v>
      </c>
      <c r="Z18" s="69">
        <v>3.238379330317581</v>
      </c>
      <c r="AA18" s="69">
        <v>3.2643284452334047</v>
      </c>
      <c r="AB18" s="69">
        <v>3.7371761919166353</v>
      </c>
      <c r="AC18" s="69"/>
      <c r="AD18" s="69">
        <f t="shared" si="32"/>
        <v>0.49879686159905434</v>
      </c>
      <c r="AE18" s="69">
        <f>'RD T1'!E104</f>
        <v>1.7933622186647322</v>
      </c>
      <c r="AF18" s="69">
        <f t="shared" si="33"/>
        <v>2.2921590802637866</v>
      </c>
      <c r="AH18" t="str">
        <f t="shared" si="34"/>
        <v>35 Business and public service associate professionals</v>
      </c>
      <c r="AI18" s="69">
        <v>0.9006485540395851</v>
      </c>
      <c r="AJ18" s="69">
        <v>0.84715908568973386</v>
      </c>
      <c r="AK18" s="69">
        <v>0.96893714897293515</v>
      </c>
      <c r="AL18" s="69">
        <v>0.966002921447917</v>
      </c>
      <c r="AM18" s="69">
        <v>1.1045195433063513</v>
      </c>
      <c r="AN18" s="69"/>
      <c r="AO18" s="69">
        <f t="shared" si="35"/>
        <v>0.13558239433341612</v>
      </c>
      <c r="AP18" s="69">
        <f>'RD T1'!E133</f>
        <v>0.50220968696110235</v>
      </c>
      <c r="AQ18" s="69">
        <f t="shared" si="36"/>
        <v>0.63779208129451848</v>
      </c>
      <c r="AS18" t="str">
        <f t="shared" si="37"/>
        <v>35 Business and public service associate professionals</v>
      </c>
      <c r="AT18" s="69">
        <v>0.73772803234575113</v>
      </c>
      <c r="AU18" s="69">
        <v>0.67019756889793503</v>
      </c>
      <c r="AV18" s="69">
        <v>0.76363536154428946</v>
      </c>
      <c r="AW18" s="69">
        <v>0.75426632967106</v>
      </c>
      <c r="AX18" s="69">
        <v>0.87491297225091469</v>
      </c>
      <c r="AY18" s="69"/>
      <c r="AZ18" s="69">
        <f t="shared" si="38"/>
        <v>0.11127761070662523</v>
      </c>
      <c r="BA18" s="69">
        <f>'RD T1'!E162</f>
        <v>0.39346852679035677</v>
      </c>
      <c r="BB18" s="69">
        <f t="shared" si="39"/>
        <v>0.50474613749698194</v>
      </c>
      <c r="BD18" t="str">
        <f t="shared" si="40"/>
        <v>35 Business and public service associate professionals</v>
      </c>
      <c r="BE18" s="69">
        <v>2.7970788875017658</v>
      </c>
      <c r="BF18" s="69">
        <v>2.6772663482533257</v>
      </c>
      <c r="BG18" s="69">
        <v>3.2496153798406358</v>
      </c>
      <c r="BH18" s="69">
        <v>2.8194481580172557</v>
      </c>
      <c r="BI18" s="69">
        <v>2.8772354520920396</v>
      </c>
      <c r="BJ18" s="69"/>
      <c r="BK18" s="69">
        <f t="shared" si="41"/>
        <v>-0.37237992774859618</v>
      </c>
      <c r="BL18" s="69">
        <f>'RD T1'!E191</f>
        <v>1.2520565628142695</v>
      </c>
      <c r="BM18" s="69">
        <f t="shared" si="42"/>
        <v>0.87967663506567328</v>
      </c>
      <c r="BO18" t="str">
        <f t="shared" si="43"/>
        <v>35 Business and public service associate professionals</v>
      </c>
      <c r="BP18" s="69">
        <v>2.2230152324144532</v>
      </c>
      <c r="BQ18" s="69">
        <v>2.1086247518411256</v>
      </c>
      <c r="BR18" s="69">
        <v>2.269778408728802</v>
      </c>
      <c r="BS18" s="69">
        <v>1.9593018825169051</v>
      </c>
      <c r="BT18" s="69">
        <v>1.7523351875383752</v>
      </c>
      <c r="BU18" s="69"/>
      <c r="BV18" s="69">
        <f t="shared" si="44"/>
        <v>-0.51744322119042674</v>
      </c>
      <c r="BW18" s="69">
        <f>'RD T1'!E220</f>
        <v>0.73475798264194636</v>
      </c>
      <c r="BX18" s="69">
        <f t="shared" si="45"/>
        <v>0.21731476145151962</v>
      </c>
      <c r="BZ18" t="str">
        <f t="shared" si="46"/>
        <v>35 Business and public service associate professionals</v>
      </c>
      <c r="CA18" s="69">
        <v>1.0723807465924984</v>
      </c>
      <c r="CB18" s="69">
        <v>1.1860119012485451</v>
      </c>
      <c r="CC18" s="69">
        <v>1.0109137662653416</v>
      </c>
      <c r="CD18" s="69">
        <v>0.84328067509924054</v>
      </c>
      <c r="CE18" s="69">
        <v>0.49798126053214148</v>
      </c>
      <c r="CF18" s="69"/>
      <c r="CG18" s="69">
        <f t="shared" si="47"/>
        <v>-0.51293250573320015</v>
      </c>
      <c r="CH18" s="69">
        <f>'RD T1'!E249</f>
        <v>0.2614622547417475</v>
      </c>
      <c r="CI18" s="69">
        <f t="shared" si="48"/>
        <v>-0.25147025099145265</v>
      </c>
      <c r="CK18" t="str">
        <f t="shared" si="49"/>
        <v>35 Business and public service associate professionals</v>
      </c>
      <c r="CL18" s="69">
        <v>0.32314701835144444</v>
      </c>
      <c r="CM18" s="69">
        <v>0.32889472167981931</v>
      </c>
      <c r="CN18" s="69">
        <v>0.26109517775438357</v>
      </c>
      <c r="CO18" s="69">
        <v>0.24861914470145779</v>
      </c>
      <c r="CP18" s="69">
        <v>0.28273463311572533</v>
      </c>
      <c r="CQ18" s="69"/>
      <c r="CR18" s="69">
        <f t="shared" si="50"/>
        <v>2.1639455361341764E-2</v>
      </c>
      <c r="CS18" s="69">
        <f>'RD T1'!E278</f>
        <v>9.5504255088927237E-2</v>
      </c>
      <c r="CT18" s="69">
        <f t="shared" si="51"/>
        <v>0.117143710450269</v>
      </c>
    </row>
    <row r="19" spans="1:98" x14ac:dyDescent="0.2">
      <c r="A19" s="10" t="str">
        <f>name!D15</f>
        <v>41 Administrative occupations</v>
      </c>
      <c r="B19" s="69">
        <v>0.12723848621568257</v>
      </c>
      <c r="C19" s="69">
        <v>0.14957714223553609</v>
      </c>
      <c r="D19" s="69">
        <v>0.12785936228341827</v>
      </c>
      <c r="E19" s="69">
        <v>0.14340071387172049</v>
      </c>
      <c r="F19" s="69">
        <v>0.17512102089750015</v>
      </c>
      <c r="G19" s="11"/>
      <c r="H19" s="69">
        <f t="shared" si="26"/>
        <v>4.7261658614081881E-2</v>
      </c>
      <c r="I19" s="69">
        <f>'RD T1'!E47</f>
        <v>8.4789792762867869E-2</v>
      </c>
      <c r="J19" s="69">
        <f t="shared" si="27"/>
        <v>0.13205145137694974</v>
      </c>
      <c r="L19" t="str">
        <f t="shared" si="28"/>
        <v>41 Administrative occupations</v>
      </c>
      <c r="M19" s="69">
        <v>1.447369295181274</v>
      </c>
      <c r="N19" s="69">
        <v>1.7909447640705398</v>
      </c>
      <c r="O19" s="69">
        <v>1.5212225682654568</v>
      </c>
      <c r="P19" s="69">
        <v>1.7147768434666324</v>
      </c>
      <c r="Q19" s="69">
        <v>2.0719584791958052</v>
      </c>
      <c r="R19" s="11"/>
      <c r="S19" s="69">
        <f t="shared" si="29"/>
        <v>0.55073591093034846</v>
      </c>
      <c r="T19" s="69">
        <f>'RD T1'!E76</f>
        <v>1.0680805607001949</v>
      </c>
      <c r="U19" s="69">
        <f t="shared" si="30"/>
        <v>1.6188164716305433</v>
      </c>
      <c r="W19" t="str">
        <f t="shared" si="31"/>
        <v>41 Administrative occupations</v>
      </c>
      <c r="X19" s="69">
        <v>5.0155254196671288</v>
      </c>
      <c r="Y19" s="69">
        <v>4.5989810353807448</v>
      </c>
      <c r="Z19" s="69">
        <v>5.2089731744464629</v>
      </c>
      <c r="AA19" s="69">
        <v>5.4598657564385684</v>
      </c>
      <c r="AB19" s="69">
        <v>6.3941750090907137</v>
      </c>
      <c r="AC19" s="69"/>
      <c r="AD19" s="69">
        <f t="shared" si="32"/>
        <v>1.1852018346442508</v>
      </c>
      <c r="AE19" s="69">
        <f>'RD T1'!E105</f>
        <v>3.3346609580443736</v>
      </c>
      <c r="AF19" s="69">
        <f t="shared" si="33"/>
        <v>4.5198627926886239</v>
      </c>
      <c r="AH19" t="str">
        <f t="shared" si="34"/>
        <v>41 Administrative occupations</v>
      </c>
      <c r="AI19" s="69">
        <v>1.7635620344262442</v>
      </c>
      <c r="AJ19" s="69">
        <v>1.7103699116416942</v>
      </c>
      <c r="AK19" s="69">
        <v>1.9438539945731492</v>
      </c>
      <c r="AL19" s="69">
        <v>1.9665111543848948</v>
      </c>
      <c r="AM19" s="69">
        <v>2.2924763591688575</v>
      </c>
      <c r="AN19" s="69"/>
      <c r="AO19" s="69">
        <f t="shared" si="35"/>
        <v>0.34862236459570828</v>
      </c>
      <c r="AP19" s="69">
        <f>'RD T1'!E134</f>
        <v>1.2589390732273666</v>
      </c>
      <c r="AQ19" s="69">
        <f t="shared" si="36"/>
        <v>1.6075614378230749</v>
      </c>
      <c r="AS19" t="str">
        <f t="shared" si="37"/>
        <v>41 Administrative occupations</v>
      </c>
      <c r="AT19" s="69">
        <v>1.6619930327955779</v>
      </c>
      <c r="AU19" s="69">
        <v>1.5448796935297655</v>
      </c>
      <c r="AV19" s="69">
        <v>1.7784563427893125</v>
      </c>
      <c r="AW19" s="69">
        <v>1.7797826400525485</v>
      </c>
      <c r="AX19" s="69">
        <v>2.0687497240205373</v>
      </c>
      <c r="AY19" s="69"/>
      <c r="AZ19" s="69">
        <f t="shared" si="38"/>
        <v>0.29029338123122472</v>
      </c>
      <c r="BA19" s="69">
        <f>'RD T1'!E163</f>
        <v>1.0812047221577343</v>
      </c>
      <c r="BB19" s="69">
        <f t="shared" si="39"/>
        <v>1.3714981033889591</v>
      </c>
      <c r="BD19" t="str">
        <f t="shared" si="40"/>
        <v>41 Administrative occupations</v>
      </c>
      <c r="BE19" s="69">
        <v>6.2507099676531324</v>
      </c>
      <c r="BF19" s="69">
        <v>5.7886169230323681</v>
      </c>
      <c r="BG19" s="69">
        <v>6.6553530026806973</v>
      </c>
      <c r="BH19" s="69">
        <v>5.8619157588349768</v>
      </c>
      <c r="BI19" s="69">
        <v>5.3238541333893972</v>
      </c>
      <c r="BJ19" s="69"/>
      <c r="BK19" s="69">
        <f t="shared" si="41"/>
        <v>-1.3314988692913001</v>
      </c>
      <c r="BL19" s="69">
        <f>'RD T1'!E192</f>
        <v>2.7934013747472748</v>
      </c>
      <c r="BM19" s="69">
        <f t="shared" si="42"/>
        <v>1.4619025054559747</v>
      </c>
      <c r="BO19" t="str">
        <f t="shared" si="43"/>
        <v>41 Administrative occupations</v>
      </c>
      <c r="BP19" s="69">
        <v>7.4497033715102807</v>
      </c>
      <c r="BQ19" s="69">
        <v>6.6363449432141541</v>
      </c>
      <c r="BR19" s="69">
        <v>6.9960122660294308</v>
      </c>
      <c r="BS19" s="69">
        <v>5.7351048911319058</v>
      </c>
      <c r="BT19" s="69">
        <v>4.211147196363326</v>
      </c>
      <c r="BU19" s="69"/>
      <c r="BV19" s="69">
        <f t="shared" si="44"/>
        <v>-2.7848650696661048</v>
      </c>
      <c r="BW19" s="69">
        <f>'RD T1'!E221</f>
        <v>2.1888140684338588</v>
      </c>
      <c r="BX19" s="69">
        <f t="shared" si="45"/>
        <v>-0.59605100123224597</v>
      </c>
      <c r="BZ19" t="str">
        <f t="shared" si="46"/>
        <v>41 Administrative occupations</v>
      </c>
      <c r="CA19" s="69">
        <v>3.6760316724211375</v>
      </c>
      <c r="CB19" s="69">
        <v>2.8137867401780139</v>
      </c>
      <c r="CC19" s="69">
        <v>2.5507195619766256</v>
      </c>
      <c r="CD19" s="69">
        <v>1.7843474942514002</v>
      </c>
      <c r="CE19" s="69">
        <v>0.67452257431538298</v>
      </c>
      <c r="CF19" s="69"/>
      <c r="CG19" s="69">
        <f t="shared" si="47"/>
        <v>-1.8761969876612428</v>
      </c>
      <c r="CH19" s="69">
        <f>'RD T1'!E250</f>
        <v>0.52079556936807825</v>
      </c>
      <c r="CI19" s="69">
        <f t="shared" si="48"/>
        <v>-1.3554014182931646</v>
      </c>
      <c r="CK19" t="str">
        <f t="shared" si="49"/>
        <v>41 Administrative occupations</v>
      </c>
      <c r="CL19" s="69">
        <v>1.2138951760901062</v>
      </c>
      <c r="CM19" s="69">
        <v>0.98379890103343448</v>
      </c>
      <c r="CN19" s="69">
        <v>0.78856484197606991</v>
      </c>
      <c r="CO19" s="69">
        <v>0.75886725495751384</v>
      </c>
      <c r="CP19" s="69">
        <v>0.71131623055354742</v>
      </c>
      <c r="CQ19" s="69"/>
      <c r="CR19" s="69">
        <f t="shared" si="50"/>
        <v>-7.7248611422522484E-2</v>
      </c>
      <c r="CS19" s="69">
        <f>'RD T1'!E279</f>
        <v>0.26341829141352807</v>
      </c>
      <c r="CT19" s="69">
        <f t="shared" si="51"/>
        <v>0.18616967999100559</v>
      </c>
    </row>
    <row r="20" spans="1:98" x14ac:dyDescent="0.2">
      <c r="A20" s="10" t="str">
        <f>name!D16</f>
        <v>42 Secretarial and related occupations</v>
      </c>
      <c r="B20" s="69">
        <v>6.7997705017309945E-3</v>
      </c>
      <c r="C20" s="69">
        <v>8.51463469101367E-3</v>
      </c>
      <c r="D20" s="69">
        <v>7.7512404155012354E-3</v>
      </c>
      <c r="E20" s="69">
        <v>1.1765391880717737E-2</v>
      </c>
      <c r="F20" s="69">
        <v>1.7015858142961939E-2</v>
      </c>
      <c r="G20" s="11"/>
      <c r="H20" s="69">
        <f t="shared" si="26"/>
        <v>9.2646177274607038E-3</v>
      </c>
      <c r="I20" s="69">
        <f>'RD T1'!E48</f>
        <v>8.8838102145511032E-3</v>
      </c>
      <c r="J20" s="69">
        <f t="shared" si="27"/>
        <v>1.8148427942011807E-2</v>
      </c>
      <c r="L20" t="str">
        <f t="shared" si="28"/>
        <v>42 Secretarial and related occupations</v>
      </c>
      <c r="M20" s="69">
        <v>0.21643144013456711</v>
      </c>
      <c r="N20" s="69">
        <v>0.24763424124951133</v>
      </c>
      <c r="O20" s="69">
        <v>0.20897036915322928</v>
      </c>
      <c r="P20" s="69">
        <v>0.30221462594827386</v>
      </c>
      <c r="Q20" s="69">
        <v>0.34988328256721624</v>
      </c>
      <c r="R20" s="11"/>
      <c r="S20" s="69">
        <f t="shared" si="29"/>
        <v>0.14091291341398696</v>
      </c>
      <c r="T20" s="69">
        <f>'RD T1'!E77</f>
        <v>0.19984554291490889</v>
      </c>
      <c r="U20" s="69">
        <f t="shared" si="30"/>
        <v>0.34075845632889584</v>
      </c>
      <c r="W20" t="str">
        <f t="shared" si="31"/>
        <v>42 Secretarial and related occupations</v>
      </c>
      <c r="X20" s="69">
        <v>0.73167971024788125</v>
      </c>
      <c r="Y20" s="69">
        <v>0.69928231848393352</v>
      </c>
      <c r="Z20" s="69">
        <v>0.77854255894390412</v>
      </c>
      <c r="AA20" s="69">
        <v>1.1082626097080348</v>
      </c>
      <c r="AB20" s="69">
        <v>1.8329527393502159</v>
      </c>
      <c r="AC20" s="69"/>
      <c r="AD20" s="69">
        <f t="shared" si="32"/>
        <v>1.0544101804063117</v>
      </c>
      <c r="AE20" s="69">
        <f>'RD T1'!E106</f>
        <v>0.79625827513722158</v>
      </c>
      <c r="AF20" s="69">
        <f t="shared" si="33"/>
        <v>1.8506684555435333</v>
      </c>
      <c r="AH20" t="str">
        <f t="shared" si="34"/>
        <v>42 Secretarial and related occupations</v>
      </c>
      <c r="AI20" s="69">
        <v>0.34726814540274809</v>
      </c>
      <c r="AJ20" s="69">
        <v>0.31622453276592344</v>
      </c>
      <c r="AK20" s="69">
        <v>0.36610790534849946</v>
      </c>
      <c r="AL20" s="69">
        <v>0.46428313611127225</v>
      </c>
      <c r="AM20" s="69">
        <v>0.46287696337541362</v>
      </c>
      <c r="AN20" s="69"/>
      <c r="AO20" s="69">
        <f t="shared" si="35"/>
        <v>9.6769058026914156E-2</v>
      </c>
      <c r="AP20" s="69">
        <f>'RD T1'!E135</f>
        <v>0.28538123845106234</v>
      </c>
      <c r="AQ20" s="69">
        <f t="shared" si="36"/>
        <v>0.38215029647797649</v>
      </c>
      <c r="AS20" t="str">
        <f t="shared" si="37"/>
        <v>42 Secretarial and related occupations</v>
      </c>
      <c r="AT20" s="69">
        <v>0.29382248191312071</v>
      </c>
      <c r="AU20" s="69">
        <v>0.25866285883344803</v>
      </c>
      <c r="AV20" s="69">
        <v>0.28862505625699297</v>
      </c>
      <c r="AW20" s="69">
        <v>0.36195467769360407</v>
      </c>
      <c r="AX20" s="69">
        <v>0.46614224802902982</v>
      </c>
      <c r="AY20" s="69"/>
      <c r="AZ20" s="69">
        <f t="shared" si="38"/>
        <v>0.17751719177203684</v>
      </c>
      <c r="BA20" s="69">
        <f>'RD T1'!E164</f>
        <v>0.21937032356875666</v>
      </c>
      <c r="BB20" s="69">
        <f t="shared" si="39"/>
        <v>0.39688751534079347</v>
      </c>
      <c r="BD20" t="str">
        <f t="shared" si="40"/>
        <v>42 Secretarial and related occupations</v>
      </c>
      <c r="BE20" s="69">
        <v>1.2705409611718541</v>
      </c>
      <c r="BF20" s="69">
        <v>1.1595671239917069</v>
      </c>
      <c r="BG20" s="69">
        <v>1.2196807077275611</v>
      </c>
      <c r="BH20" s="69">
        <v>1.5878639269516368</v>
      </c>
      <c r="BI20" s="69">
        <v>1.0446647642813567</v>
      </c>
      <c r="BJ20" s="69"/>
      <c r="BK20" s="69">
        <f t="shared" si="41"/>
        <v>-0.17501594344620441</v>
      </c>
      <c r="BL20" s="69">
        <f>'RD T1'!E193</f>
        <v>0.75117508121459864</v>
      </c>
      <c r="BM20" s="69">
        <f t="shared" si="42"/>
        <v>0.57615913776839422</v>
      </c>
      <c r="BO20" t="str">
        <f t="shared" si="43"/>
        <v>42 Secretarial and related occupations</v>
      </c>
      <c r="BP20" s="69">
        <v>1.6310987506415999</v>
      </c>
      <c r="BQ20" s="69">
        <v>1.2061752166794322</v>
      </c>
      <c r="BR20" s="69">
        <v>1.2398807137529579</v>
      </c>
      <c r="BS20" s="69">
        <v>0.93930471703578267</v>
      </c>
      <c r="BT20" s="69">
        <v>0.22337578152843104</v>
      </c>
      <c r="BU20" s="69"/>
      <c r="BV20" s="69">
        <f t="shared" si="44"/>
        <v>-1.016504932224527</v>
      </c>
      <c r="BW20" s="69">
        <f>'RD T1'!E222</f>
        <v>0.31222290696703275</v>
      </c>
      <c r="BX20" s="69">
        <f t="shared" si="45"/>
        <v>-0.70428202525749417</v>
      </c>
      <c r="BZ20" t="str">
        <f t="shared" si="46"/>
        <v>42 Secretarial and related occupations</v>
      </c>
      <c r="CA20" s="69">
        <v>1.4855074591014596</v>
      </c>
      <c r="CB20" s="69">
        <v>1.0169905741383185</v>
      </c>
      <c r="CC20" s="69">
        <v>1.0513376936520509</v>
      </c>
      <c r="CD20" s="69">
        <v>0.70397319309422823</v>
      </c>
      <c r="CE20" s="69">
        <v>0.13637917578710398</v>
      </c>
      <c r="CF20" s="69"/>
      <c r="CG20" s="69">
        <f t="shared" si="47"/>
        <v>-0.91495851786494686</v>
      </c>
      <c r="CH20" s="69">
        <f>'RD T1'!E251</f>
        <v>0.22334142768956486</v>
      </c>
      <c r="CI20" s="69">
        <f t="shared" si="48"/>
        <v>-0.69161709017538198</v>
      </c>
      <c r="CK20" t="str">
        <f t="shared" si="49"/>
        <v>42 Secretarial and related occupations</v>
      </c>
      <c r="CL20" s="69">
        <v>0.48853118743644208</v>
      </c>
      <c r="CM20" s="69">
        <v>0.41133059924697002</v>
      </c>
      <c r="CN20" s="69">
        <v>0.30067000684121487</v>
      </c>
      <c r="CO20" s="69">
        <v>0.42074638839068174</v>
      </c>
      <c r="CP20" s="69">
        <v>0.3648436863620545</v>
      </c>
      <c r="CQ20" s="69"/>
      <c r="CR20" s="69">
        <f t="shared" si="50"/>
        <v>6.4173679520839633E-2</v>
      </c>
      <c r="CS20" s="69">
        <f>'RD T1'!E280</f>
        <v>0.17983177381483131</v>
      </c>
      <c r="CT20" s="69">
        <f t="shared" si="51"/>
        <v>0.24400545333567095</v>
      </c>
    </row>
    <row r="21" spans="1:98" x14ac:dyDescent="0.2">
      <c r="A21" s="10" t="str">
        <f>name!D17</f>
        <v>51 Skilled agricultural and related trades</v>
      </c>
      <c r="B21" s="69">
        <v>1.4496503561041566E-3</v>
      </c>
      <c r="C21" s="69">
        <v>2.751123842352226E-3</v>
      </c>
      <c r="D21" s="69">
        <v>3.807515818323236E-3</v>
      </c>
      <c r="E21" s="69">
        <v>4.1485828835461595E-3</v>
      </c>
      <c r="F21" s="69">
        <v>5.2987161558570844E-3</v>
      </c>
      <c r="G21" s="11"/>
      <c r="H21" s="69">
        <f t="shared" si="26"/>
        <v>1.4912003375338483E-3</v>
      </c>
      <c r="I21" s="69">
        <f>'RD T1'!E49</f>
        <v>3.0655100902239989E-3</v>
      </c>
      <c r="J21" s="69">
        <f t="shared" si="27"/>
        <v>4.5567104277578468E-3</v>
      </c>
      <c r="L21" t="str">
        <f t="shared" si="28"/>
        <v>51 Skilled agricultural and related trades</v>
      </c>
      <c r="M21" s="69">
        <v>2.5685410771339047E-2</v>
      </c>
      <c r="N21" s="69">
        <v>2.5650421383903284E-2</v>
      </c>
      <c r="O21" s="69">
        <v>2.3664229099563169E-2</v>
      </c>
      <c r="P21" s="69">
        <v>2.6206565914187692E-2</v>
      </c>
      <c r="Q21" s="69">
        <v>3.5160665331119036E-2</v>
      </c>
      <c r="R21" s="11"/>
      <c r="S21" s="69">
        <f t="shared" si="29"/>
        <v>1.1496436231555867E-2</v>
      </c>
      <c r="T21" s="69">
        <f>'RD T1'!E78</f>
        <v>1.7417003866265053E-2</v>
      </c>
      <c r="U21" s="69">
        <f t="shared" si="30"/>
        <v>2.891344009782092E-2</v>
      </c>
      <c r="W21" t="str">
        <f t="shared" si="31"/>
        <v>51 Skilled agricultural and related trades</v>
      </c>
      <c r="X21" s="69">
        <v>0.24523058728902503</v>
      </c>
      <c r="Y21" s="69">
        <v>0.16875631243656913</v>
      </c>
      <c r="Z21" s="69">
        <v>0.20589162031072714</v>
      </c>
      <c r="AA21" s="69">
        <v>0.2393879538199796</v>
      </c>
      <c r="AB21" s="69">
        <v>0.32356967151483773</v>
      </c>
      <c r="AC21" s="69"/>
      <c r="AD21" s="69">
        <f t="shared" si="32"/>
        <v>0.1176780512041106</v>
      </c>
      <c r="AE21" s="69">
        <f>'RD T1'!E107</f>
        <v>0.18589055946982536</v>
      </c>
      <c r="AF21" s="69">
        <f t="shared" si="33"/>
        <v>0.30356861067393592</v>
      </c>
      <c r="AH21" t="str">
        <f t="shared" si="34"/>
        <v>51 Skilled agricultural and related trades</v>
      </c>
      <c r="AI21" s="69">
        <v>0.15701720013544729</v>
      </c>
      <c r="AJ21" s="69">
        <v>0.12749994452299129</v>
      </c>
      <c r="AK21" s="69">
        <v>0.13854882138150248</v>
      </c>
      <c r="AL21" s="69">
        <v>0.15810086182173316</v>
      </c>
      <c r="AM21" s="69">
        <v>0.18920408958475193</v>
      </c>
      <c r="AN21" s="69"/>
      <c r="AO21" s="69">
        <f t="shared" si="35"/>
        <v>5.0655268203249448E-2</v>
      </c>
      <c r="AP21" s="69">
        <f>'RD T1'!E136</f>
        <v>0.11848903131514421</v>
      </c>
      <c r="AQ21" s="69">
        <f t="shared" si="36"/>
        <v>0.16914429951839366</v>
      </c>
      <c r="AS21" t="str">
        <f t="shared" si="37"/>
        <v>51 Skilled agricultural and related trades</v>
      </c>
      <c r="AT21" s="69">
        <v>0.18853485198625691</v>
      </c>
      <c r="AU21" s="69">
        <v>0.14149336023976314</v>
      </c>
      <c r="AV21" s="69">
        <v>0.16979742104707959</v>
      </c>
      <c r="AW21" s="69">
        <v>0.18778994550230474</v>
      </c>
      <c r="AX21" s="69">
        <v>0.24911151550926425</v>
      </c>
      <c r="AY21" s="69"/>
      <c r="AZ21" s="69">
        <f t="shared" si="38"/>
        <v>7.9314094462184653E-2</v>
      </c>
      <c r="BA21" s="69">
        <f>'RD T1'!E165</f>
        <v>0.13443623690980203</v>
      </c>
      <c r="BB21" s="69">
        <f t="shared" si="39"/>
        <v>0.21375033137198668</v>
      </c>
      <c r="BD21" t="str">
        <f t="shared" si="40"/>
        <v>51 Skilled agricultural and related trades</v>
      </c>
      <c r="BE21" s="69">
        <v>0.4847694327779799</v>
      </c>
      <c r="BF21" s="69">
        <v>0.32096038305731356</v>
      </c>
      <c r="BG21" s="69">
        <v>0.37464714761794737</v>
      </c>
      <c r="BH21" s="69">
        <v>0.33056348764214877</v>
      </c>
      <c r="BI21" s="69">
        <v>0.36207146477967084</v>
      </c>
      <c r="BJ21" s="69"/>
      <c r="BK21" s="69">
        <f t="shared" si="41"/>
        <v>-1.2575682838276536E-2</v>
      </c>
      <c r="BL21" s="69">
        <f>'RD T1'!E194</f>
        <v>0.18482818716232988</v>
      </c>
      <c r="BM21" s="69">
        <f t="shared" si="42"/>
        <v>0.17225250432405334</v>
      </c>
      <c r="BO21" t="str">
        <f t="shared" si="43"/>
        <v>51 Skilled agricultural and related trades</v>
      </c>
      <c r="BP21" s="69">
        <v>0.78415762869778438</v>
      </c>
      <c r="BQ21" s="69">
        <v>0.6174371543460091</v>
      </c>
      <c r="BR21" s="69">
        <v>0.58717894725571829</v>
      </c>
      <c r="BS21" s="69">
        <v>0.60255847411792918</v>
      </c>
      <c r="BT21" s="69">
        <v>0.67835916900817683</v>
      </c>
      <c r="BU21" s="69"/>
      <c r="BV21" s="69">
        <f t="shared" si="44"/>
        <v>9.1180221752458546E-2</v>
      </c>
      <c r="BW21" s="69">
        <f>'RD T1'!E223</f>
        <v>0.32939927094458366</v>
      </c>
      <c r="BX21" s="69">
        <f t="shared" si="45"/>
        <v>0.4205794926970422</v>
      </c>
      <c r="BZ21" t="str">
        <f t="shared" si="46"/>
        <v>51 Skilled agricultural and related trades</v>
      </c>
      <c r="CA21" s="69">
        <v>0.42866105105229302</v>
      </c>
      <c r="CB21" s="69">
        <v>0.4701356288171073</v>
      </c>
      <c r="CC21" s="69">
        <v>0.35213583929422981</v>
      </c>
      <c r="CD21" s="69">
        <v>0.37220068055781785</v>
      </c>
      <c r="CE21" s="69">
        <v>0.43492852102924262</v>
      </c>
      <c r="CF21" s="69"/>
      <c r="CG21" s="69">
        <f t="shared" si="47"/>
        <v>8.2792681735012807E-2</v>
      </c>
      <c r="CH21" s="69">
        <f>'RD T1'!E252</f>
        <v>0.18436126239227554</v>
      </c>
      <c r="CI21" s="69">
        <f t="shared" si="48"/>
        <v>0.26715394412728832</v>
      </c>
      <c r="CK21" t="str">
        <f t="shared" si="49"/>
        <v>51 Skilled agricultural and related trades</v>
      </c>
      <c r="CL21" s="69">
        <v>0.39833509415368062</v>
      </c>
      <c r="CM21" s="69">
        <v>0.26465718798664428</v>
      </c>
      <c r="CN21" s="69">
        <v>0.25332876629812301</v>
      </c>
      <c r="CO21" s="69">
        <v>0.22105305572510403</v>
      </c>
      <c r="CP21" s="69">
        <v>0.11677571369039279</v>
      </c>
      <c r="CQ21" s="69"/>
      <c r="CR21" s="69">
        <f t="shared" si="50"/>
        <v>-0.13655305260773021</v>
      </c>
      <c r="CS21" s="69">
        <f>'RD T1'!E281</f>
        <v>7.6035731179043151E-2</v>
      </c>
      <c r="CT21" s="69">
        <f t="shared" si="51"/>
        <v>-6.0517321428687057E-2</v>
      </c>
    </row>
    <row r="22" spans="1:98" x14ac:dyDescent="0.2">
      <c r="A22" s="10" t="str">
        <f>name!D18</f>
        <v>52 Skilled metal, electrical and electronic trades</v>
      </c>
      <c r="B22" s="69">
        <v>7.194438113146363E-3</v>
      </c>
      <c r="C22" s="69">
        <v>1.0568250453051896E-2</v>
      </c>
      <c r="D22" s="69">
        <v>7.7694603020144202E-3</v>
      </c>
      <c r="E22" s="69">
        <v>9.6007876131362288E-3</v>
      </c>
      <c r="F22" s="69">
        <v>1.3263466295632595E-2</v>
      </c>
      <c r="G22" s="11"/>
      <c r="H22" s="69">
        <f t="shared" si="26"/>
        <v>5.4940059936181744E-3</v>
      </c>
      <c r="I22" s="69">
        <f>'RD T1'!E50</f>
        <v>5.2956422019519566E-3</v>
      </c>
      <c r="J22" s="69">
        <f t="shared" si="27"/>
        <v>1.0789648195570132E-2</v>
      </c>
      <c r="L22" t="str">
        <f t="shared" si="28"/>
        <v>52 Skilled metal, electrical and electronic trades</v>
      </c>
      <c r="M22" s="69">
        <v>0.12262424101552832</v>
      </c>
      <c r="N22" s="69">
        <v>0.2006894192751254</v>
      </c>
      <c r="O22" s="69">
        <v>0.12623150989663043</v>
      </c>
      <c r="P22" s="69">
        <v>0.1865372119093385</v>
      </c>
      <c r="Q22" s="69">
        <v>0.2682093654074244</v>
      </c>
      <c r="R22" s="11"/>
      <c r="S22" s="69">
        <f t="shared" si="29"/>
        <v>0.14197785551079398</v>
      </c>
      <c r="T22" s="69">
        <f>'RD T1'!E79</f>
        <v>0.10572637016240749</v>
      </c>
      <c r="U22" s="69">
        <f t="shared" si="30"/>
        <v>0.24770422567320147</v>
      </c>
      <c r="W22" t="str">
        <f t="shared" si="31"/>
        <v>52 Skilled metal, electrical and electronic trades</v>
      </c>
      <c r="X22" s="69">
        <v>0.59307232310493907</v>
      </c>
      <c r="Y22" s="69">
        <v>0.4972915148708254</v>
      </c>
      <c r="Z22" s="69">
        <v>0.38762606490356083</v>
      </c>
      <c r="AA22" s="69">
        <v>0.48056303669020667</v>
      </c>
      <c r="AB22" s="69">
        <v>0.55376622768245809</v>
      </c>
      <c r="AC22" s="69"/>
      <c r="AD22" s="69">
        <f t="shared" si="32"/>
        <v>0.16614016277889726</v>
      </c>
      <c r="AE22" s="69">
        <f>'RD T1'!E108</f>
        <v>0.24285017075409851</v>
      </c>
      <c r="AF22" s="69">
        <f t="shared" si="33"/>
        <v>0.40899033353299574</v>
      </c>
      <c r="AH22" t="str">
        <f t="shared" si="34"/>
        <v>52 Skilled metal, electrical and electronic trades</v>
      </c>
      <c r="AI22" s="69">
        <v>0.20242890056638804</v>
      </c>
      <c r="AJ22" s="69">
        <v>0.16365200421185647</v>
      </c>
      <c r="AK22" s="69">
        <v>0.14231252974413297</v>
      </c>
      <c r="AL22" s="69">
        <v>0.15958896839972531</v>
      </c>
      <c r="AM22" s="69">
        <v>0.19580969622038211</v>
      </c>
      <c r="AN22" s="69"/>
      <c r="AO22" s="69">
        <f t="shared" si="35"/>
        <v>5.3497166476249136E-2</v>
      </c>
      <c r="AP22" s="69">
        <f>'RD T1'!E137</f>
        <v>7.6525303816721069E-2</v>
      </c>
      <c r="AQ22" s="69">
        <f t="shared" si="36"/>
        <v>0.1300224702929702</v>
      </c>
      <c r="AS22" t="str">
        <f t="shared" si="37"/>
        <v>52 Skilled metal, electrical and electronic trades</v>
      </c>
      <c r="AT22" s="69">
        <v>0.86710416007107405</v>
      </c>
      <c r="AU22" s="69">
        <v>0.70721469206701204</v>
      </c>
      <c r="AV22" s="69">
        <v>0.57335178006500864</v>
      </c>
      <c r="AW22" s="69">
        <v>0.61989649756549259</v>
      </c>
      <c r="AX22" s="69">
        <v>0.63149126953059453</v>
      </c>
      <c r="AY22" s="69"/>
      <c r="AZ22" s="69">
        <f t="shared" si="38"/>
        <v>5.8139489465585892E-2</v>
      </c>
      <c r="BA22" s="69">
        <f>'RD T1'!E166</f>
        <v>0.27333853528488561</v>
      </c>
      <c r="BB22" s="69">
        <f t="shared" si="39"/>
        <v>0.3314780247504715</v>
      </c>
      <c r="BD22" t="str">
        <f t="shared" si="40"/>
        <v>52 Skilled metal, electrical and electronic trades</v>
      </c>
      <c r="BE22" s="69">
        <v>5.6703784722210901</v>
      </c>
      <c r="BF22" s="69">
        <v>5.1410325039499778</v>
      </c>
      <c r="BG22" s="69">
        <v>5.1427610447860861</v>
      </c>
      <c r="BH22" s="69">
        <v>4.3748981897980377</v>
      </c>
      <c r="BI22" s="69">
        <v>3.9854643450797425</v>
      </c>
      <c r="BJ22" s="69"/>
      <c r="BK22" s="69">
        <f t="shared" si="41"/>
        <v>-1.1572966997063436</v>
      </c>
      <c r="BL22" s="69">
        <f>'RD T1'!E195</f>
        <v>1.5206699350834816</v>
      </c>
      <c r="BM22" s="69">
        <f t="shared" si="42"/>
        <v>0.36337323537713795</v>
      </c>
      <c r="BO22" t="str">
        <f t="shared" si="43"/>
        <v>52 Skilled metal, electrical and electronic trades</v>
      </c>
      <c r="BP22" s="69">
        <v>3.298692949411214</v>
      </c>
      <c r="BQ22" s="69">
        <v>3.0854665986083591</v>
      </c>
      <c r="BR22" s="69">
        <v>2.4889257393868847</v>
      </c>
      <c r="BS22" s="69">
        <v>2.4399174763354798</v>
      </c>
      <c r="BT22" s="69">
        <v>2.2020295571336113</v>
      </c>
      <c r="BU22" s="69"/>
      <c r="BV22" s="69">
        <f t="shared" si="44"/>
        <v>-0.2868961822532734</v>
      </c>
      <c r="BW22" s="69">
        <f>'RD T1'!E224</f>
        <v>0.8374419878917978</v>
      </c>
      <c r="BX22" s="69">
        <f t="shared" si="45"/>
        <v>0.5505458056385244</v>
      </c>
      <c r="BZ22" t="str">
        <f t="shared" si="46"/>
        <v>52 Skilled metal, electrical and electronic trades</v>
      </c>
      <c r="CA22" s="69">
        <v>1.1496163830061383</v>
      </c>
      <c r="CB22" s="69">
        <v>1.4994293366348779</v>
      </c>
      <c r="CC22" s="69">
        <v>0.81928014417668604</v>
      </c>
      <c r="CD22" s="69">
        <v>0.82886956277072399</v>
      </c>
      <c r="CE22" s="69">
        <v>0.41190522266444823</v>
      </c>
      <c r="CF22" s="69"/>
      <c r="CG22" s="69">
        <f t="shared" si="47"/>
        <v>-0.40737492151223781</v>
      </c>
      <c r="CH22" s="69">
        <f>'RD T1'!E253</f>
        <v>0.24909141871980417</v>
      </c>
      <c r="CI22" s="69">
        <f t="shared" si="48"/>
        <v>-0.15828350279243364</v>
      </c>
      <c r="CK22" t="str">
        <f t="shared" si="49"/>
        <v>52 Skilled metal, electrical and electronic trades</v>
      </c>
      <c r="CL22" s="69">
        <v>0.5326020914002082</v>
      </c>
      <c r="CM22" s="69">
        <v>0.48860663820358824</v>
      </c>
      <c r="CN22" s="69">
        <v>0.35802981743291634</v>
      </c>
      <c r="CO22" s="69">
        <v>0.30098625644191224</v>
      </c>
      <c r="CP22" s="69">
        <v>0.21110572569412633</v>
      </c>
      <c r="CQ22" s="69"/>
      <c r="CR22" s="69">
        <f t="shared" si="50"/>
        <v>-0.14692409173879001</v>
      </c>
      <c r="CS22" s="69">
        <f>'RD T1'!E282</f>
        <v>0.10144911403227402</v>
      </c>
      <c r="CT22" s="69">
        <f t="shared" si="51"/>
        <v>-4.5474977706515984E-2</v>
      </c>
    </row>
    <row r="23" spans="1:98" x14ac:dyDescent="0.2">
      <c r="A23" s="10" t="str">
        <f>name!D19</f>
        <v>53 Skilled construction and building trades</v>
      </c>
      <c r="B23" s="69">
        <v>2.888015852609721E-3</v>
      </c>
      <c r="C23" s="69">
        <v>2.8398817397585307E-3</v>
      </c>
      <c r="D23" s="69">
        <v>1.7192196863484405E-3</v>
      </c>
      <c r="E23" s="69">
        <v>3.0270898722876706E-3</v>
      </c>
      <c r="F23" s="69">
        <v>3.423611958865183E-3</v>
      </c>
      <c r="G23" s="11"/>
      <c r="H23" s="69">
        <f t="shared" si="26"/>
        <v>1.7043922725167426E-3</v>
      </c>
      <c r="I23" s="69">
        <f>'RD T1'!E51</f>
        <v>1.4703866661863658E-3</v>
      </c>
      <c r="J23" s="69">
        <f t="shared" si="27"/>
        <v>3.1747789387031084E-3</v>
      </c>
      <c r="L23" t="str">
        <f t="shared" si="28"/>
        <v>53 Skilled construction and building trades</v>
      </c>
      <c r="M23" s="69">
        <v>7.4644434791601488E-2</v>
      </c>
      <c r="N23" s="69">
        <v>9.034134629433431E-2</v>
      </c>
      <c r="O23" s="69">
        <v>5.6659478933241955E-2</v>
      </c>
      <c r="P23" s="69">
        <v>7.7231637534253869E-2</v>
      </c>
      <c r="Q23" s="69">
        <v>0.10151363473774148</v>
      </c>
      <c r="R23" s="11"/>
      <c r="S23" s="69">
        <f t="shared" si="29"/>
        <v>4.4854155804499529E-2</v>
      </c>
      <c r="T23" s="69">
        <f>'RD T1'!E80</f>
        <v>4.5620409421594503E-2</v>
      </c>
      <c r="U23" s="69">
        <f t="shared" si="30"/>
        <v>9.0474565226094039E-2</v>
      </c>
      <c r="W23" t="str">
        <f t="shared" si="31"/>
        <v>53 Skilled construction and building trades</v>
      </c>
      <c r="X23" s="69">
        <v>0.2727353257597015</v>
      </c>
      <c r="Y23" s="69">
        <v>0.23478143439536986</v>
      </c>
      <c r="Z23" s="69">
        <v>0.18078219713319127</v>
      </c>
      <c r="AA23" s="69">
        <v>0.22181029368024752</v>
      </c>
      <c r="AB23" s="69">
        <v>0.22492649953764232</v>
      </c>
      <c r="AC23" s="69"/>
      <c r="AD23" s="69">
        <f t="shared" si="32"/>
        <v>4.4144302404451052E-2</v>
      </c>
      <c r="AE23" s="69">
        <f>'RD T1'!E109</f>
        <v>0.1139263992340481</v>
      </c>
      <c r="AF23" s="69">
        <f t="shared" si="33"/>
        <v>0.15807070163849915</v>
      </c>
      <c r="AH23" t="str">
        <f t="shared" si="34"/>
        <v>53 Skilled construction and building trades</v>
      </c>
      <c r="AI23" s="69">
        <v>0.18533599393330205</v>
      </c>
      <c r="AJ23" s="69">
        <v>0.16954779959708907</v>
      </c>
      <c r="AK23" s="69">
        <v>0.13868951803162677</v>
      </c>
      <c r="AL23" s="69">
        <v>0.16275514237721883</v>
      </c>
      <c r="AM23" s="69">
        <v>0.17428809992992375</v>
      </c>
      <c r="AN23" s="69"/>
      <c r="AO23" s="69">
        <f t="shared" si="35"/>
        <v>3.5598581898296983E-2</v>
      </c>
      <c r="AP23" s="69">
        <f>'RD T1'!E138</f>
        <v>9.0212029989661338E-2</v>
      </c>
      <c r="AQ23" s="69">
        <f t="shared" si="36"/>
        <v>0.12581061188795833</v>
      </c>
      <c r="AS23" t="str">
        <f t="shared" si="37"/>
        <v>53 Skilled construction and building trades</v>
      </c>
      <c r="AT23" s="69">
        <v>0.25397008928680692</v>
      </c>
      <c r="AU23" s="69">
        <v>0.23947881999288256</v>
      </c>
      <c r="AV23" s="69">
        <v>0.19673698536910761</v>
      </c>
      <c r="AW23" s="69">
        <v>0.24687633809653323</v>
      </c>
      <c r="AX23" s="69">
        <v>0.2645521235070134</v>
      </c>
      <c r="AY23" s="69"/>
      <c r="AZ23" s="69">
        <f t="shared" si="38"/>
        <v>6.7815138137905795E-2</v>
      </c>
      <c r="BA23" s="69">
        <f>'RD T1'!E167</f>
        <v>0.13670755050044237</v>
      </c>
      <c r="BB23" s="69">
        <f t="shared" si="39"/>
        <v>0.20452268863834816</v>
      </c>
      <c r="BD23" t="str">
        <f t="shared" si="40"/>
        <v>53 Skilled construction and building trades</v>
      </c>
      <c r="BE23" s="69">
        <v>4.1939475705344558</v>
      </c>
      <c r="BF23" s="69">
        <v>3.9248073665704184</v>
      </c>
      <c r="BG23" s="69">
        <v>3.7640616210469529</v>
      </c>
      <c r="BH23" s="69">
        <v>3.2111844104375553</v>
      </c>
      <c r="BI23" s="69">
        <v>2.7488846900983468</v>
      </c>
      <c r="BJ23" s="69"/>
      <c r="BK23" s="69">
        <f t="shared" si="41"/>
        <v>-1.0151769309486061</v>
      </c>
      <c r="BL23" s="69">
        <f>'RD T1'!E196</f>
        <v>1.203211628926784</v>
      </c>
      <c r="BM23" s="69">
        <f t="shared" si="42"/>
        <v>0.18803469797817796</v>
      </c>
      <c r="BO23" t="str">
        <f t="shared" si="43"/>
        <v>53 Skilled construction and building trades</v>
      </c>
      <c r="BP23" s="69">
        <v>3.6273579621123608</v>
      </c>
      <c r="BQ23" s="69">
        <v>3.8376678865840441</v>
      </c>
      <c r="BR23" s="69">
        <v>3.0601180270441093</v>
      </c>
      <c r="BS23" s="69">
        <v>3.3905344732461078</v>
      </c>
      <c r="BT23" s="69">
        <v>3.4820204871686156</v>
      </c>
      <c r="BU23" s="69"/>
      <c r="BV23" s="69">
        <f t="shared" si="44"/>
        <v>0.42190246012450627</v>
      </c>
      <c r="BW23" s="69">
        <f>'RD T1'!E225</f>
        <v>1.4567469903559167</v>
      </c>
      <c r="BX23" s="69">
        <f t="shared" si="45"/>
        <v>1.878649450480423</v>
      </c>
      <c r="BZ23" t="str">
        <f t="shared" si="46"/>
        <v>53 Skilled construction and building trades</v>
      </c>
      <c r="CA23" s="69">
        <v>1.2842452654538874</v>
      </c>
      <c r="CB23" s="69">
        <v>1.8255608721960639</v>
      </c>
      <c r="CC23" s="69">
        <v>0.96562565544165202</v>
      </c>
      <c r="CD23" s="69">
        <v>1.0367255903322268</v>
      </c>
      <c r="CE23" s="69">
        <v>0.73460548312544538</v>
      </c>
      <c r="CF23" s="69"/>
      <c r="CG23" s="69">
        <f t="shared" si="47"/>
        <v>-0.23102017231620664</v>
      </c>
      <c r="CH23" s="69">
        <f>'RD T1'!E254</f>
        <v>0.37178633748661449</v>
      </c>
      <c r="CI23" s="69">
        <f t="shared" si="48"/>
        <v>0.14076616517040785</v>
      </c>
      <c r="CK23" t="str">
        <f t="shared" si="49"/>
        <v>53 Skilled construction and building trades</v>
      </c>
      <c r="CL23" s="69">
        <v>0.76899906567202803</v>
      </c>
      <c r="CM23" s="69">
        <v>0.73654015654402549</v>
      </c>
      <c r="CN23" s="69">
        <v>0.51625094748314604</v>
      </c>
      <c r="CO23" s="69">
        <v>0.33945224683983388</v>
      </c>
      <c r="CP23" s="69">
        <v>7.0798283624761066E-2</v>
      </c>
      <c r="CQ23" s="69"/>
      <c r="CR23" s="69">
        <f t="shared" si="50"/>
        <v>-0.445452663858385</v>
      </c>
      <c r="CS23" s="69">
        <f>'RD T1'!E283</f>
        <v>8.2016833911648893E-2</v>
      </c>
      <c r="CT23" s="69">
        <f t="shared" si="51"/>
        <v>-0.36343582994673612</v>
      </c>
    </row>
    <row r="24" spans="1:98" x14ac:dyDescent="0.2">
      <c r="A24" s="10" t="str">
        <f>name!D20</f>
        <v>54 Textiles, printing and other skilled trades</v>
      </c>
      <c r="B24" s="69">
        <v>1.835805520326594E-2</v>
      </c>
      <c r="C24" s="69">
        <v>1.7578817668210015E-2</v>
      </c>
      <c r="D24" s="69">
        <v>1.3790897321784235E-2</v>
      </c>
      <c r="E24" s="69">
        <v>1.7100896884865165E-2</v>
      </c>
      <c r="F24" s="69">
        <v>2.1117693167862314E-2</v>
      </c>
      <c r="G24" s="11"/>
      <c r="H24" s="69">
        <f t="shared" si="26"/>
        <v>7.3267958460780797E-3</v>
      </c>
      <c r="I24" s="69">
        <f>'RD T1'!E52</f>
        <v>1.0796044695751498E-2</v>
      </c>
      <c r="J24" s="69">
        <f t="shared" si="27"/>
        <v>1.8122840541829575E-2</v>
      </c>
      <c r="L24" t="str">
        <f t="shared" si="28"/>
        <v>54 Textiles, printing and other skilled trades</v>
      </c>
      <c r="M24" s="69">
        <v>0.11362720522558797</v>
      </c>
      <c r="N24" s="69">
        <v>0.12889065127888866</v>
      </c>
      <c r="O24" s="69">
        <v>0.12547054165830229</v>
      </c>
      <c r="P24" s="69">
        <v>0.15273090411308807</v>
      </c>
      <c r="Q24" s="69">
        <v>0.19602866749360265</v>
      </c>
      <c r="R24" s="11"/>
      <c r="S24" s="69">
        <f t="shared" si="29"/>
        <v>7.0558125835300356E-2</v>
      </c>
      <c r="T24" s="69">
        <f>'RD T1'!E81</f>
        <v>0.1018949717952185</v>
      </c>
      <c r="U24" s="69">
        <f t="shared" si="30"/>
        <v>0.17245309763051886</v>
      </c>
      <c r="W24" t="str">
        <f t="shared" si="31"/>
        <v>54 Textiles, printing and other skilled trades</v>
      </c>
      <c r="X24" s="69">
        <v>0.46247418833545906</v>
      </c>
      <c r="Y24" s="69">
        <v>0.40363774994241008</v>
      </c>
      <c r="Z24" s="69">
        <v>0.37448340954227449</v>
      </c>
      <c r="AA24" s="69">
        <v>0.46368995718813166</v>
      </c>
      <c r="AB24" s="69">
        <v>0.55772761601234944</v>
      </c>
      <c r="AC24" s="69"/>
      <c r="AD24" s="69">
        <f t="shared" si="32"/>
        <v>0.18324420647007494</v>
      </c>
      <c r="AE24" s="69">
        <f>'RD T1'!E110</f>
        <v>0.29825371709514581</v>
      </c>
      <c r="AF24" s="69">
        <f t="shared" si="33"/>
        <v>0.48149792356522075</v>
      </c>
      <c r="AH24" t="str">
        <f t="shared" si="34"/>
        <v>54 Textiles, printing and other skilled trades</v>
      </c>
      <c r="AI24" s="69">
        <v>0.18131583147366415</v>
      </c>
      <c r="AJ24" s="69">
        <v>0.15562826764341539</v>
      </c>
      <c r="AK24" s="69">
        <v>0.18297644718141984</v>
      </c>
      <c r="AL24" s="69">
        <v>0.20853524647143165</v>
      </c>
      <c r="AM24" s="69">
        <v>0.28162177603392557</v>
      </c>
      <c r="AN24" s="69"/>
      <c r="AO24" s="69">
        <f t="shared" si="35"/>
        <v>9.8645328852505737E-2</v>
      </c>
      <c r="AP24" s="69">
        <f>'RD T1'!E139</f>
        <v>0.14575945887534628</v>
      </c>
      <c r="AQ24" s="69">
        <f t="shared" si="36"/>
        <v>0.24440478772785201</v>
      </c>
      <c r="AS24" t="str">
        <f t="shared" si="37"/>
        <v>54 Textiles, printing and other skilled trades</v>
      </c>
      <c r="AT24" s="69">
        <v>0.18903898322823187</v>
      </c>
      <c r="AU24" s="69">
        <v>0.15002010240499339</v>
      </c>
      <c r="AV24" s="69">
        <v>0.15482529296226805</v>
      </c>
      <c r="AW24" s="69">
        <v>0.17482644039798176</v>
      </c>
      <c r="AX24" s="69">
        <v>0.18366815300978381</v>
      </c>
      <c r="AY24" s="69"/>
      <c r="AZ24" s="69">
        <f t="shared" si="38"/>
        <v>2.8842860047515767E-2</v>
      </c>
      <c r="BA24" s="69">
        <f>'RD T1'!E168</f>
        <v>0.1032713733509322</v>
      </c>
      <c r="BB24" s="69">
        <f t="shared" si="39"/>
        <v>0.13211423339844797</v>
      </c>
      <c r="BD24" t="str">
        <f t="shared" si="40"/>
        <v>54 Textiles, printing and other skilled trades</v>
      </c>
      <c r="BE24" s="69">
        <v>1.6088934405507362</v>
      </c>
      <c r="BF24" s="69">
        <v>1.3011323317013965</v>
      </c>
      <c r="BG24" s="69">
        <v>1.3665342133880611</v>
      </c>
      <c r="BH24" s="69">
        <v>1.3921373422171253</v>
      </c>
      <c r="BI24" s="69">
        <v>1.4865043488044438</v>
      </c>
      <c r="BJ24" s="69"/>
      <c r="BK24" s="69">
        <f t="shared" si="41"/>
        <v>0.11997013541638268</v>
      </c>
      <c r="BL24" s="69">
        <f>'RD T1'!E197</f>
        <v>0.63510133063621643</v>
      </c>
      <c r="BM24" s="69">
        <f t="shared" si="42"/>
        <v>0.75507146605259912</v>
      </c>
      <c r="BO24" t="str">
        <f t="shared" si="43"/>
        <v>54 Textiles, printing and other skilled trades</v>
      </c>
      <c r="BP24" s="69">
        <v>1.8055558145078978</v>
      </c>
      <c r="BQ24" s="69">
        <v>1.4290974518121751</v>
      </c>
      <c r="BR24" s="69">
        <v>1.4213777706916813</v>
      </c>
      <c r="BS24" s="69">
        <v>1.2098127239832346</v>
      </c>
      <c r="BT24" s="69">
        <v>1.0027588622051127</v>
      </c>
      <c r="BU24" s="69"/>
      <c r="BV24" s="69">
        <f t="shared" si="44"/>
        <v>-0.41861890848656858</v>
      </c>
      <c r="BW24" s="69">
        <f>'RD T1'!E226</f>
        <v>0.45675556097081149</v>
      </c>
      <c r="BX24" s="69">
        <f t="shared" si="45"/>
        <v>3.8136652484242917E-2</v>
      </c>
      <c r="BZ24" t="str">
        <f t="shared" si="46"/>
        <v>54 Textiles, printing and other skilled trades</v>
      </c>
      <c r="CA24" s="69">
        <v>1.0770504066009023</v>
      </c>
      <c r="CB24" s="69">
        <v>1.0522270764142634</v>
      </c>
      <c r="CC24" s="69">
        <v>0.83708116294058477</v>
      </c>
      <c r="CD24" s="69">
        <v>0.81482400514752906</v>
      </c>
      <c r="CE24" s="69">
        <v>0.5217057204509401</v>
      </c>
      <c r="CF24" s="69"/>
      <c r="CG24" s="69">
        <f t="shared" si="47"/>
        <v>-0.31537544248964466</v>
      </c>
      <c r="CH24" s="69">
        <f>'RD T1'!E255</f>
        <v>0.26246683069895316</v>
      </c>
      <c r="CI24" s="69">
        <f t="shared" si="48"/>
        <v>-5.2908611790691507E-2</v>
      </c>
      <c r="CK24" t="str">
        <f t="shared" si="49"/>
        <v>54 Textiles, printing and other skilled trades</v>
      </c>
      <c r="CL24" s="69">
        <v>0.66218778387971033</v>
      </c>
      <c r="CM24" s="69">
        <v>0.51905628540570892</v>
      </c>
      <c r="CN24" s="69">
        <v>0.41871223546920955</v>
      </c>
      <c r="CO24" s="69">
        <v>0.3501801388378124</v>
      </c>
      <c r="CP24" s="69">
        <v>0.26286142941021939</v>
      </c>
      <c r="CQ24" s="69"/>
      <c r="CR24" s="69">
        <f t="shared" si="50"/>
        <v>-0.15585080605899015</v>
      </c>
      <c r="CS24" s="69">
        <f>'RD T1'!E284</f>
        <v>0.11418737389011022</v>
      </c>
      <c r="CT24" s="69">
        <f t="shared" si="51"/>
        <v>-4.1663432168879938E-2</v>
      </c>
    </row>
    <row r="25" spans="1:98" x14ac:dyDescent="0.2">
      <c r="A25" s="10" t="str">
        <f>name!D21</f>
        <v>61 Caring personal service occupations</v>
      </c>
      <c r="B25" s="69">
        <v>1.2814428670069397E-2</v>
      </c>
      <c r="C25" s="69">
        <v>1.490950853241867E-2</v>
      </c>
      <c r="D25" s="69">
        <v>1.2365771150287773E-2</v>
      </c>
      <c r="E25" s="69">
        <v>1.5913350227877245E-2</v>
      </c>
      <c r="F25" s="69">
        <v>2.0300621692698407E-2</v>
      </c>
      <c r="G25" s="11"/>
      <c r="H25" s="69">
        <f t="shared" si="26"/>
        <v>7.934850542410634E-3</v>
      </c>
      <c r="I25" s="69">
        <f>'RD T1'!E53</f>
        <v>1.0431541025478429E-2</v>
      </c>
      <c r="J25" s="69">
        <f t="shared" si="27"/>
        <v>1.8366391567889065E-2</v>
      </c>
      <c r="L25" t="str">
        <f t="shared" si="28"/>
        <v>61 Caring personal service occupations</v>
      </c>
      <c r="M25" s="69">
        <v>0.62715116733171272</v>
      </c>
      <c r="N25" s="69">
        <v>0.79538742181055089</v>
      </c>
      <c r="O25" s="69">
        <v>0.65010881226559569</v>
      </c>
      <c r="P25" s="69">
        <v>0.81485731151302898</v>
      </c>
      <c r="Q25" s="69">
        <v>1.0149243513220638</v>
      </c>
      <c r="R25" s="11"/>
      <c r="S25" s="69">
        <f t="shared" si="29"/>
        <v>0.36481553905646813</v>
      </c>
      <c r="T25" s="69">
        <f>'RD T1'!E82</f>
        <v>0.55614983989148925</v>
      </c>
      <c r="U25" s="69">
        <f t="shared" si="30"/>
        <v>0.92096537894795738</v>
      </c>
      <c r="W25" t="str">
        <f t="shared" si="31"/>
        <v>61 Caring personal service occupations</v>
      </c>
      <c r="X25" s="69">
        <v>2.2635461652742688</v>
      </c>
      <c r="Y25" s="69">
        <v>2.2591606434448566</v>
      </c>
      <c r="Z25" s="69">
        <v>2.3811638464457863</v>
      </c>
      <c r="AA25" s="69">
        <v>2.8460584085217771</v>
      </c>
      <c r="AB25" s="69">
        <v>3.6473296546839054</v>
      </c>
      <c r="AC25" s="69"/>
      <c r="AD25" s="69">
        <f t="shared" si="32"/>
        <v>1.2661658082381191</v>
      </c>
      <c r="AE25" s="69">
        <f>'RD T1'!E111</f>
        <v>2.025660463720655</v>
      </c>
      <c r="AF25" s="69">
        <f t="shared" si="33"/>
        <v>3.2918262719587741</v>
      </c>
      <c r="AH25" t="str">
        <f t="shared" si="34"/>
        <v>61 Caring personal service occupations</v>
      </c>
      <c r="AI25" s="69">
        <v>2.1068911872472502</v>
      </c>
      <c r="AJ25" s="69">
        <v>1.8147192284992422</v>
      </c>
      <c r="AK25" s="69">
        <v>2.0264490397569479</v>
      </c>
      <c r="AL25" s="69">
        <v>2.1066399107949065</v>
      </c>
      <c r="AM25" s="69">
        <v>2.2850218254052672</v>
      </c>
      <c r="AN25" s="69"/>
      <c r="AO25" s="69">
        <f t="shared" si="35"/>
        <v>0.25857278564831931</v>
      </c>
      <c r="AP25" s="69">
        <f>'RD T1'!E140</f>
        <v>1.2776495635110823</v>
      </c>
      <c r="AQ25" s="69">
        <f t="shared" si="36"/>
        <v>1.5362223491594016</v>
      </c>
      <c r="AS25" t="str">
        <f t="shared" si="37"/>
        <v>61 Caring personal service occupations</v>
      </c>
      <c r="AT25" s="69">
        <v>1.112243373512199</v>
      </c>
      <c r="AU25" s="69">
        <v>1.0355169820513257</v>
      </c>
      <c r="AV25" s="69">
        <v>1.1373482678572819</v>
      </c>
      <c r="AW25" s="69">
        <v>1.2154204826187156</v>
      </c>
      <c r="AX25" s="69">
        <v>1.3688422457445082</v>
      </c>
      <c r="AY25" s="69"/>
      <c r="AZ25" s="69">
        <f t="shared" si="38"/>
        <v>0.23149397788722625</v>
      </c>
      <c r="BA25" s="69">
        <f>'RD T1'!E169</f>
        <v>0.77133517158068432</v>
      </c>
      <c r="BB25" s="69">
        <f t="shared" si="39"/>
        <v>1.0028291494679107</v>
      </c>
      <c r="BD25" t="str">
        <f t="shared" si="40"/>
        <v>61 Caring personal service occupations</v>
      </c>
      <c r="BE25" s="69">
        <v>8.3289790458121598</v>
      </c>
      <c r="BF25" s="69">
        <v>8.2816128069431123</v>
      </c>
      <c r="BG25" s="69">
        <v>8.6999027141703742</v>
      </c>
      <c r="BH25" s="69">
        <v>10.283078468062005</v>
      </c>
      <c r="BI25" s="69">
        <v>11.867355120752199</v>
      </c>
      <c r="BJ25" s="69"/>
      <c r="BK25" s="69">
        <f t="shared" si="41"/>
        <v>3.167452406581825</v>
      </c>
      <c r="BL25" s="69">
        <f>'RD T1'!E198</f>
        <v>6.196811698481314</v>
      </c>
      <c r="BM25" s="69">
        <f t="shared" si="42"/>
        <v>9.364264105063139</v>
      </c>
      <c r="BO25" t="str">
        <f t="shared" si="43"/>
        <v>61 Caring personal service occupations</v>
      </c>
      <c r="BP25" s="69">
        <v>7.2274668123113042</v>
      </c>
      <c r="BQ25" s="69">
        <v>6.0311252325718643</v>
      </c>
      <c r="BR25" s="69">
        <v>6.3384280379298019</v>
      </c>
      <c r="BS25" s="69">
        <v>5.9360008565168991</v>
      </c>
      <c r="BT25" s="69">
        <v>4.4084328924717848</v>
      </c>
      <c r="BU25" s="69"/>
      <c r="BV25" s="69">
        <f t="shared" si="44"/>
        <v>-1.9299951454580171</v>
      </c>
      <c r="BW25" s="69">
        <f>'RD T1'!E227</f>
        <v>2.6521567151689518</v>
      </c>
      <c r="BX25" s="69">
        <f t="shared" si="45"/>
        <v>0.7221615697109347</v>
      </c>
      <c r="BZ25" t="str">
        <f t="shared" si="46"/>
        <v>61 Caring personal service occupations</v>
      </c>
      <c r="CA25" s="69">
        <v>1.8624845882432048</v>
      </c>
      <c r="CB25" s="69">
        <v>0.89827782760828689</v>
      </c>
      <c r="CC25" s="69">
        <v>0.72906967574085246</v>
      </c>
      <c r="CD25" s="69">
        <v>0.55014586197763349</v>
      </c>
      <c r="CE25" s="69">
        <v>0.42636731359300817</v>
      </c>
      <c r="CF25" s="69"/>
      <c r="CG25" s="69">
        <f t="shared" si="47"/>
        <v>-0.30270236214784429</v>
      </c>
      <c r="CH25" s="69">
        <f>'RD T1'!E256</f>
        <v>0.17440942573356472</v>
      </c>
      <c r="CI25" s="69">
        <f t="shared" si="48"/>
        <v>-0.12829293641427958</v>
      </c>
      <c r="CK25" t="str">
        <f t="shared" si="49"/>
        <v>61 Caring personal service occupations</v>
      </c>
      <c r="CL25" s="69">
        <v>0.31273560291157637</v>
      </c>
      <c r="CM25" s="69">
        <v>0.26840392831339782</v>
      </c>
      <c r="CN25" s="69">
        <v>0.22541668155948372</v>
      </c>
      <c r="CO25" s="69">
        <v>0.24639777905617263</v>
      </c>
      <c r="CP25" s="69">
        <v>0.22376712824086767</v>
      </c>
      <c r="CQ25" s="69"/>
      <c r="CR25" s="69">
        <f t="shared" si="50"/>
        <v>-1.6495533186160483E-3</v>
      </c>
      <c r="CS25" s="69">
        <f>'RD T1'!E285</f>
        <v>7.3676844063599811E-2</v>
      </c>
      <c r="CT25" s="69">
        <f t="shared" si="51"/>
        <v>7.2027290744983763E-2</v>
      </c>
    </row>
    <row r="26" spans="1:98" x14ac:dyDescent="0.2">
      <c r="A26" s="10" t="str">
        <f>name!D22</f>
        <v>62 Leisure, travel and related personal service occupations</v>
      </c>
      <c r="B26" s="69">
        <v>5.9199402343154588E-3</v>
      </c>
      <c r="C26" s="69">
        <v>5.4643565528522935E-3</v>
      </c>
      <c r="D26" s="69">
        <v>6.4550168899180421E-3</v>
      </c>
      <c r="E26" s="69">
        <v>8.5028037070694028E-3</v>
      </c>
      <c r="F26" s="69">
        <v>1.2693528012385264E-2</v>
      </c>
      <c r="G26" s="11"/>
      <c r="H26" s="69">
        <f t="shared" si="26"/>
        <v>6.2385111224672217E-3</v>
      </c>
      <c r="I26" s="69">
        <f>'RD T1'!E54</f>
        <v>5.5865802060640971E-3</v>
      </c>
      <c r="J26" s="69">
        <f t="shared" si="27"/>
        <v>1.182509132853132E-2</v>
      </c>
      <c r="L26" t="str">
        <f t="shared" si="28"/>
        <v>62 Leisure, travel and related personal service occupations</v>
      </c>
      <c r="M26" s="69">
        <v>0.11026828170701922</v>
      </c>
      <c r="N26" s="69">
        <v>0.15689662808604976</v>
      </c>
      <c r="O26" s="69">
        <v>0.11652228601819793</v>
      </c>
      <c r="P26" s="69">
        <v>0.13898045740282661</v>
      </c>
      <c r="Q26" s="69">
        <v>0.16971297936760399</v>
      </c>
      <c r="R26" s="11"/>
      <c r="S26" s="69">
        <f t="shared" si="29"/>
        <v>5.3190693349406057E-2</v>
      </c>
      <c r="T26" s="69">
        <f>'RD T1'!E83</f>
        <v>9.1753197261809943E-2</v>
      </c>
      <c r="U26" s="69">
        <f t="shared" si="30"/>
        <v>0.14494389061121599</v>
      </c>
      <c r="W26" t="str">
        <f t="shared" si="31"/>
        <v>62 Leisure, travel and related personal service occupations</v>
      </c>
      <c r="X26" s="69">
        <v>0.50642104976863078</v>
      </c>
      <c r="Y26" s="69">
        <v>0.58032403563560853</v>
      </c>
      <c r="Z26" s="69">
        <v>0.58722777929797743</v>
      </c>
      <c r="AA26" s="69">
        <v>0.7087229116736824</v>
      </c>
      <c r="AB26" s="69">
        <v>0.9546753882979957</v>
      </c>
      <c r="AC26" s="69"/>
      <c r="AD26" s="69">
        <f t="shared" si="32"/>
        <v>0.36744760900001827</v>
      </c>
      <c r="AE26" s="69">
        <f>'RD T1'!E112</f>
        <v>0.49723367239897287</v>
      </c>
      <c r="AF26" s="69">
        <f t="shared" si="33"/>
        <v>0.86468128139899114</v>
      </c>
      <c r="AH26" t="str">
        <f t="shared" si="34"/>
        <v>62 Leisure, travel and related personal service occupations</v>
      </c>
      <c r="AI26" s="69">
        <v>0.32085078167620346</v>
      </c>
      <c r="AJ26" s="69">
        <v>0.36999302456921279</v>
      </c>
      <c r="AK26" s="69">
        <v>0.39034493581217589</v>
      </c>
      <c r="AL26" s="69">
        <v>0.45153166308383763</v>
      </c>
      <c r="AM26" s="69">
        <v>0.64559446801535714</v>
      </c>
      <c r="AN26" s="69"/>
      <c r="AO26" s="69">
        <f t="shared" si="35"/>
        <v>0.25524953220318125</v>
      </c>
      <c r="AP26" s="69">
        <f>'RD T1'!E141</f>
        <v>0.3307788879105002</v>
      </c>
      <c r="AQ26" s="69">
        <f t="shared" si="36"/>
        <v>0.58602842011368139</v>
      </c>
      <c r="AS26" t="str">
        <f t="shared" si="37"/>
        <v>62 Leisure, travel and related personal service occupations</v>
      </c>
      <c r="AT26" s="69">
        <v>0.37992041067522059</v>
      </c>
      <c r="AU26" s="69">
        <v>0.44981556184707272</v>
      </c>
      <c r="AV26" s="69">
        <v>0.49468575508157042</v>
      </c>
      <c r="AW26" s="69">
        <v>0.5765746872372417</v>
      </c>
      <c r="AX26" s="69">
        <v>0.8175164556493586</v>
      </c>
      <c r="AY26" s="69"/>
      <c r="AZ26" s="69">
        <f t="shared" si="38"/>
        <v>0.32283070056778818</v>
      </c>
      <c r="BA26" s="69">
        <f>'RD T1'!E170</f>
        <v>0.40629624789200164</v>
      </c>
      <c r="BB26" s="69">
        <f t="shared" si="39"/>
        <v>0.72912694845978976</v>
      </c>
      <c r="BD26" t="str">
        <f t="shared" si="40"/>
        <v>62 Leisure, travel and related personal service occupations</v>
      </c>
      <c r="BE26" s="69">
        <v>1.7093966712233799</v>
      </c>
      <c r="BF26" s="69">
        <v>1.753817146184198</v>
      </c>
      <c r="BG26" s="69">
        <v>1.718799896520816</v>
      </c>
      <c r="BH26" s="69">
        <v>1.7406278395732431</v>
      </c>
      <c r="BI26" s="69">
        <v>1.8802442997347546</v>
      </c>
      <c r="BJ26" s="69"/>
      <c r="BK26" s="69">
        <f t="shared" si="41"/>
        <v>0.1614444032139386</v>
      </c>
      <c r="BL26" s="69">
        <f>'RD T1'!E199</f>
        <v>0.83770665394391375</v>
      </c>
      <c r="BM26" s="69">
        <f t="shared" si="42"/>
        <v>0.99915105715785235</v>
      </c>
      <c r="BO26" t="str">
        <f t="shared" si="43"/>
        <v>62 Leisure, travel and related personal service occupations</v>
      </c>
      <c r="BP26" s="69">
        <v>1.8855375121766051</v>
      </c>
      <c r="BQ26" s="69">
        <v>1.8173242350877623</v>
      </c>
      <c r="BR26" s="69">
        <v>1.6929767461357323</v>
      </c>
      <c r="BS26" s="69">
        <v>1.4694882798050009</v>
      </c>
      <c r="BT26" s="69">
        <v>1.1598007759729507</v>
      </c>
      <c r="BU26" s="69"/>
      <c r="BV26" s="69">
        <f t="shared" si="44"/>
        <v>-0.53317597016278162</v>
      </c>
      <c r="BW26" s="69">
        <f>'RD T1'!E228</f>
        <v>0.6348661942277819</v>
      </c>
      <c r="BX26" s="69">
        <f t="shared" si="45"/>
        <v>0.10169022406500028</v>
      </c>
      <c r="BZ26" t="str">
        <f t="shared" si="46"/>
        <v>62 Leisure, travel and related personal service occupations</v>
      </c>
      <c r="CA26" s="69">
        <v>1.1146757027134124</v>
      </c>
      <c r="CB26" s="69">
        <v>1.1038495219769477</v>
      </c>
      <c r="CC26" s="69">
        <v>0.94097541314475297</v>
      </c>
      <c r="CD26" s="69">
        <v>0.89048629944532243</v>
      </c>
      <c r="CE26" s="69">
        <v>0.57839771956925201</v>
      </c>
      <c r="CF26" s="69"/>
      <c r="CG26" s="69">
        <f t="shared" si="47"/>
        <v>-0.36257769357550096</v>
      </c>
      <c r="CH26" s="69">
        <f>'RD T1'!E257</f>
        <v>0.32621231140178431</v>
      </c>
      <c r="CI26" s="69">
        <f t="shared" si="48"/>
        <v>-3.6365382173716654E-2</v>
      </c>
      <c r="CK26" t="str">
        <f t="shared" si="49"/>
        <v>62 Leisure, travel and related personal service occupations</v>
      </c>
      <c r="CL26" s="69">
        <v>0.61031592370207455</v>
      </c>
      <c r="CM26" s="69">
        <v>0.45889679163960689</v>
      </c>
      <c r="CN26" s="69">
        <v>0.33113219033097457</v>
      </c>
      <c r="CO26" s="69">
        <v>0.27821407137157184</v>
      </c>
      <c r="CP26" s="69">
        <v>0.21041310888278425</v>
      </c>
      <c r="CQ26" s="69"/>
      <c r="CR26" s="69">
        <f t="shared" si="50"/>
        <v>-0.12071908144819032</v>
      </c>
      <c r="CS26" s="69">
        <f>'RD T1'!E286</f>
        <v>8.7894074426301205E-2</v>
      </c>
      <c r="CT26" s="69">
        <f t="shared" si="51"/>
        <v>-3.2825007021889119E-2</v>
      </c>
    </row>
    <row r="27" spans="1:98" x14ac:dyDescent="0.2">
      <c r="A27" s="10" t="str">
        <f>name!D23</f>
        <v>63 Community and civil enforcement occupations</v>
      </c>
      <c r="B27" s="69">
        <v>4.855066144734557E-4</v>
      </c>
      <c r="C27" s="69">
        <v>6.8652276652577749E-4</v>
      </c>
      <c r="D27" s="69">
        <v>5.782332350891885E-4</v>
      </c>
      <c r="E27" s="69">
        <v>7.2360633153480906E-4</v>
      </c>
      <c r="F27" s="69">
        <v>1.0284120022058002E-3</v>
      </c>
      <c r="G27" s="11"/>
      <c r="H27" s="69">
        <f t="shared" si="26"/>
        <v>4.5017876711661174E-4</v>
      </c>
      <c r="I27" s="69">
        <f>'RD T1'!E55</f>
        <v>4.7780869921834612E-4</v>
      </c>
      <c r="J27" s="69">
        <f t="shared" si="27"/>
        <v>9.2798746633495786E-4</v>
      </c>
      <c r="L27" t="str">
        <f t="shared" si="28"/>
        <v>63 Community and civil enforcement occupations</v>
      </c>
      <c r="M27" s="69">
        <v>7.6729152589458992E-3</v>
      </c>
      <c r="N27" s="69">
        <v>9.9565301747004571E-3</v>
      </c>
      <c r="O27" s="69">
        <v>1.0365744685562188E-2</v>
      </c>
      <c r="P27" s="69">
        <v>1.0600468374612863E-2</v>
      </c>
      <c r="Q27" s="69">
        <v>1.596305414522577E-2</v>
      </c>
      <c r="R27" s="11"/>
      <c r="S27" s="69">
        <f t="shared" si="29"/>
        <v>5.5973094596635815E-3</v>
      </c>
      <c r="T27" s="69">
        <f>'RD T1'!E84</f>
        <v>7.1495524797071039E-3</v>
      </c>
      <c r="U27" s="69">
        <f t="shared" si="30"/>
        <v>1.2746861939370685E-2</v>
      </c>
      <c r="W27" t="str">
        <f t="shared" si="31"/>
        <v>63 Community and civil enforcement occupations</v>
      </c>
      <c r="X27" s="69">
        <v>4.5884357698838925E-2</v>
      </c>
      <c r="Y27" s="69">
        <v>4.9916781833049415E-2</v>
      </c>
      <c r="Z27" s="69">
        <v>5.2534933248248906E-2</v>
      </c>
      <c r="AA27" s="69">
        <v>6.2254334254416427E-2</v>
      </c>
      <c r="AB27" s="69">
        <v>7.8836563649245073E-2</v>
      </c>
      <c r="AC27" s="69"/>
      <c r="AD27" s="69">
        <f t="shared" si="32"/>
        <v>2.6301630400996166E-2</v>
      </c>
      <c r="AE27" s="69">
        <f>'RD T1'!E113</f>
        <v>4.5348592679457074E-2</v>
      </c>
      <c r="AF27" s="69">
        <f t="shared" si="33"/>
        <v>7.165022308045324E-2</v>
      </c>
      <c r="AH27" t="str">
        <f t="shared" si="34"/>
        <v>63 Community and civil enforcement occupations</v>
      </c>
      <c r="AI27" s="69">
        <v>1.2876639683505685E-2</v>
      </c>
      <c r="AJ27" s="69">
        <v>1.2502461874406144E-2</v>
      </c>
      <c r="AK27" s="69">
        <v>1.540406475626464E-2</v>
      </c>
      <c r="AL27" s="69">
        <v>1.51216808588223E-2</v>
      </c>
      <c r="AM27" s="69">
        <v>1.8333735770312536E-2</v>
      </c>
      <c r="AN27" s="69"/>
      <c r="AO27" s="69">
        <f t="shared" si="35"/>
        <v>2.9296710140478965E-3</v>
      </c>
      <c r="AP27" s="69">
        <f>'RD T1'!E142</f>
        <v>9.8166216818442332E-3</v>
      </c>
      <c r="AQ27" s="69">
        <f t="shared" si="36"/>
        <v>1.274629269589213E-2</v>
      </c>
      <c r="AS27" t="str">
        <f t="shared" si="37"/>
        <v>63 Community and civil enforcement occupations</v>
      </c>
      <c r="AT27" s="69">
        <v>1.2690016466023505E-2</v>
      </c>
      <c r="AU27" s="69">
        <v>1.1554194057687331E-2</v>
      </c>
      <c r="AV27" s="69">
        <v>1.3157444185303154E-2</v>
      </c>
      <c r="AW27" s="69">
        <v>1.1842147119839037E-2</v>
      </c>
      <c r="AX27" s="69">
        <v>1.2839760523863538E-2</v>
      </c>
      <c r="AY27" s="69"/>
      <c r="AZ27" s="69">
        <f t="shared" si="38"/>
        <v>-3.1768366143961578E-4</v>
      </c>
      <c r="BA27" s="69">
        <f>'RD T1'!E171</f>
        <v>7.8950133007005298E-3</v>
      </c>
      <c r="BB27" s="69">
        <f t="shared" si="39"/>
        <v>7.577329639260914E-3</v>
      </c>
      <c r="BD27" t="str">
        <f t="shared" si="40"/>
        <v>63 Community and civil enforcement occupations</v>
      </c>
      <c r="BE27" s="69">
        <v>6.3593288335654821E-2</v>
      </c>
      <c r="BF27" s="69">
        <v>4.355171398470202E-2</v>
      </c>
      <c r="BG27" s="69">
        <v>7.6736041709309727E-2</v>
      </c>
      <c r="BH27" s="69">
        <v>4.3243695279828409E-2</v>
      </c>
      <c r="BI27" s="69">
        <v>4.4700976392447959E-2</v>
      </c>
      <c r="BJ27" s="69"/>
      <c r="BK27" s="69">
        <f t="shared" si="41"/>
        <v>-3.2035065316861767E-2</v>
      </c>
      <c r="BL27" s="69">
        <f>'RD T1'!E200</f>
        <v>1.7551895756978506E-2</v>
      </c>
      <c r="BM27" s="69">
        <f t="shared" si="42"/>
        <v>-1.4483169559883262E-2</v>
      </c>
      <c r="BO27" t="str">
        <f t="shared" si="43"/>
        <v>63 Community and civil enforcement occupations</v>
      </c>
      <c r="BP27" s="69">
        <v>9.1811366925444088E-2</v>
      </c>
      <c r="BQ27" s="69">
        <v>8.0387869514186347E-2</v>
      </c>
      <c r="BR27" s="69">
        <v>0.10726041264480506</v>
      </c>
      <c r="BS27" s="69">
        <v>8.2758067679160746E-2</v>
      </c>
      <c r="BT27" s="69">
        <v>8.9560971138435877E-2</v>
      </c>
      <c r="BU27" s="69"/>
      <c r="BV27" s="69">
        <f t="shared" si="44"/>
        <v>-1.7699441506369179E-2</v>
      </c>
      <c r="BW27" s="69">
        <f>'RD T1'!E229</f>
        <v>3.5923991781575258E-2</v>
      </c>
      <c r="BX27" s="69">
        <f t="shared" si="45"/>
        <v>1.8224550275206079E-2</v>
      </c>
      <c r="BZ27" t="str">
        <f t="shared" si="46"/>
        <v>63 Community and civil enforcement occupations</v>
      </c>
      <c r="CA27" s="69">
        <v>5.6841885137893317E-2</v>
      </c>
      <c r="CB27" s="69">
        <v>6.715370099525976E-2</v>
      </c>
      <c r="CC27" s="69">
        <v>6.7548204697186864E-2</v>
      </c>
      <c r="CD27" s="69">
        <v>5.9688761591970986E-2</v>
      </c>
      <c r="CE27" s="69">
        <v>4.5965785607417063E-2</v>
      </c>
      <c r="CF27" s="69"/>
      <c r="CG27" s="69">
        <f t="shared" si="47"/>
        <v>-2.1582419089769801E-2</v>
      </c>
      <c r="CH27" s="69">
        <f>'RD T1'!E258</f>
        <v>2.2185143799587251E-2</v>
      </c>
      <c r="CI27" s="69">
        <f t="shared" si="48"/>
        <v>6.0272470981745027E-4</v>
      </c>
      <c r="CK27" t="str">
        <f t="shared" si="49"/>
        <v>63 Community and civil enforcement occupations</v>
      </c>
      <c r="CL27" s="69">
        <v>2.3784252688513981E-2</v>
      </c>
      <c r="CM27" s="69">
        <v>1.549202783054361E-2</v>
      </c>
      <c r="CN27" s="69">
        <v>1.9554394494662727E-2</v>
      </c>
      <c r="CO27" s="69">
        <v>9.9412215727403795E-3</v>
      </c>
      <c r="CP27" s="69">
        <v>6.5790752999958244E-3</v>
      </c>
      <c r="CQ27" s="69"/>
      <c r="CR27" s="69">
        <f t="shared" si="50"/>
        <v>-1.2975319194666903E-2</v>
      </c>
      <c r="CS27" s="69">
        <f>'RD T1'!E287</f>
        <v>2.7121997112024157E-3</v>
      </c>
      <c r="CT27" s="69">
        <f t="shared" si="51"/>
        <v>-1.0263119483464488E-2</v>
      </c>
    </row>
    <row r="28" spans="1:98" x14ac:dyDescent="0.2">
      <c r="A28" s="10" t="str">
        <f>name!D24</f>
        <v>71 Sales occupations</v>
      </c>
      <c r="B28" s="69">
        <v>5.249982337945238E-2</v>
      </c>
      <c r="C28" s="69">
        <v>5.7268047765605047E-2</v>
      </c>
      <c r="D28" s="69">
        <v>3.9687834077022872E-2</v>
      </c>
      <c r="E28" s="69">
        <v>4.5047778392801455E-2</v>
      </c>
      <c r="F28" s="69">
        <v>5.5007957683053769E-2</v>
      </c>
      <c r="G28" s="11"/>
      <c r="H28" s="69">
        <f t="shared" si="26"/>
        <v>1.5320123606030897E-2</v>
      </c>
      <c r="I28" s="69">
        <f>'RD T1'!E56</f>
        <v>2.5962743629074421E-2</v>
      </c>
      <c r="J28" s="69">
        <f t="shared" si="27"/>
        <v>4.1282867235105318E-2</v>
      </c>
      <c r="L28" t="str">
        <f t="shared" si="28"/>
        <v>71 Sales occupations</v>
      </c>
      <c r="M28" s="69">
        <v>0.60748637395274674</v>
      </c>
      <c r="N28" s="69">
        <v>0.74463051694714444</v>
      </c>
      <c r="O28" s="69">
        <v>0.60995199435494163</v>
      </c>
      <c r="P28" s="69">
        <v>0.7192449642895411</v>
      </c>
      <c r="Q28" s="69">
        <v>0.97055943134141476</v>
      </c>
      <c r="R28" s="11"/>
      <c r="S28" s="69">
        <f t="shared" si="29"/>
        <v>0.36060743698647313</v>
      </c>
      <c r="T28" s="69">
        <f>'RD T1'!E85</f>
        <v>0.4477261150989979</v>
      </c>
      <c r="U28" s="69">
        <f t="shared" si="30"/>
        <v>0.80833355208547109</v>
      </c>
      <c r="W28" t="str">
        <f t="shared" si="31"/>
        <v>71 Sales occupations</v>
      </c>
      <c r="X28" s="69">
        <v>2.776904081922452</v>
      </c>
      <c r="Y28" s="69">
        <v>2.618642615897417</v>
      </c>
      <c r="Z28" s="69">
        <v>2.8553882262126309</v>
      </c>
      <c r="AA28" s="69">
        <v>3.1729538530306933</v>
      </c>
      <c r="AB28" s="69">
        <v>4.3094146144625904</v>
      </c>
      <c r="AC28" s="69"/>
      <c r="AD28" s="69">
        <f t="shared" si="32"/>
        <v>1.4540263882499596</v>
      </c>
      <c r="AE28" s="69">
        <f>'RD T1'!E114</f>
        <v>2.1322794952055264</v>
      </c>
      <c r="AF28" s="69">
        <f t="shared" si="33"/>
        <v>3.586305883455486</v>
      </c>
      <c r="AH28" t="str">
        <f t="shared" si="34"/>
        <v>71 Sales occupations</v>
      </c>
      <c r="AI28" s="69">
        <v>1.0243333555627547</v>
      </c>
      <c r="AJ28" s="69">
        <v>0.954780611603534</v>
      </c>
      <c r="AK28" s="69">
        <v>1.0774631761423641</v>
      </c>
      <c r="AL28" s="69">
        <v>1.1431796606183489</v>
      </c>
      <c r="AM28" s="69">
        <v>1.5709439505925256</v>
      </c>
      <c r="AN28" s="69"/>
      <c r="AO28" s="69">
        <f t="shared" si="35"/>
        <v>0.49348077445016147</v>
      </c>
      <c r="AP28" s="69">
        <f>'RD T1'!E143</f>
        <v>0.78107736131316452</v>
      </c>
      <c r="AQ28" s="69">
        <f t="shared" si="36"/>
        <v>1.274558135763326</v>
      </c>
      <c r="AS28" t="str">
        <f t="shared" si="37"/>
        <v>71 Sales occupations</v>
      </c>
      <c r="AT28" s="69">
        <v>0.81873339828782588</v>
      </c>
      <c r="AU28" s="69">
        <v>0.7076791648113725</v>
      </c>
      <c r="AV28" s="69">
        <v>0.76036376214857149</v>
      </c>
      <c r="AW28" s="69">
        <v>0.77275330029173861</v>
      </c>
      <c r="AX28" s="69">
        <v>0.97409876907537785</v>
      </c>
      <c r="AY28" s="69"/>
      <c r="AZ28" s="69">
        <f t="shared" si="38"/>
        <v>0.21373500692680636</v>
      </c>
      <c r="BA28" s="69">
        <f>'RD T1'!E172</f>
        <v>0.44324183981022036</v>
      </c>
      <c r="BB28" s="69">
        <f t="shared" si="39"/>
        <v>0.65697684673702672</v>
      </c>
      <c r="BD28" t="str">
        <f t="shared" si="40"/>
        <v>71 Sales occupations</v>
      </c>
      <c r="BE28" s="69">
        <v>7.4107351249631437</v>
      </c>
      <c r="BF28" s="69">
        <v>6.8397514079267854</v>
      </c>
      <c r="BG28" s="69">
        <v>7.6815039040157531</v>
      </c>
      <c r="BH28" s="69">
        <v>7.650647693634629</v>
      </c>
      <c r="BI28" s="69">
        <v>8.8245764850040693</v>
      </c>
      <c r="BJ28" s="69"/>
      <c r="BK28" s="69">
        <f t="shared" si="41"/>
        <v>1.1430725809883162</v>
      </c>
      <c r="BL28" s="69">
        <f>'RD T1'!E201</f>
        <v>4.1559628198760574</v>
      </c>
      <c r="BM28" s="69">
        <f t="shared" si="42"/>
        <v>5.2990354008643736</v>
      </c>
      <c r="BO28" t="str">
        <f t="shared" si="43"/>
        <v>71 Sales occupations</v>
      </c>
      <c r="BP28" s="69">
        <v>8.1880500378212737</v>
      </c>
      <c r="BQ28" s="69">
        <v>6.9188917543114474</v>
      </c>
      <c r="BR28" s="69">
        <v>7.16157294927023</v>
      </c>
      <c r="BS28" s="69">
        <v>6.1805672991564711</v>
      </c>
      <c r="BT28" s="69">
        <v>4.6266093535886101</v>
      </c>
      <c r="BU28" s="69"/>
      <c r="BV28" s="69">
        <f t="shared" si="44"/>
        <v>-2.5349635956816199</v>
      </c>
      <c r="BW28" s="69">
        <f>'RD T1'!E230</f>
        <v>2.7734877512582798</v>
      </c>
      <c r="BX28" s="69">
        <f t="shared" si="45"/>
        <v>0.23852415557665996</v>
      </c>
      <c r="BZ28" t="str">
        <f t="shared" si="46"/>
        <v>71 Sales occupations</v>
      </c>
      <c r="CA28" s="69">
        <v>5.098900621883355</v>
      </c>
      <c r="CB28" s="69">
        <v>4.3962811272493045</v>
      </c>
      <c r="CC28" s="69">
        <v>3.9458210959258344</v>
      </c>
      <c r="CD28" s="69">
        <v>3.3656717270205818</v>
      </c>
      <c r="CE28" s="69">
        <v>1.5037745943137482</v>
      </c>
      <c r="CF28" s="69"/>
      <c r="CG28" s="69">
        <f t="shared" si="47"/>
        <v>-2.4420465016120865</v>
      </c>
      <c r="CH28" s="69">
        <f>'RD T1'!E259</f>
        <v>1.0916470297961227</v>
      </c>
      <c r="CI28" s="69">
        <f t="shared" si="48"/>
        <v>-1.3503994718159638</v>
      </c>
      <c r="CK28" t="str">
        <f t="shared" si="49"/>
        <v>71 Sales occupations</v>
      </c>
      <c r="CL28" s="69">
        <v>3.0570860121593717</v>
      </c>
      <c r="CM28" s="69">
        <v>2.1828091714134752</v>
      </c>
      <c r="CN28" s="69">
        <v>1.4718252695158613</v>
      </c>
      <c r="CO28" s="69">
        <v>1.1542005243659605</v>
      </c>
      <c r="CP28" s="69">
        <v>0.58412951222737652</v>
      </c>
      <c r="CQ28" s="69"/>
      <c r="CR28" s="69">
        <f t="shared" si="50"/>
        <v>-0.88769575728848482</v>
      </c>
      <c r="CS28" s="69">
        <f>'RD T1'!E288</f>
        <v>0.3184739481549968</v>
      </c>
      <c r="CT28" s="69">
        <f t="shared" si="51"/>
        <v>-0.56922180913348797</v>
      </c>
    </row>
    <row r="29" spans="1:98" x14ac:dyDescent="0.2">
      <c r="A29" s="10" t="str">
        <f>name!D25</f>
        <v>72 Customer service occupations</v>
      </c>
      <c r="B29" s="69">
        <v>1.4524123831869311E-2</v>
      </c>
      <c r="C29" s="69">
        <v>1.8856355152778597E-2</v>
      </c>
      <c r="D29" s="69">
        <v>1.6976098923493305E-2</v>
      </c>
      <c r="E29" s="69">
        <v>2.6816417488632269E-2</v>
      </c>
      <c r="F29" s="69">
        <v>3.7607501323389463E-2</v>
      </c>
      <c r="G29" s="11"/>
      <c r="H29" s="69">
        <f>F29-D29</f>
        <v>2.0631402399896158E-2</v>
      </c>
      <c r="I29" s="69">
        <f>'RD T1'!E57</f>
        <v>1.4366244681268993E-2</v>
      </c>
      <c r="J29" s="69">
        <f t="shared" si="27"/>
        <v>3.4997647081165151E-2</v>
      </c>
      <c r="L29" t="str">
        <f t="shared" si="28"/>
        <v>72 Customer service occupations</v>
      </c>
      <c r="M29" s="69">
        <v>0.16646938831121783</v>
      </c>
      <c r="N29" s="69">
        <v>0.23365842279723517</v>
      </c>
      <c r="O29" s="69">
        <v>0.18268854927800876</v>
      </c>
      <c r="P29" s="69">
        <v>0.28261728522220692</v>
      </c>
      <c r="Q29" s="69">
        <v>0.39317415289863489</v>
      </c>
      <c r="R29" s="11"/>
      <c r="S29" s="69">
        <f t="shared" si="29"/>
        <v>0.21048560362062613</v>
      </c>
      <c r="T29" s="69">
        <f>'RD T1'!E86</f>
        <v>0.17275999244454684</v>
      </c>
      <c r="U29" s="69">
        <f t="shared" si="30"/>
        <v>0.38324559606517294</v>
      </c>
      <c r="W29" t="str">
        <f t="shared" si="31"/>
        <v>72 Customer service occupations</v>
      </c>
      <c r="X29" s="69">
        <v>0.73657934212067244</v>
      </c>
      <c r="Y29" s="69">
        <v>0.73295043397315507</v>
      </c>
      <c r="Z29" s="69">
        <v>0.8318302212113502</v>
      </c>
      <c r="AA29" s="69">
        <v>1.1665637872406374</v>
      </c>
      <c r="AB29" s="69">
        <v>1.587162938167612</v>
      </c>
      <c r="AC29" s="69"/>
      <c r="AD29" s="69">
        <f t="shared" si="32"/>
        <v>0.75533271695626181</v>
      </c>
      <c r="AE29" s="69">
        <f>'RD T1'!E115</f>
        <v>0.68217866968637719</v>
      </c>
      <c r="AF29" s="69">
        <f t="shared" si="33"/>
        <v>1.437511386642639</v>
      </c>
      <c r="AH29" t="str">
        <f t="shared" si="34"/>
        <v>72 Customer service occupations</v>
      </c>
      <c r="AI29" s="69">
        <v>0.20939834417440262</v>
      </c>
      <c r="AJ29" s="69">
        <v>0.22240531455438448</v>
      </c>
      <c r="AK29" s="69">
        <v>0.25746217779497943</v>
      </c>
      <c r="AL29" s="69">
        <v>0.36300756868501538</v>
      </c>
      <c r="AM29" s="69">
        <v>0.50284110948401795</v>
      </c>
      <c r="AN29" s="69"/>
      <c r="AO29" s="69">
        <f t="shared" si="35"/>
        <v>0.24537893168903852</v>
      </c>
      <c r="AP29" s="69">
        <f>'RD T1'!E144</f>
        <v>0.22033533820687265</v>
      </c>
      <c r="AQ29" s="69">
        <f t="shared" si="36"/>
        <v>0.46571426989591114</v>
      </c>
      <c r="AS29" t="str">
        <f t="shared" si="37"/>
        <v>72 Customer service occupations</v>
      </c>
      <c r="AT29" s="69">
        <v>0.2943645502233152</v>
      </c>
      <c r="AU29" s="69">
        <v>0.28799527440068851</v>
      </c>
      <c r="AV29" s="69">
        <v>0.32029711742783179</v>
      </c>
      <c r="AW29" s="69">
        <v>0.43183710496439165</v>
      </c>
      <c r="AX29" s="69">
        <v>0.53132855610876262</v>
      </c>
      <c r="AY29" s="69"/>
      <c r="AZ29" s="69">
        <f t="shared" si="38"/>
        <v>0.21103143868093083</v>
      </c>
      <c r="BA29" s="69">
        <f>'RD T1'!E173</f>
        <v>0.22469159691308466</v>
      </c>
      <c r="BB29" s="69">
        <f t="shared" si="39"/>
        <v>0.43572303559401548</v>
      </c>
      <c r="BD29" t="str">
        <f t="shared" si="40"/>
        <v>72 Customer service occupations</v>
      </c>
      <c r="BE29" s="69">
        <v>1.294547321303487</v>
      </c>
      <c r="BF29" s="69">
        <v>1.3190654431492768</v>
      </c>
      <c r="BG29" s="69">
        <v>1.5207363862970944</v>
      </c>
      <c r="BH29" s="69">
        <v>1.8728402579138768</v>
      </c>
      <c r="BI29" s="69">
        <v>2.2072386913440876</v>
      </c>
      <c r="BJ29" s="69"/>
      <c r="BK29" s="69">
        <f t="shared" si="41"/>
        <v>0.68650230504699317</v>
      </c>
      <c r="BL29" s="69">
        <f>'RD T1'!E202</f>
        <v>0.86740564237316509</v>
      </c>
      <c r="BM29" s="69">
        <f t="shared" si="42"/>
        <v>1.5539079474201583</v>
      </c>
      <c r="BO29" t="str">
        <f t="shared" si="43"/>
        <v>72 Customer service occupations</v>
      </c>
      <c r="BP29" s="69">
        <v>1.4646884918002001</v>
      </c>
      <c r="BQ29" s="69">
        <v>1.5061090294001154</v>
      </c>
      <c r="BR29" s="69">
        <v>1.5915443738795261</v>
      </c>
      <c r="BS29" s="69">
        <v>1.9252517806720941</v>
      </c>
      <c r="BT29" s="69">
        <v>1.9097341073882004</v>
      </c>
      <c r="BU29" s="69"/>
      <c r="BV29" s="69">
        <f t="shared" si="44"/>
        <v>0.3181897335086743</v>
      </c>
      <c r="BW29" s="69">
        <f>'RD T1'!E231</f>
        <v>0.84396511928700235</v>
      </c>
      <c r="BX29" s="69">
        <f t="shared" si="45"/>
        <v>1.1621548527956767</v>
      </c>
      <c r="BZ29" t="str">
        <f t="shared" si="46"/>
        <v>72 Customer service occupations</v>
      </c>
      <c r="CA29" s="69">
        <v>0.62283476072912425</v>
      </c>
      <c r="CB29" s="69">
        <v>0.61838875488616241</v>
      </c>
      <c r="CC29" s="69">
        <v>0.55829582149015822</v>
      </c>
      <c r="CD29" s="69">
        <v>0.65101618356123236</v>
      </c>
      <c r="CE29" s="69">
        <v>0.61463231609411817</v>
      </c>
      <c r="CF29" s="69"/>
      <c r="CG29" s="69">
        <f t="shared" si="47"/>
        <v>5.6336494603959952E-2</v>
      </c>
      <c r="CH29" s="69">
        <f>'RD T1'!E260</f>
        <v>0.20920368324576227</v>
      </c>
      <c r="CI29" s="69">
        <f t="shared" si="48"/>
        <v>0.26554017784972223</v>
      </c>
      <c r="CK29" t="str">
        <f t="shared" si="49"/>
        <v>72 Customer service occupations</v>
      </c>
      <c r="CL29" s="69">
        <v>0.24303597550820183</v>
      </c>
      <c r="CM29" s="69">
        <v>0.26137155402120715</v>
      </c>
      <c r="CN29" s="69">
        <v>0.20264603627503955</v>
      </c>
      <c r="CO29" s="69">
        <v>0.29520726970563876</v>
      </c>
      <c r="CP29" s="69">
        <v>0.33193403357536994</v>
      </c>
      <c r="CQ29" s="69"/>
      <c r="CR29" s="69">
        <f t="shared" si="50"/>
        <v>0.12928799730033039</v>
      </c>
      <c r="CS29" s="69">
        <f>'RD T1'!E289</f>
        <v>0.11807083063292136</v>
      </c>
      <c r="CT29" s="69">
        <f t="shared" si="51"/>
        <v>0.24735882793325176</v>
      </c>
    </row>
    <row r="30" spans="1:98" x14ac:dyDescent="0.2">
      <c r="A30" s="10" t="str">
        <f>name!D26</f>
        <v>81 Process, plant and machine operatives</v>
      </c>
      <c r="B30" s="69">
        <v>1.2371488020116178E-2</v>
      </c>
      <c r="C30" s="69">
        <v>1.9876172146515509E-2</v>
      </c>
      <c r="D30" s="69">
        <v>1.4096043490998283E-2</v>
      </c>
      <c r="E30" s="69">
        <v>2.2353369909453157E-2</v>
      </c>
      <c r="F30" s="69">
        <v>3.4119015267166951E-2</v>
      </c>
      <c r="G30" s="11"/>
      <c r="H30" s="69">
        <f t="shared" si="26"/>
        <v>2.0022971776168668E-2</v>
      </c>
      <c r="I30" s="69">
        <f>'RD T1'!E58</f>
        <v>1.1657646358090926E-2</v>
      </c>
      <c r="J30" s="69">
        <f t="shared" si="27"/>
        <v>3.1680618134259597E-2</v>
      </c>
      <c r="L30" t="str">
        <f t="shared" si="28"/>
        <v>81 Process, plant and machine operatives</v>
      </c>
      <c r="M30" s="69">
        <v>9.2448652531392173E-2</v>
      </c>
      <c r="N30" s="69">
        <v>0.13533763225219897</v>
      </c>
      <c r="O30" s="69">
        <v>9.6613772360202882E-2</v>
      </c>
      <c r="P30" s="69">
        <v>0.1506030813294254</v>
      </c>
      <c r="Q30" s="69">
        <v>0.22854107914646946</v>
      </c>
      <c r="R30" s="11"/>
      <c r="S30" s="69">
        <f t="shared" si="29"/>
        <v>0.13192730678626657</v>
      </c>
      <c r="T30" s="69">
        <f>'RD T1'!E87</f>
        <v>9.1941595411823562E-2</v>
      </c>
      <c r="U30" s="69">
        <f t="shared" si="30"/>
        <v>0.22386890219809014</v>
      </c>
      <c r="W30" t="str">
        <f t="shared" si="31"/>
        <v>81 Process, plant and machine operatives</v>
      </c>
      <c r="X30" s="69">
        <v>0.32514900150492643</v>
      </c>
      <c r="Y30" s="69">
        <v>0.26824463984657987</v>
      </c>
      <c r="Z30" s="69">
        <v>0.24240315081763975</v>
      </c>
      <c r="AA30" s="69">
        <v>0.3690681328015285</v>
      </c>
      <c r="AB30" s="69">
        <v>0.56654014052886725</v>
      </c>
      <c r="AC30" s="69"/>
      <c r="AD30" s="69">
        <f t="shared" si="32"/>
        <v>0.32413698971122751</v>
      </c>
      <c r="AE30" s="69">
        <f>'RD T1'!E116</f>
        <v>0.21822099506134493</v>
      </c>
      <c r="AF30" s="69">
        <f t="shared" si="33"/>
        <v>0.54235798477257247</v>
      </c>
      <c r="AH30" t="str">
        <f t="shared" si="34"/>
        <v>81 Process, plant and machine operatives</v>
      </c>
      <c r="AI30" s="69">
        <v>0.16191996325653663</v>
      </c>
      <c r="AJ30" s="69">
        <v>0.14882570390265717</v>
      </c>
      <c r="AK30" s="69">
        <v>0.14078621362655841</v>
      </c>
      <c r="AL30" s="69">
        <v>0.20784990765805267</v>
      </c>
      <c r="AM30" s="69">
        <v>0.27601098705227034</v>
      </c>
      <c r="AN30" s="69"/>
      <c r="AO30" s="69">
        <f t="shared" si="35"/>
        <v>0.13522477342571193</v>
      </c>
      <c r="AP30" s="69">
        <f>'RD T1'!E145</f>
        <v>0.10724804286378428</v>
      </c>
      <c r="AQ30" s="69">
        <f t="shared" si="36"/>
        <v>0.24247281628949621</v>
      </c>
      <c r="AS30" t="str">
        <f t="shared" si="37"/>
        <v>81 Process, plant and machine operatives</v>
      </c>
      <c r="AT30" s="69">
        <v>0.30755647118415658</v>
      </c>
      <c r="AU30" s="69">
        <v>0.24052597259592809</v>
      </c>
      <c r="AV30" s="69">
        <v>0.22088673304656159</v>
      </c>
      <c r="AW30" s="69">
        <v>0.31170013465465052</v>
      </c>
      <c r="AX30" s="69">
        <v>0.3537540811711174</v>
      </c>
      <c r="AY30" s="69"/>
      <c r="AZ30" s="69">
        <f t="shared" si="38"/>
        <v>0.13286734812455581</v>
      </c>
      <c r="BA30" s="69">
        <f>'RD T1'!E174</f>
        <v>0.14089085641201102</v>
      </c>
      <c r="BB30" s="69">
        <f t="shared" si="39"/>
        <v>0.27375820453656685</v>
      </c>
      <c r="BD30" t="str">
        <f t="shared" si="40"/>
        <v>81 Process, plant and machine operatives</v>
      </c>
      <c r="BE30" s="69">
        <v>2.8985970412524384</v>
      </c>
      <c r="BF30" s="69">
        <v>2.4860963738615185</v>
      </c>
      <c r="BG30" s="69">
        <v>2.7006683901319168</v>
      </c>
      <c r="BH30" s="69">
        <v>3.0701377464429749</v>
      </c>
      <c r="BI30" s="69">
        <v>3.2815253219880183</v>
      </c>
      <c r="BJ30" s="69"/>
      <c r="BK30" s="69">
        <f t="shared" si="41"/>
        <v>0.58085693185610143</v>
      </c>
      <c r="BL30" s="69">
        <f>'RD T1'!E203</f>
        <v>1.1517240491257743</v>
      </c>
      <c r="BM30" s="69">
        <f t="shared" si="42"/>
        <v>1.7325809809818757</v>
      </c>
      <c r="BO30" t="str">
        <f t="shared" si="43"/>
        <v>81 Process, plant and machine operatives</v>
      </c>
      <c r="BP30" s="69">
        <v>3.366124484653787</v>
      </c>
      <c r="BQ30" s="69">
        <v>3.0727654222652663</v>
      </c>
      <c r="BR30" s="69">
        <v>2.7626329356397039</v>
      </c>
      <c r="BS30" s="69">
        <v>3.5094967862518551</v>
      </c>
      <c r="BT30" s="69">
        <v>3.5395028264731208</v>
      </c>
      <c r="BU30" s="69"/>
      <c r="BV30" s="69">
        <f t="shared" si="44"/>
        <v>0.77686989083341684</v>
      </c>
      <c r="BW30" s="69">
        <f>'RD T1'!E232</f>
        <v>1.2923236306241583</v>
      </c>
      <c r="BX30" s="69">
        <f t="shared" si="45"/>
        <v>2.0691935214575752</v>
      </c>
      <c r="BZ30" t="str">
        <f t="shared" si="46"/>
        <v>81 Process, plant and machine operatives</v>
      </c>
      <c r="CA30" s="69">
        <v>2.0353693977640877</v>
      </c>
      <c r="CB30" s="69">
        <v>2.2926066602887221</v>
      </c>
      <c r="CC30" s="69">
        <v>1.5084386594862027</v>
      </c>
      <c r="CD30" s="69">
        <v>1.6471659501308347</v>
      </c>
      <c r="CE30" s="69">
        <v>0.68569686698260734</v>
      </c>
      <c r="CF30" s="69"/>
      <c r="CG30" s="69">
        <f t="shared" si="47"/>
        <v>-0.82274179250359536</v>
      </c>
      <c r="CH30" s="69">
        <f>'RD T1'!E261</f>
        <v>0.44364621400126136</v>
      </c>
      <c r="CI30" s="69">
        <f t="shared" si="48"/>
        <v>-0.379095578502334</v>
      </c>
      <c r="CK30" t="str">
        <f t="shared" si="49"/>
        <v>81 Process, plant and machine operatives</v>
      </c>
      <c r="CL30" s="69">
        <v>1.3641061657023692</v>
      </c>
      <c r="CM30" s="69">
        <v>1.0529176107488167</v>
      </c>
      <c r="CN30" s="69">
        <v>0.77147751829109923</v>
      </c>
      <c r="CO30" s="69">
        <v>0.48464359360305187</v>
      </c>
      <c r="CP30" s="69">
        <v>0.17702170327035777</v>
      </c>
      <c r="CQ30" s="69"/>
      <c r="CR30" s="69">
        <f t="shared" si="50"/>
        <v>-0.59445581502074152</v>
      </c>
      <c r="CS30" s="69">
        <f>'RD T1'!E290</f>
        <v>0.11443077623882174</v>
      </c>
      <c r="CT30" s="69">
        <f t="shared" si="51"/>
        <v>-0.48002503878191977</v>
      </c>
    </row>
    <row r="31" spans="1:98" x14ac:dyDescent="0.2">
      <c r="A31" s="10" t="str">
        <f>name!D27</f>
        <v>82 Transport and mobile machine drivers and operatives</v>
      </c>
      <c r="B31" s="69">
        <v>1.3834501763804623E-2</v>
      </c>
      <c r="C31" s="69">
        <v>2.6076241891700949E-2</v>
      </c>
      <c r="D31" s="69">
        <v>2.019735326184981E-2</v>
      </c>
      <c r="E31" s="69">
        <v>3.0124701561228939E-2</v>
      </c>
      <c r="F31" s="69">
        <v>4.7937732839089905E-2</v>
      </c>
      <c r="G31" s="11"/>
      <c r="H31" s="69">
        <f t="shared" si="26"/>
        <v>2.7740379577240095E-2</v>
      </c>
      <c r="I31" s="69">
        <f>'RD T1'!E59</f>
        <v>2.4032486467694424E-2</v>
      </c>
      <c r="J31" s="69">
        <f t="shared" si="27"/>
        <v>5.1772866044934515E-2</v>
      </c>
      <c r="L31" t="str">
        <f t="shared" si="28"/>
        <v>82 Transport and mobile machine drivers and operatives</v>
      </c>
      <c r="M31" s="69">
        <v>7.9814723968973461E-2</v>
      </c>
      <c r="N31" s="69">
        <v>0.1399419269289546</v>
      </c>
      <c r="O31" s="69">
        <v>0.10962952454616952</v>
      </c>
      <c r="P31" s="69">
        <v>0.14969149408551363</v>
      </c>
      <c r="Q31" s="69">
        <v>0.23381778997948544</v>
      </c>
      <c r="R31" s="11"/>
      <c r="S31" s="69">
        <f t="shared" si="29"/>
        <v>0.12418826543331592</v>
      </c>
      <c r="T31" s="69">
        <f>'RD T1'!E88</f>
        <v>0.11697330619768607</v>
      </c>
      <c r="U31" s="69">
        <f t="shared" si="30"/>
        <v>0.24116157163100199</v>
      </c>
      <c r="W31" t="str">
        <f t="shared" si="31"/>
        <v>82 Transport and mobile machine drivers and operatives</v>
      </c>
      <c r="X31" s="69">
        <v>0.37567084771175241</v>
      </c>
      <c r="Y31" s="69">
        <v>0.4198779634315819</v>
      </c>
      <c r="Z31" s="69">
        <v>0.41536158214182445</v>
      </c>
      <c r="AA31" s="69">
        <v>0.49768994283603485</v>
      </c>
      <c r="AB31" s="69">
        <v>0.62921109652246376</v>
      </c>
      <c r="AC31" s="69"/>
      <c r="AD31" s="69">
        <f t="shared" si="32"/>
        <v>0.21384951438063932</v>
      </c>
      <c r="AE31" s="69">
        <f>'RD T1'!E117</f>
        <v>0.35766791788507579</v>
      </c>
      <c r="AF31" s="69">
        <f t="shared" si="33"/>
        <v>0.57151743226571505</v>
      </c>
      <c r="AH31" t="str">
        <f t="shared" si="34"/>
        <v>82 Transport and mobile machine drivers and operatives</v>
      </c>
      <c r="AI31" s="69">
        <v>0.19016772056835934</v>
      </c>
      <c r="AJ31" s="69">
        <v>0.19151053977267452</v>
      </c>
      <c r="AK31" s="69">
        <v>0.19754560283077219</v>
      </c>
      <c r="AL31" s="69">
        <v>0.22768685555385795</v>
      </c>
      <c r="AM31" s="69">
        <v>0.24727982347399671</v>
      </c>
      <c r="AN31" s="69"/>
      <c r="AO31" s="69">
        <f t="shared" si="35"/>
        <v>4.9734220643224525E-2</v>
      </c>
      <c r="AP31" s="69">
        <f>'RD T1'!E146</f>
        <v>0.14291474596473519</v>
      </c>
      <c r="AQ31" s="69">
        <f t="shared" si="36"/>
        <v>0.19264896660795972</v>
      </c>
      <c r="AS31" t="str">
        <f t="shared" si="37"/>
        <v>82 Transport and mobile machine drivers and operatives</v>
      </c>
      <c r="AT31" s="69">
        <v>0.31076567878070643</v>
      </c>
      <c r="AU31" s="69">
        <v>0.31443498650197532</v>
      </c>
      <c r="AV31" s="69">
        <v>0.31774784449842652</v>
      </c>
      <c r="AW31" s="69">
        <v>0.37347512830321328</v>
      </c>
      <c r="AX31" s="69">
        <v>0.40772874997928549</v>
      </c>
      <c r="AY31" s="69"/>
      <c r="AZ31" s="69">
        <f t="shared" si="38"/>
        <v>8.9980905480858964E-2</v>
      </c>
      <c r="BA31" s="69">
        <f>'RD T1'!E175</f>
        <v>0.25571719166497159</v>
      </c>
      <c r="BB31" s="69">
        <f t="shared" si="39"/>
        <v>0.34569809714583055</v>
      </c>
      <c r="BD31" t="str">
        <f t="shared" si="40"/>
        <v>82 Transport and mobile machine drivers and operatives</v>
      </c>
      <c r="BE31" s="69">
        <v>2.4850745162205157</v>
      </c>
      <c r="BF31" s="69">
        <v>2.5632337408201606</v>
      </c>
      <c r="BG31" s="69">
        <v>3.0283232168964154</v>
      </c>
      <c r="BH31" s="69">
        <v>2.7469065765828122</v>
      </c>
      <c r="BI31" s="69">
        <v>2.8067358463577956</v>
      </c>
      <c r="BJ31" s="69"/>
      <c r="BK31" s="69">
        <f t="shared" si="41"/>
        <v>-0.22158737053861977</v>
      </c>
      <c r="BL31" s="69">
        <f>'RD T1'!E204</f>
        <v>1.4227502303957493</v>
      </c>
      <c r="BM31" s="69">
        <f t="shared" si="42"/>
        <v>1.2011628598571296</v>
      </c>
      <c r="BO31" t="str">
        <f t="shared" si="43"/>
        <v>82 Transport and mobile machine drivers and operatives</v>
      </c>
      <c r="BP31" s="69">
        <v>3.8040467391538648</v>
      </c>
      <c r="BQ31" s="69">
        <v>4.1837519470525004</v>
      </c>
      <c r="BR31" s="69">
        <v>3.9470218245740307</v>
      </c>
      <c r="BS31" s="69">
        <v>4.2668955818513261</v>
      </c>
      <c r="BT31" s="69">
        <v>4.4990373678659958</v>
      </c>
      <c r="BU31" s="69"/>
      <c r="BV31" s="69">
        <f t="shared" si="44"/>
        <v>0.55201554329196512</v>
      </c>
      <c r="BW31" s="69">
        <f>'RD T1'!E233</f>
        <v>2.2317356020353376</v>
      </c>
      <c r="BX31" s="69">
        <f t="shared" si="45"/>
        <v>2.7837511453273027</v>
      </c>
      <c r="BZ31" t="str">
        <f t="shared" si="46"/>
        <v>82 Transport and mobile machine drivers and operatives</v>
      </c>
      <c r="CA31" s="69">
        <v>2.338709990979202</v>
      </c>
      <c r="CB31" s="69">
        <v>3.616545812503571</v>
      </c>
      <c r="CC31" s="69">
        <v>2.2789930146502582</v>
      </c>
      <c r="CD31" s="69">
        <v>2.2975904891683556</v>
      </c>
      <c r="CE31" s="69">
        <v>1.5289872190046085</v>
      </c>
      <c r="CF31" s="69"/>
      <c r="CG31" s="69">
        <f t="shared" si="47"/>
        <v>-0.75000579564564962</v>
      </c>
      <c r="CH31" s="69">
        <f>'RD T1'!E262</f>
        <v>0.94297363695846759</v>
      </c>
      <c r="CI31" s="69">
        <f t="shared" si="48"/>
        <v>0.19296784131281797</v>
      </c>
      <c r="CK31" t="str">
        <f t="shared" si="49"/>
        <v>82 Transport and mobile machine drivers and operatives</v>
      </c>
      <c r="CL31" s="69">
        <v>1.2571215083465062</v>
      </c>
      <c r="CM31" s="69">
        <v>1.2843976043724463</v>
      </c>
      <c r="CN31" s="69">
        <v>1.1632788093190169</v>
      </c>
      <c r="CO31" s="69">
        <v>0.82135935300547958</v>
      </c>
      <c r="CP31" s="69">
        <v>0.29609898456724298</v>
      </c>
      <c r="CQ31" s="69"/>
      <c r="CR31" s="69">
        <f t="shared" si="50"/>
        <v>-0.86717982475177391</v>
      </c>
      <c r="CS31" s="69">
        <f>'RD T1'!E291</f>
        <v>0.27506664527542957</v>
      </c>
      <c r="CT31" s="69">
        <f t="shared" si="51"/>
        <v>-0.59211317947634434</v>
      </c>
    </row>
    <row r="32" spans="1:98" x14ac:dyDescent="0.2">
      <c r="A32" s="10" t="str">
        <f>name!D28</f>
        <v>91 Elementary trades and related occupations</v>
      </c>
      <c r="B32" s="69">
        <v>1.7124962515078449E-4</v>
      </c>
      <c r="C32" s="69">
        <v>1.8638134405849318E-4</v>
      </c>
      <c r="D32" s="69">
        <v>1.5189279090506135E-4</v>
      </c>
      <c r="E32" s="69">
        <v>1.4661094597662199E-4</v>
      </c>
      <c r="F32" s="69">
        <v>1.7907127886165449E-4</v>
      </c>
      <c r="G32" s="11"/>
      <c r="H32" s="69">
        <f t="shared" si="26"/>
        <v>2.7178487956593144E-5</v>
      </c>
      <c r="I32" s="69">
        <f>'RD T1'!E60</f>
        <v>9.7770095056913588E-5</v>
      </c>
      <c r="J32" s="69">
        <f t="shared" si="27"/>
        <v>1.2494858301350672E-4</v>
      </c>
      <c r="L32" t="str">
        <f t="shared" si="28"/>
        <v>91 Elementary trades and related occupations</v>
      </c>
      <c r="M32" s="69">
        <v>2.960651823688213E-2</v>
      </c>
      <c r="N32" s="69">
        <v>4.7300017402042926E-2</v>
      </c>
      <c r="O32" s="69">
        <v>2.4513460684901258E-2</v>
      </c>
      <c r="P32" s="69">
        <v>2.8476596516637403E-2</v>
      </c>
      <c r="Q32" s="69">
        <v>4.2681070456278378E-2</v>
      </c>
      <c r="R32" s="11"/>
      <c r="S32" s="69">
        <f t="shared" si="29"/>
        <v>1.816760977137712E-2</v>
      </c>
      <c r="T32" s="69">
        <f>'RD T1'!E89</f>
        <v>1.6735762577765864E-2</v>
      </c>
      <c r="U32" s="69">
        <f t="shared" si="30"/>
        <v>3.490337234914298E-2</v>
      </c>
      <c r="W32" t="str">
        <f t="shared" si="31"/>
        <v>91 Elementary trades and related occupations</v>
      </c>
      <c r="X32" s="69">
        <v>0.16874871032288366</v>
      </c>
      <c r="Y32" s="69">
        <v>0.13520824143419527</v>
      </c>
      <c r="Z32" s="69">
        <v>0.12289875324599725</v>
      </c>
      <c r="AA32" s="69">
        <v>0.11317239914943041</v>
      </c>
      <c r="AB32" s="69">
        <v>0.12747487033546287</v>
      </c>
      <c r="AC32" s="69"/>
      <c r="AD32" s="69">
        <f t="shared" si="32"/>
        <v>4.57611708946562E-3</v>
      </c>
      <c r="AE32" s="69">
        <f>'RD T1'!E118</f>
        <v>7.1770001607108738E-2</v>
      </c>
      <c r="AF32" s="69">
        <f t="shared" si="33"/>
        <v>7.6346118696574358E-2</v>
      </c>
      <c r="AH32" t="str">
        <f t="shared" si="34"/>
        <v>91 Elementary trades and related occupations</v>
      </c>
      <c r="AI32" s="69">
        <v>0.12022266256073723</v>
      </c>
      <c r="AJ32" s="69">
        <v>0.10850106824182637</v>
      </c>
      <c r="AK32" s="69">
        <v>9.2157883488679981E-2</v>
      </c>
      <c r="AL32" s="69">
        <v>9.84662098729156E-2</v>
      </c>
      <c r="AM32" s="69">
        <v>0.13897124863942328</v>
      </c>
      <c r="AN32" s="69"/>
      <c r="AO32" s="69">
        <f t="shared" si="35"/>
        <v>4.6813365150743302E-2</v>
      </c>
      <c r="AP32" s="69">
        <f>'RD T1'!E147</f>
        <v>6.7466656947915191E-2</v>
      </c>
      <c r="AQ32" s="69">
        <f t="shared" si="36"/>
        <v>0.11428002209865849</v>
      </c>
      <c r="AS32" t="str">
        <f t="shared" si="37"/>
        <v>91 Elementary trades and related occupations</v>
      </c>
      <c r="AT32" s="69">
        <v>0.13308718940259998</v>
      </c>
      <c r="AU32" s="69">
        <v>9.8005223862587559E-2</v>
      </c>
      <c r="AV32" s="69">
        <v>9.5224771158483337E-2</v>
      </c>
      <c r="AW32" s="69">
        <v>8.6586975786360057E-2</v>
      </c>
      <c r="AX32" s="69">
        <v>9.5006280773193952E-2</v>
      </c>
      <c r="AY32" s="69"/>
      <c r="AZ32" s="69">
        <f t="shared" si="38"/>
        <v>-2.1849038528938547E-4</v>
      </c>
      <c r="BA32" s="69">
        <f>'RD T1'!E176</f>
        <v>4.6651204711921926E-2</v>
      </c>
      <c r="BB32" s="69">
        <f t="shared" si="39"/>
        <v>4.643271432663254E-2</v>
      </c>
      <c r="BD32" t="str">
        <f t="shared" si="40"/>
        <v>91 Elementary trades and related occupations</v>
      </c>
      <c r="BE32" s="69">
        <v>0.824337299318886</v>
      </c>
      <c r="BF32" s="69">
        <v>0.64472142912754582</v>
      </c>
      <c r="BG32" s="69">
        <v>0.71684277943865782</v>
      </c>
      <c r="BH32" s="69">
        <v>0.52636416835731692</v>
      </c>
      <c r="BI32" s="69">
        <v>0.54728094901107793</v>
      </c>
      <c r="BJ32" s="69"/>
      <c r="BK32" s="69">
        <f t="shared" si="41"/>
        <v>-0.16956183042757988</v>
      </c>
      <c r="BL32" s="69">
        <f>'RD T1'!E205</f>
        <v>0.20800688694824296</v>
      </c>
      <c r="BM32" s="69">
        <f t="shared" si="42"/>
        <v>3.8445056520663073E-2</v>
      </c>
      <c r="BO32" t="str">
        <f t="shared" si="43"/>
        <v>91 Elementary trades and related occupations</v>
      </c>
      <c r="BP32" s="69">
        <v>1.5723529410948531</v>
      </c>
      <c r="BQ32" s="69">
        <v>1.289637862220913</v>
      </c>
      <c r="BR32" s="69">
        <v>1.2694158269290421</v>
      </c>
      <c r="BS32" s="69">
        <v>1.0759952776233463</v>
      </c>
      <c r="BT32" s="69">
        <v>1.0936113224781001</v>
      </c>
      <c r="BU32" s="69"/>
      <c r="BV32" s="69">
        <f t="shared" si="44"/>
        <v>-0.17580450445094198</v>
      </c>
      <c r="BW32" s="69">
        <f>'RD T1'!E234</f>
        <v>0.39366756300915151</v>
      </c>
      <c r="BX32" s="69">
        <f t="shared" si="45"/>
        <v>0.21786305855820953</v>
      </c>
      <c r="BZ32" t="str">
        <f t="shared" si="46"/>
        <v>91 Elementary trades and related occupations</v>
      </c>
      <c r="CA32" s="69">
        <v>1.3684208062597027</v>
      </c>
      <c r="CB32" s="69">
        <v>1.4300264545235943</v>
      </c>
      <c r="CC32" s="69">
        <v>1.0393608743347313</v>
      </c>
      <c r="CD32" s="69">
        <v>0.838646690985971</v>
      </c>
      <c r="CE32" s="69">
        <v>0.59189767029385909</v>
      </c>
      <c r="CF32" s="69"/>
      <c r="CG32" s="69">
        <f t="shared" si="47"/>
        <v>-0.44746320404087225</v>
      </c>
      <c r="CH32" s="69">
        <f>'RD T1'!E263</f>
        <v>0.28368877231089451</v>
      </c>
      <c r="CI32" s="69">
        <f t="shared" si="48"/>
        <v>-0.16377443172997774</v>
      </c>
      <c r="CK32" t="str">
        <f t="shared" si="49"/>
        <v>91 Elementary trades and related occupations</v>
      </c>
      <c r="CL32" s="69">
        <v>0.82309700757929938</v>
      </c>
      <c r="CM32" s="69">
        <v>0.66367571621144728</v>
      </c>
      <c r="CN32" s="69">
        <v>0.5296820192727274</v>
      </c>
      <c r="CO32" s="69">
        <v>0.34562899513880802</v>
      </c>
      <c r="CP32" s="69">
        <v>0.21082275079562945</v>
      </c>
      <c r="CQ32" s="69"/>
      <c r="CR32" s="69">
        <f t="shared" si="50"/>
        <v>-0.31885926847709795</v>
      </c>
      <c r="CS32" s="69">
        <f>'RD T1'!E292</f>
        <v>9.8071672660398124E-2</v>
      </c>
      <c r="CT32" s="69">
        <f t="shared" si="51"/>
        <v>-0.22078759581669982</v>
      </c>
    </row>
    <row r="33" spans="1:98" x14ac:dyDescent="0.2">
      <c r="A33" s="10" t="str">
        <f>name!D29</f>
        <v>92 Elementary administration and service occupations</v>
      </c>
      <c r="B33" s="69">
        <v>1.5155160407558937E-2</v>
      </c>
      <c r="C33" s="69">
        <v>2.3290016043710209E-2</v>
      </c>
      <c r="D33" s="69">
        <v>1.9319251922954399E-2</v>
      </c>
      <c r="E33" s="69">
        <v>2.5391533808458534E-2</v>
      </c>
      <c r="F33" s="69">
        <v>3.474679772908993E-2</v>
      </c>
      <c r="G33" s="11"/>
      <c r="H33" s="69">
        <f t="shared" ref="H33" si="52">F33-D33</f>
        <v>1.5427545806135531E-2</v>
      </c>
      <c r="I33" s="69">
        <f>'RD T1'!E61</f>
        <v>1.6420381102938964E-2</v>
      </c>
      <c r="J33" s="69">
        <f t="shared" ref="J33" si="53">SUM(H33:I33)</f>
        <v>3.1847926909074495E-2</v>
      </c>
      <c r="L33" t="str">
        <f t="shared" ref="L33" si="54">A33</f>
        <v>92 Elementary administration and service occupations</v>
      </c>
      <c r="M33" s="69">
        <v>0.38527003550363048</v>
      </c>
      <c r="N33" s="69">
        <v>0.56672536575997956</v>
      </c>
      <c r="O33" s="69">
        <v>0.49169432791535339</v>
      </c>
      <c r="P33" s="69">
        <v>0.66421295900629196</v>
      </c>
      <c r="Q33" s="69">
        <v>0.9950167387066301</v>
      </c>
      <c r="R33" s="11"/>
      <c r="S33" s="69">
        <f t="shared" ref="S33" si="55">Q33-O33</f>
        <v>0.50332241079127671</v>
      </c>
      <c r="T33" s="69">
        <f>'RD T1'!E90</f>
        <v>0.45570396074867969</v>
      </c>
      <c r="U33" s="69">
        <f t="shared" ref="U33" si="56">SUM(S33:T33)</f>
        <v>0.9590263715399564</v>
      </c>
      <c r="W33" t="str">
        <f t="shared" ref="W33" si="57">A33</f>
        <v>92 Elementary administration and service occupations</v>
      </c>
      <c r="X33" s="69">
        <v>1.661434483725037</v>
      </c>
      <c r="Y33" s="69">
        <v>1.653237066163606</v>
      </c>
      <c r="Z33" s="69">
        <v>1.7819548797959501</v>
      </c>
      <c r="AA33" s="69">
        <v>2.1718003953410365</v>
      </c>
      <c r="AB33" s="69">
        <v>2.9592826617510499</v>
      </c>
      <c r="AC33" s="69"/>
      <c r="AD33" s="69">
        <f t="shared" ref="AD33" si="58">AB33-Z33</f>
        <v>1.1773277819550998</v>
      </c>
      <c r="AE33" s="69">
        <f>'RD T1'!E119</f>
        <v>1.5743768260284998</v>
      </c>
      <c r="AF33" s="69">
        <f t="shared" ref="AF33" si="59">SUM(AD33:AE33)</f>
        <v>2.7517046079835996</v>
      </c>
      <c r="AH33" t="str">
        <f t="shared" ref="AH33" si="60">L33</f>
        <v>92 Elementary administration and service occupations</v>
      </c>
      <c r="AI33" s="69">
        <v>0.78937036224570656</v>
      </c>
      <c r="AJ33" s="69">
        <v>0.8257307974310687</v>
      </c>
      <c r="AK33" s="69">
        <v>0.91896029528540657</v>
      </c>
      <c r="AL33" s="69">
        <v>1.0832059785139618</v>
      </c>
      <c r="AM33" s="69">
        <v>1.5057545130837611</v>
      </c>
      <c r="AN33" s="69"/>
      <c r="AO33" s="69">
        <f t="shared" ref="AO33" si="61">AM33-AK33</f>
        <v>0.5867942177983545</v>
      </c>
      <c r="AP33" s="69">
        <f>'RD T1'!E148</f>
        <v>0.73837381513551825</v>
      </c>
      <c r="AQ33" s="69">
        <f t="shared" ref="AQ33" si="62">SUM(AO33:AP33)</f>
        <v>1.3251680329338726</v>
      </c>
      <c r="AS33" t="str">
        <f t="shared" ref="AS33" si="63">W33</f>
        <v>92 Elementary administration and service occupations</v>
      </c>
      <c r="AT33" s="69">
        <v>0.75104305038498775</v>
      </c>
      <c r="AU33" s="69">
        <v>0.72092999428516813</v>
      </c>
      <c r="AV33" s="69">
        <v>0.76164044406555376</v>
      </c>
      <c r="AW33" s="69">
        <v>0.87162991405330803</v>
      </c>
      <c r="AX33" s="69">
        <v>1.1495696104405806</v>
      </c>
      <c r="AY33" s="69"/>
      <c r="AZ33" s="69">
        <f t="shared" ref="AZ33" si="64">AX33-AV33</f>
        <v>0.38792916637502683</v>
      </c>
      <c r="BA33" s="69">
        <f>'RD T1'!E177</f>
        <v>0.59684079002870538</v>
      </c>
      <c r="BB33" s="69">
        <f t="shared" ref="BB33" si="65">SUM(AZ33:BA33)</f>
        <v>0.98476995640373222</v>
      </c>
      <c r="BD33" t="str">
        <f t="shared" ref="BD33" si="66">AH33</f>
        <v>92 Elementary administration and service occupations</v>
      </c>
      <c r="BE33" s="69">
        <v>5.7226377815355489</v>
      </c>
      <c r="BF33" s="69">
        <v>4.9362915096774058</v>
      </c>
      <c r="BG33" s="69">
        <v>5.651484767466556</v>
      </c>
      <c r="BH33" s="69">
        <v>5.2027458812764475</v>
      </c>
      <c r="BI33" s="69">
        <v>5.2724623183665633</v>
      </c>
      <c r="BJ33" s="69"/>
      <c r="BK33" s="69">
        <f t="shared" ref="BK33" si="67">BI33-BG33</f>
        <v>-0.37902244909999272</v>
      </c>
      <c r="BL33" s="69">
        <f>'RD T1'!E206</f>
        <v>2.6286833114627308</v>
      </c>
      <c r="BM33" s="69">
        <f t="shared" ref="BM33" si="68">SUM(BK33:BL33)</f>
        <v>2.2496608623627381</v>
      </c>
      <c r="BO33" t="str">
        <f t="shared" ref="BO33" si="69">AS33</f>
        <v>92 Elementary administration and service occupations</v>
      </c>
      <c r="BP33" s="69">
        <v>9.8142760029390139</v>
      </c>
      <c r="BQ33" s="69">
        <v>9.4410961260857125</v>
      </c>
      <c r="BR33" s="69">
        <v>9.5613747010953531</v>
      </c>
      <c r="BS33" s="69">
        <v>9.6468355791266607</v>
      </c>
      <c r="BT33" s="69">
        <v>9.5885965682327665</v>
      </c>
      <c r="BU33" s="69"/>
      <c r="BV33" s="69">
        <f t="shared" ref="BV33" si="70">BT33-BR33</f>
        <v>2.7221867137413369E-2</v>
      </c>
      <c r="BW33" s="69">
        <f>'RD T1'!E235</f>
        <v>4.4213453398406299</v>
      </c>
      <c r="BX33" s="69">
        <f t="shared" ref="BX33" si="71">SUM(BV33:BW33)</f>
        <v>4.4485672069780433</v>
      </c>
      <c r="BZ33" t="str">
        <f t="shared" ref="BZ33" si="72">BD33</f>
        <v>92 Elementary administration and service occupations</v>
      </c>
      <c r="CA33" s="69">
        <v>7.2913991430496674</v>
      </c>
      <c r="CB33" s="69">
        <v>7.9645701970151075</v>
      </c>
      <c r="CC33" s="69">
        <v>6.4214058673331458</v>
      </c>
      <c r="CD33" s="69">
        <v>6.4383057653983373</v>
      </c>
      <c r="CE33" s="69">
        <v>4.6288133625341086</v>
      </c>
      <c r="CF33" s="69"/>
      <c r="CG33" s="69">
        <f t="shared" ref="CG33" si="73">CE33-CC33</f>
        <v>-1.7925925047990372</v>
      </c>
      <c r="CH33" s="69">
        <f>'RD T1'!E264</f>
        <v>2.3313950079586463</v>
      </c>
      <c r="CI33" s="69">
        <f t="shared" ref="CI33" si="74">SUM(CG33:CH33)</f>
        <v>0.53880250315960909</v>
      </c>
      <c r="CK33" t="str">
        <f t="shared" ref="CK33" si="75">BO33</f>
        <v>92 Elementary administration and service occupations</v>
      </c>
      <c r="CL33" s="69">
        <v>4.6734696192017084</v>
      </c>
      <c r="CM33" s="69">
        <v>3.2170972662244073</v>
      </c>
      <c r="CN33" s="69">
        <v>2.2600439270535215</v>
      </c>
      <c r="CO33" s="69">
        <v>1.7126035797956933</v>
      </c>
      <c r="CP33" s="69">
        <v>1.008667753699293</v>
      </c>
      <c r="CQ33" s="69"/>
      <c r="CR33" s="69">
        <f t="shared" ref="CR33" si="76">CP33-CN33</f>
        <v>-1.2513761733542286</v>
      </c>
      <c r="CS33" s="69">
        <f>'RD T1'!E293</f>
        <v>0.45064131438298932</v>
      </c>
      <c r="CT33" s="69">
        <f t="shared" ref="CT33" si="77">SUM(CR33:CS33)</f>
        <v>-0.8007348589712393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3.6390800645479953</v>
      </c>
      <c r="C35" s="67">
        <f t="shared" ref="C35:F35" si="78">SUM(C8:C33)</f>
        <v>4.4155109578152736</v>
      </c>
      <c r="D35" s="67">
        <f t="shared" si="78"/>
        <v>3.9848301714409673</v>
      </c>
      <c r="E35" s="67">
        <f t="shared" si="78"/>
        <v>4.9482597502443451</v>
      </c>
      <c r="F35" s="67">
        <f t="shared" si="78"/>
        <v>6.2231690465315284</v>
      </c>
      <c r="G35" s="11"/>
      <c r="H35" s="67">
        <f>F35-D35</f>
        <v>2.2383388750905611</v>
      </c>
      <c r="I35" s="67">
        <f>SUM(I8:I33)</f>
        <v>2.7200501602732619</v>
      </c>
      <c r="J35" s="67">
        <f>SUM(H35:I35)</f>
        <v>4.9583890353638225</v>
      </c>
      <c r="L35" s="24" t="str">
        <f>A35</f>
        <v>All occupations</v>
      </c>
      <c r="M35" s="67">
        <f>SUM(M8:M33)</f>
        <v>22.5079569628234</v>
      </c>
      <c r="N35" s="67">
        <f t="shared" ref="N35:Q35" si="79">SUM(N8:N33)</f>
        <v>28.182183690702288</v>
      </c>
      <c r="O35" s="67">
        <f t="shared" si="79"/>
        <v>25.034499637970534</v>
      </c>
      <c r="P35" s="67">
        <f t="shared" si="79"/>
        <v>30.011369719238605</v>
      </c>
      <c r="Q35" s="67">
        <f t="shared" si="79"/>
        <v>36.495094898887665</v>
      </c>
      <c r="R35" s="11"/>
      <c r="S35" s="67">
        <f t="shared" si="29"/>
        <v>11.460595260917131</v>
      </c>
      <c r="T35" s="67">
        <f>SUM(T8:T33)</f>
        <v>17.362597919251474</v>
      </c>
      <c r="U35" s="67">
        <f>SUM(S35:T35)</f>
        <v>28.823193180168605</v>
      </c>
      <c r="W35" s="24" t="str">
        <f>A35</f>
        <v>All occupations</v>
      </c>
      <c r="X35" s="67">
        <f>SUM(X8:X33)</f>
        <v>50.951186271171537</v>
      </c>
      <c r="Y35" s="67">
        <f t="shared" ref="Y35:AB35" si="80">SUM(Y8:Y33)</f>
        <v>47.324990697100347</v>
      </c>
      <c r="Z35" s="67">
        <f t="shared" si="80"/>
        <v>52.996832832444369</v>
      </c>
      <c r="AA35" s="67">
        <f t="shared" si="80"/>
        <v>59.769989572011809</v>
      </c>
      <c r="AB35" s="67">
        <f t="shared" si="80"/>
        <v>74.23012565356089</v>
      </c>
      <c r="AC35" s="69"/>
      <c r="AD35" s="67">
        <f t="shared" ref="AD35" si="81">AB35-Z35</f>
        <v>21.233292821116521</v>
      </c>
      <c r="AE35" s="67">
        <f>SUM(AE8:AE33)</f>
        <v>36.184484307364812</v>
      </c>
      <c r="AF35" s="67">
        <f>SUM(AD35:AE35)</f>
        <v>57.417777128481333</v>
      </c>
      <c r="AH35" s="24" t="str">
        <f>L35</f>
        <v>All occupations</v>
      </c>
      <c r="AI35" s="67">
        <f>SUM(AI8:AI33)</f>
        <v>17.813731094712072</v>
      </c>
      <c r="AJ35" s="67">
        <f t="shared" ref="AJ35:AM35" si="82">SUM(AJ8:AJ33)</f>
        <v>14.827295799286384</v>
      </c>
      <c r="AK35" s="67">
        <f t="shared" si="82"/>
        <v>16.490293463036753</v>
      </c>
      <c r="AL35" s="67">
        <f t="shared" si="82"/>
        <v>15.887810944152282</v>
      </c>
      <c r="AM35" s="67">
        <f t="shared" si="82"/>
        <v>17.004758989762795</v>
      </c>
      <c r="AN35" s="69"/>
      <c r="AO35" s="67">
        <f t="shared" ref="AO35" si="83">AM35-AK35</f>
        <v>0.51446552672604184</v>
      </c>
      <c r="AP35" s="67">
        <f>SUM(AP8:AP33)</f>
        <v>8.9159242109385541</v>
      </c>
      <c r="AQ35" s="67">
        <f>SUM(AO35:AP35)</f>
        <v>9.430389737664596</v>
      </c>
      <c r="AS35" s="24" t="str">
        <f>W35</f>
        <v>All occupations</v>
      </c>
      <c r="AT35" s="67">
        <f>SUM(AT8:AT33)</f>
        <v>13.808684600097859</v>
      </c>
      <c r="AU35" s="67">
        <f t="shared" ref="AU35:AX35" si="84">SUM(AU8:AU33)</f>
        <v>12.389289711588619</v>
      </c>
      <c r="AV35" s="67">
        <f t="shared" si="84"/>
        <v>13.372097007417672</v>
      </c>
      <c r="AW35" s="67">
        <f t="shared" si="84"/>
        <v>14.193553653116012</v>
      </c>
      <c r="AX35" s="67">
        <f t="shared" si="84"/>
        <v>16.415075340202371</v>
      </c>
      <c r="AY35" s="69"/>
      <c r="AZ35" s="67">
        <f t="shared" ref="AZ35" si="85">AX35-AV35</f>
        <v>3.0429783327846991</v>
      </c>
      <c r="BA35" s="67">
        <f>SUM(BA8:BA33)</f>
        <v>7.906284344389281</v>
      </c>
      <c r="BB35" s="67">
        <f>SUM(AZ35:BA35)</f>
        <v>10.94926267717398</v>
      </c>
      <c r="BD35" s="24" t="str">
        <f>AH35</f>
        <v>All occupations</v>
      </c>
      <c r="BE35" s="67">
        <f>SUM(BE8:BE33)</f>
        <v>68.152260726333594</v>
      </c>
      <c r="BF35" s="67">
        <f t="shared" ref="BF35:BI35" si="86">SUM(BF8:BF33)</f>
        <v>64.321466811176606</v>
      </c>
      <c r="BG35" s="67">
        <f t="shared" si="86"/>
        <v>72.211015165555807</v>
      </c>
      <c r="BH35" s="67">
        <f t="shared" si="86"/>
        <v>70.091783553854313</v>
      </c>
      <c r="BI35" s="67">
        <f t="shared" si="86"/>
        <v>73.552878346416762</v>
      </c>
      <c r="BJ35" s="69"/>
      <c r="BK35" s="67">
        <f t="shared" ref="BK35" si="87">BI35-BG35</f>
        <v>1.3418631808609547</v>
      </c>
      <c r="BL35" s="67">
        <f>SUM(BL8:BL33)</f>
        <v>33.875018132951446</v>
      </c>
      <c r="BM35" s="67">
        <f>SUM(BK35:BL35)</f>
        <v>35.216881313812401</v>
      </c>
      <c r="BO35" s="24" t="str">
        <f>AS35</f>
        <v>All occupations</v>
      </c>
      <c r="BP35" s="67">
        <f>SUM(BP8:BP33)</f>
        <v>70.498402352311814</v>
      </c>
      <c r="BQ35" s="67">
        <f t="shared" ref="BQ35:BT35" si="88">SUM(BQ8:BQ33)</f>
        <v>65.536591799023569</v>
      </c>
      <c r="BR35" s="67">
        <f t="shared" si="88"/>
        <v>65.577097288009327</v>
      </c>
      <c r="BS35" s="67">
        <f t="shared" si="88"/>
        <v>62.964434205799748</v>
      </c>
      <c r="BT35" s="67">
        <f t="shared" si="88"/>
        <v>56.335040674941787</v>
      </c>
      <c r="BU35" s="69"/>
      <c r="BV35" s="67">
        <f t="shared" ref="BV35" si="89">BT35-BR35</f>
        <v>-9.2420566130675397</v>
      </c>
      <c r="BW35" s="67">
        <f>SUM(BW8:BW33)</f>
        <v>26.757396771005101</v>
      </c>
      <c r="BX35" s="67">
        <f>SUM(BV35:BW35)</f>
        <v>17.515340157937562</v>
      </c>
      <c r="BZ35" s="24" t="str">
        <f>BD35</f>
        <v>All occupations</v>
      </c>
      <c r="CA35" s="67">
        <f>SUM(CA8:CA33)</f>
        <v>37.951790799956569</v>
      </c>
      <c r="CB35" s="67">
        <f t="shared" ref="CB35:CE35" si="90">SUM(CB8:CB33)</f>
        <v>39.42661246798977</v>
      </c>
      <c r="CC35" s="67">
        <f t="shared" si="90"/>
        <v>31.074809072251238</v>
      </c>
      <c r="CD35" s="67">
        <f t="shared" si="90"/>
        <v>29.034000134828108</v>
      </c>
      <c r="CE35" s="67">
        <f t="shared" si="90"/>
        <v>18.006544087092543</v>
      </c>
      <c r="CF35" s="69"/>
      <c r="CG35" s="67">
        <f t="shared" ref="CG35" si="91">CE35-CC35</f>
        <v>-13.068264985158695</v>
      </c>
      <c r="CH35" s="67">
        <f>SUM(CH8:CH33)</f>
        <v>9.9710284700121452</v>
      </c>
      <c r="CI35" s="67">
        <f>SUM(CG35:CH35)</f>
        <v>-3.09723651514655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14.885058065316992</v>
      </c>
      <c r="CN35" s="67">
        <f t="shared" si="92"/>
        <v>11.375525361873471</v>
      </c>
      <c r="CO35" s="67">
        <f t="shared" si="92"/>
        <v>9.5657984667546874</v>
      </c>
      <c r="CP35" s="67">
        <f t="shared" si="92"/>
        <v>6.7573129626036961</v>
      </c>
      <c r="CQ35" s="69"/>
      <c r="CR35" s="67">
        <f t="shared" ref="CR35" si="93">CP35-CN35</f>
        <v>-4.6182123992697752</v>
      </c>
      <c r="CS35" s="67">
        <f>SUM(CS8:CS33)</f>
        <v>3.0451711452283998</v>
      </c>
      <c r="CT35" s="67">
        <f>SUM(CR35:CS35)</f>
        <v>-1.5730412540413754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3.8278777198037739</v>
      </c>
      <c r="C45" s="18">
        <f t="shared" si="104"/>
        <v>4.4390876534556289</v>
      </c>
      <c r="D45" s="18">
        <f t="shared" si="104"/>
        <v>4.2440587019107561</v>
      </c>
      <c r="E45" s="18">
        <f t="shared" si="104"/>
        <v>3.8526815555539393</v>
      </c>
      <c r="F45" s="18">
        <f t="shared" si="104"/>
        <v>4.0881817141061267</v>
      </c>
      <c r="H45" s="68">
        <f t="shared" ref="H45:H70" si="105">IF(D8&gt;0,(H8/D8)*100,0)</f>
        <v>50.435588885458081</v>
      </c>
      <c r="I45" s="69">
        <f t="shared" ref="I45:I70" si="106">IF(D8&gt;0,I8/D8*100,0)</f>
        <v>69.997233815383495</v>
      </c>
      <c r="J45" s="69">
        <f t="shared" ref="J45:J70" si="107">IF(D8&gt;0,(J8/D8)*100,0)</f>
        <v>120.4328227008416</v>
      </c>
      <c r="L45" t="str">
        <f>A45</f>
        <v>11 Corporate managers and directors</v>
      </c>
      <c r="M45" s="18">
        <f t="shared" ref="M45:Q54" si="108">M8/M$35*100</f>
        <v>5.6484110994707128</v>
      </c>
      <c r="N45" s="18">
        <f t="shared" si="108"/>
        <v>6.6358243546225406</v>
      </c>
      <c r="O45" s="18">
        <f t="shared" si="108"/>
        <v>6.2965829468603642</v>
      </c>
      <c r="P45" s="18">
        <f t="shared" si="108"/>
        <v>5.6201608302803505</v>
      </c>
      <c r="Q45" s="18">
        <f t="shared" si="108"/>
        <v>5.6685111623568121</v>
      </c>
      <c r="S45" s="68">
        <f t="shared" ref="S45:S70" si="109">IF(O8&gt;0,(S8/O8)*100,0)</f>
        <v>31.2380168262527</v>
      </c>
      <c r="T45" s="69">
        <f t="shared" ref="T45:T70" si="110">IF(O8&gt;0,T8/O8*100,0)</f>
        <v>67.065303484438118</v>
      </c>
      <c r="U45" s="69">
        <f t="shared" ref="U45:U70" si="111">IF(O8&gt;0,(U8/O8)*100,0)</f>
        <v>98.303320310690822</v>
      </c>
      <c r="W45" t="str">
        <f>A45</f>
        <v>11 Corporate managers and directors</v>
      </c>
      <c r="X45" s="18">
        <f t="shared" ref="X45:AB54" si="112">X8/X$35*100</f>
        <v>7.075921378384475</v>
      </c>
      <c r="Y45" s="18">
        <f t="shared" si="112"/>
        <v>7.781709221747346</v>
      </c>
      <c r="Z45" s="18">
        <f t="shared" si="112"/>
        <v>7.4662486540122117</v>
      </c>
      <c r="AA45" s="18">
        <f t="shared" si="112"/>
        <v>6.7076164425685354</v>
      </c>
      <c r="AB45" s="18">
        <f t="shared" si="112"/>
        <v>6.6439521634095184</v>
      </c>
      <c r="AD45" s="68">
        <f t="shared" ref="AD45:AD70" si="113">IF(Z8&gt;0,(AD8/Z8)*100,0)</f>
        <v>24.639106438344196</v>
      </c>
      <c r="AE45" s="69">
        <f t="shared" ref="AE45:AE70" si="114">IF(Z8&gt;0,AE8/Z8*100,0)</f>
        <v>64.537618957051961</v>
      </c>
      <c r="AF45" s="69">
        <f t="shared" ref="AF45:AF70" si="115">IF(Z8&gt;0,(AF8/Z8)*100,0)</f>
        <v>89.176725395396161</v>
      </c>
      <c r="AH45" t="str">
        <f>L45</f>
        <v>11 Corporate managers and directors</v>
      </c>
      <c r="AI45" s="18">
        <f t="shared" ref="AI45:AM54" si="116">AI8/AI$35*100</f>
        <v>4.8968311725901588</v>
      </c>
      <c r="AJ45" s="18">
        <f t="shared" si="116"/>
        <v>5.554755357777454</v>
      </c>
      <c r="AK45" s="18">
        <f t="shared" si="116"/>
        <v>5.900465134685934</v>
      </c>
      <c r="AL45" s="18">
        <f t="shared" si="116"/>
        <v>5.8078457793215144</v>
      </c>
      <c r="AM45" s="18">
        <f t="shared" si="116"/>
        <v>6.1678111118353645</v>
      </c>
      <c r="AO45" s="68">
        <f t="shared" ref="AO45:AO70" si="117">IF(AK8&gt;0,(AO8/AK8)*100,0)</f>
        <v>7.7920950828679931</v>
      </c>
      <c r="AP45" s="69">
        <f t="shared" ref="AP45:AP70" si="118">IF(AK8&gt;0,AP8/AK8*100,0)</f>
        <v>54.224704725811222</v>
      </c>
      <c r="AQ45" s="69">
        <f t="shared" ref="AQ45:AQ70" si="119">IF(AK8&gt;0,(AQ8/AK8)*100,0)</f>
        <v>62.01679980867921</v>
      </c>
      <c r="AS45" t="str">
        <f>W45</f>
        <v>11 Corporate managers and directors</v>
      </c>
      <c r="AT45" s="18">
        <f t="shared" ref="AT45:AX54" si="120">AT8/AT$35*100</f>
        <v>6.9311164033166826</v>
      </c>
      <c r="AU45" s="18">
        <f t="shared" si="120"/>
        <v>7.1766046951073994</v>
      </c>
      <c r="AV45" s="18">
        <f t="shared" si="120"/>
        <v>7.1844157672720677</v>
      </c>
      <c r="AW45" s="18">
        <f t="shared" si="120"/>
        <v>6.1632892511651169</v>
      </c>
      <c r="AX45" s="18">
        <f t="shared" si="120"/>
        <v>5.8305874319381505</v>
      </c>
      <c r="AZ45" s="68">
        <f t="shared" ref="AZ45:AZ70" si="121">IF(AV8&gt;0,(AZ8/AV8)*100,0)</f>
        <v>-0.37594458191430447</v>
      </c>
      <c r="BA45" s="69">
        <f t="shared" ref="BA45:BA70" si="122">IF(AV8&gt;0,BA8/AV8*100,0)</f>
        <v>51.255020002527175</v>
      </c>
      <c r="BB45" s="69">
        <f t="shared" ref="BB45:BB70" si="123">IF(AV8&gt;0,(BB8/AV8)*100,0)</f>
        <v>50.879075420612871</v>
      </c>
      <c r="BD45" t="str">
        <f>AH45</f>
        <v>11 Corporate managers and directors</v>
      </c>
      <c r="BE45" s="18">
        <f t="shared" ref="BE45:BI54" si="124">BE8/BE$35*100</f>
        <v>4.0374248368561449</v>
      </c>
      <c r="BF45" s="18">
        <f t="shared" si="124"/>
        <v>4.5999476688813186</v>
      </c>
      <c r="BG45" s="18">
        <f t="shared" si="124"/>
        <v>5.000039089097374</v>
      </c>
      <c r="BH45" s="18">
        <f t="shared" si="124"/>
        <v>4.0595821749136931</v>
      </c>
      <c r="BI45" s="18">
        <f t="shared" si="124"/>
        <v>4.2159725699808535</v>
      </c>
      <c r="BK45" s="68">
        <f t="shared" ref="BK45:BK70" si="125">IF(BG8&gt;0,(BK8/BG8)*100,0)</f>
        <v>-14.114351507752755</v>
      </c>
      <c r="BL45" s="69">
        <f t="shared" ref="BL45:BL70" si="126">IF(BG8&gt;0,BL8/BG8*100,0)</f>
        <v>37.02787919465419</v>
      </c>
      <c r="BM45" s="69">
        <f t="shared" ref="BM45:BM70" si="127">IF(BG8&gt;0,(BM8/BG8)*100,0)</f>
        <v>22.913527686901439</v>
      </c>
      <c r="BO45" t="str">
        <f>AS45</f>
        <v>11 Corporate managers and directors</v>
      </c>
      <c r="BP45" s="18">
        <f t="shared" ref="BP45:BT54" si="128">BP8/BP$35*100</f>
        <v>3.1952127188459118</v>
      </c>
      <c r="BQ45" s="18">
        <f t="shared" si="128"/>
        <v>3.6147077271550163</v>
      </c>
      <c r="BR45" s="18">
        <f t="shared" si="128"/>
        <v>3.6829145805896419</v>
      </c>
      <c r="BS45" s="18">
        <f t="shared" si="128"/>
        <v>3.2028453915846917</v>
      </c>
      <c r="BT45" s="18">
        <f t="shared" si="128"/>
        <v>3.2653945540856455</v>
      </c>
      <c r="BV45" s="68">
        <f t="shared" ref="BV45:BV70" si="129">IF(BR8&gt;0,(BV8/BR8)*100,0)</f>
        <v>-23.83237025205775</v>
      </c>
      <c r="BW45" s="69">
        <f t="shared" ref="BW45:BW70" si="130">IF(BR8&gt;0,BW8/BR8*100,0)</f>
        <v>36.334788652980457</v>
      </c>
      <c r="BX45" s="69">
        <f t="shared" ref="BX45:BX70" si="131">IF(BR8&gt;0,(BX8/BR8)*100,0)</f>
        <v>12.502418400922707</v>
      </c>
      <c r="BZ45" t="str">
        <f>BD45</f>
        <v>11 Corporate managers and directors</v>
      </c>
      <c r="CA45" s="18">
        <f t="shared" ref="CA45:CE54" si="132">CA8/CA$35*100</f>
        <v>2.7698786104806872</v>
      </c>
      <c r="CB45" s="18">
        <f t="shared" si="132"/>
        <v>3.7060919123451415</v>
      </c>
      <c r="CC45" s="18">
        <f t="shared" si="132"/>
        <v>3.7628486176882627</v>
      </c>
      <c r="CD45" s="18">
        <f t="shared" si="132"/>
        <v>3.7190662242256667</v>
      </c>
      <c r="CE45" s="18">
        <f t="shared" si="132"/>
        <v>4.2469616206165188</v>
      </c>
      <c r="CG45" s="68">
        <f t="shared" ref="CG45:CG70" si="133">IF(CC8&gt;0,(CG8/CC8)*100,0)</f>
        <v>-34.599135453271622</v>
      </c>
      <c r="CH45" s="69">
        <f t="shared" ref="CH45:CH70" si="134">IF(CC8&gt;0,CH8/CC8*100,0)</f>
        <v>36.043609598132633</v>
      </c>
      <c r="CI45" s="69">
        <f t="shared" ref="CI45:CI70" si="135">IF(CC8&gt;0,(CI8/CC8)*100,0)</f>
        <v>1.4444741448610134</v>
      </c>
      <c r="CK45" t="str">
        <f>BO45</f>
        <v>11 Corporate managers and directors</v>
      </c>
      <c r="CL45" s="18">
        <f t="shared" ref="CL45:CP54" si="136">CL8/CL$35*100</f>
        <v>1.9265635771822931</v>
      </c>
      <c r="CM45" s="18">
        <f t="shared" si="136"/>
        <v>2.7834800187615945</v>
      </c>
      <c r="CN45" s="18">
        <f t="shared" si="136"/>
        <v>2.9220320066002921</v>
      </c>
      <c r="CO45" s="18">
        <f t="shared" si="136"/>
        <v>2.9447305803783865</v>
      </c>
      <c r="CP45" s="18">
        <f t="shared" si="136"/>
        <v>4.7241297027826779</v>
      </c>
      <c r="CR45" s="68">
        <f t="shared" ref="CR45:CR70" si="137">IF(CN8&gt;0,(CR8/CN8)*100,0)</f>
        <v>-3.9628165560825144</v>
      </c>
      <c r="CS45" s="69">
        <f t="shared" ref="CS45:CS70" si="138">IF(CN8&gt;0,CS8/CN8*100,0)</f>
        <v>34.84508551556015</v>
      </c>
      <c r="CT45" s="69">
        <f t="shared" ref="CT45:CT70" si="139">IF(CN8&gt;0,(CT8/CN8)*100,0)</f>
        <v>30.882268959477639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1.8532446943559902</v>
      </c>
      <c r="C46" s="18">
        <f t="shared" si="104"/>
        <v>2.3588167729470673</v>
      </c>
      <c r="D46" s="18">
        <f t="shared" si="104"/>
        <v>1.972631776547451</v>
      </c>
      <c r="E46" s="18">
        <f t="shared" si="104"/>
        <v>2.3876124820771367</v>
      </c>
      <c r="F46" s="18">
        <f t="shared" si="104"/>
        <v>2.8748474337258525</v>
      </c>
      <c r="H46" s="68">
        <f t="shared" si="105"/>
        <v>127.59910947277264</v>
      </c>
      <c r="I46" s="69">
        <f t="shared" si="106"/>
        <v>111.23298798884571</v>
      </c>
      <c r="J46" s="69">
        <f t="shared" si="107"/>
        <v>238.83209746161836</v>
      </c>
      <c r="L46" t="str">
        <f t="shared" ref="L46:L69" si="140">A46</f>
        <v>12 Other managers and proprietors</v>
      </c>
      <c r="M46" s="18">
        <f t="shared" si="108"/>
        <v>2.5857403063528674</v>
      </c>
      <c r="N46" s="18">
        <f t="shared" si="108"/>
        <v>2.9295424816131046</v>
      </c>
      <c r="O46" s="18">
        <f t="shared" si="108"/>
        <v>2.8353200748058098</v>
      </c>
      <c r="P46" s="18">
        <f t="shared" si="108"/>
        <v>3.4053368025484887</v>
      </c>
      <c r="Q46" s="18">
        <f t="shared" si="108"/>
        <v>4.1301606516387404</v>
      </c>
      <c r="S46" s="68">
        <f t="shared" si="109"/>
        <v>112.3539939838904</v>
      </c>
      <c r="T46" s="69">
        <f t="shared" si="110"/>
        <v>106.49834026235081</v>
      </c>
      <c r="U46" s="69">
        <f t="shared" si="111"/>
        <v>218.85233424624121</v>
      </c>
      <c r="W46" t="str">
        <f t="shared" ref="W46:W69" si="141">A46</f>
        <v>12 Other managers and proprietors</v>
      </c>
      <c r="X46" s="18">
        <f t="shared" si="112"/>
        <v>3.3564628638855627</v>
      </c>
      <c r="Y46" s="18">
        <f t="shared" si="112"/>
        <v>3.6601828992994974</v>
      </c>
      <c r="Z46" s="18">
        <f t="shared" si="112"/>
        <v>3.388893005806763</v>
      </c>
      <c r="AA46" s="18">
        <f t="shared" si="112"/>
        <v>4.0159507757845603</v>
      </c>
      <c r="AB46" s="18">
        <f t="shared" si="112"/>
        <v>4.1064287684178389</v>
      </c>
      <c r="AD46" s="68">
        <f t="shared" si="113"/>
        <v>69.721443057209214</v>
      </c>
      <c r="AE46" s="69">
        <f t="shared" si="114"/>
        <v>96.425590239177311</v>
      </c>
      <c r="AF46" s="69">
        <f t="shared" si="115"/>
        <v>166.14703329638652</v>
      </c>
      <c r="AH46" t="str">
        <f t="shared" ref="AH46:AH69" si="142">L46</f>
        <v>12 Other managers and proprietors</v>
      </c>
      <c r="AI46" s="18">
        <f t="shared" si="116"/>
        <v>3.08414936413351</v>
      </c>
      <c r="AJ46" s="18">
        <f t="shared" si="116"/>
        <v>3.7217196096055489</v>
      </c>
      <c r="AK46" s="18">
        <f t="shared" si="116"/>
        <v>3.9191806357546053</v>
      </c>
      <c r="AL46" s="18">
        <f t="shared" si="116"/>
        <v>4.9493419103263419</v>
      </c>
      <c r="AM46" s="18">
        <f t="shared" si="116"/>
        <v>5.9580105450655996</v>
      </c>
      <c r="AO46" s="68">
        <f t="shared" si="117"/>
        <v>56.76463060207022</v>
      </c>
      <c r="AP46" s="69">
        <f t="shared" si="118"/>
        <v>86.555106999118181</v>
      </c>
      <c r="AQ46" s="69">
        <f t="shared" si="119"/>
        <v>143.31973760118842</v>
      </c>
      <c r="AS46" t="str">
        <f t="shared" ref="AS46:AS69" si="143">W46</f>
        <v>12 Other managers and proprietors</v>
      </c>
      <c r="AT46" s="18">
        <f t="shared" si="120"/>
        <v>3.9387309077320269</v>
      </c>
      <c r="AU46" s="18">
        <f t="shared" si="120"/>
        <v>4.2799173435055486</v>
      </c>
      <c r="AV46" s="18">
        <f t="shared" si="120"/>
        <v>3.9161857265000517</v>
      </c>
      <c r="AW46" s="18">
        <f t="shared" si="120"/>
        <v>4.6215311610468488</v>
      </c>
      <c r="AX46" s="18">
        <f t="shared" si="120"/>
        <v>4.5866709442170377</v>
      </c>
      <c r="AZ46" s="68">
        <f t="shared" si="121"/>
        <v>43.773109556963384</v>
      </c>
      <c r="BA46" s="69">
        <f t="shared" si="122"/>
        <v>78.919011031358124</v>
      </c>
      <c r="BB46" s="69">
        <f t="shared" si="123"/>
        <v>122.6921205883215</v>
      </c>
      <c r="BD46" t="str">
        <f t="shared" ref="BD46:BD69" si="144">AH46</f>
        <v>12 Other managers and proprietors</v>
      </c>
      <c r="BE46" s="18">
        <f t="shared" si="124"/>
        <v>2.7272846466677634</v>
      </c>
      <c r="BF46" s="18">
        <f t="shared" si="124"/>
        <v>2.6090363639774332</v>
      </c>
      <c r="BG46" s="18">
        <f t="shared" si="124"/>
        <v>2.6279018045537255</v>
      </c>
      <c r="BH46" s="18">
        <f t="shared" si="124"/>
        <v>2.7891037423033644</v>
      </c>
      <c r="BI46" s="18">
        <f t="shared" si="124"/>
        <v>3.0033051110880606</v>
      </c>
      <c r="BK46" s="68">
        <f t="shared" si="125"/>
        <v>16.408996174959785</v>
      </c>
      <c r="BL46" s="69">
        <f t="shared" si="126"/>
        <v>51.719055434516946</v>
      </c>
      <c r="BM46" s="69">
        <f t="shared" si="127"/>
        <v>68.128051609476728</v>
      </c>
      <c r="BO46" t="str">
        <f t="shared" ref="BO46:BO69" si="145">AS46</f>
        <v>12 Other managers and proprietors</v>
      </c>
      <c r="BP46" s="18">
        <f t="shared" si="128"/>
        <v>2.6296170168174582</v>
      </c>
      <c r="BQ46" s="18">
        <f t="shared" si="128"/>
        <v>2.9022528745988447</v>
      </c>
      <c r="BR46" s="18">
        <f t="shared" si="128"/>
        <v>2.8373784684596925</v>
      </c>
      <c r="BS46" s="18">
        <f t="shared" si="128"/>
        <v>3.374305122390143</v>
      </c>
      <c r="BT46" s="18">
        <f t="shared" si="128"/>
        <v>3.9700543334930511</v>
      </c>
      <c r="BV46" s="68">
        <f t="shared" si="129"/>
        <v>20.200314740541138</v>
      </c>
      <c r="BW46" s="69">
        <f t="shared" si="130"/>
        <v>59.277465031087928</v>
      </c>
      <c r="BX46" s="69">
        <f t="shared" si="131"/>
        <v>79.477779771629059</v>
      </c>
      <c r="BZ46" t="str">
        <f t="shared" ref="BZ46:BZ69" si="146">BD46</f>
        <v>12 Other managers and proprietors</v>
      </c>
      <c r="CA46" s="18">
        <f t="shared" si="132"/>
        <v>2.6872881862415188</v>
      </c>
      <c r="CB46" s="18">
        <f t="shared" si="132"/>
        <v>3.2519295532143722</v>
      </c>
      <c r="CC46" s="18">
        <f t="shared" si="132"/>
        <v>3.1124290556980694</v>
      </c>
      <c r="CD46" s="18">
        <f t="shared" si="132"/>
        <v>3.7594834701933442</v>
      </c>
      <c r="CE46" s="18">
        <f t="shared" si="132"/>
        <v>4.5880533333238569</v>
      </c>
      <c r="CG46" s="68">
        <f t="shared" si="133"/>
        <v>-14.581705388654409</v>
      </c>
      <c r="CH46" s="69">
        <f t="shared" si="134"/>
        <v>48.192212599434967</v>
      </c>
      <c r="CI46" s="69">
        <f t="shared" si="135"/>
        <v>33.610507210780547</v>
      </c>
      <c r="CK46" t="str">
        <f t="shared" ref="CK46:CK69" si="147">BO46</f>
        <v>12 Other managers and proprietors</v>
      </c>
      <c r="CL46" s="18">
        <f t="shared" si="136"/>
        <v>2.5428940221298721</v>
      </c>
      <c r="CM46" s="18">
        <f t="shared" si="136"/>
        <v>2.8148591926001627</v>
      </c>
      <c r="CN46" s="18">
        <f t="shared" si="136"/>
        <v>2.943748263523728</v>
      </c>
      <c r="CO46" s="18">
        <f t="shared" si="136"/>
        <v>4.1085198273856109</v>
      </c>
      <c r="CP46" s="18">
        <f t="shared" si="136"/>
        <v>5.5567900710562101</v>
      </c>
      <c r="CR46" s="68">
        <f t="shared" si="137"/>
        <v>12.131050851492368</v>
      </c>
      <c r="CS46" s="69">
        <f t="shared" si="138"/>
        <v>41.123701313282567</v>
      </c>
      <c r="CT46" s="69">
        <f t="shared" si="139"/>
        <v>53.254752164774935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14.931220811264694</v>
      </c>
      <c r="C47" s="18">
        <f t="shared" si="104"/>
        <v>15.208370645137997</v>
      </c>
      <c r="D47" s="18">
        <f t="shared" si="104"/>
        <v>14.857852875516739</v>
      </c>
      <c r="E47" s="18">
        <f t="shared" si="104"/>
        <v>14.487804395511208</v>
      </c>
      <c r="F47" s="18">
        <f t="shared" si="104"/>
        <v>14.770473768525438</v>
      </c>
      <c r="H47" s="68">
        <f t="shared" si="105"/>
        <v>55.253054511995579</v>
      </c>
      <c r="I47" s="69">
        <f t="shared" si="106"/>
        <v>52.367042683648101</v>
      </c>
      <c r="J47" s="69">
        <f t="shared" si="107"/>
        <v>107.62009719564369</v>
      </c>
      <c r="L47" t="str">
        <f t="shared" si="140"/>
        <v>21 Science, research, engineering and technology professionals</v>
      </c>
      <c r="M47" s="18">
        <f t="shared" si="108"/>
        <v>8.437098867380568</v>
      </c>
      <c r="N47" s="18">
        <f t="shared" si="108"/>
        <v>8.9505844894454665</v>
      </c>
      <c r="O47" s="18">
        <f t="shared" si="108"/>
        <v>9.0252931647527905</v>
      </c>
      <c r="P47" s="18">
        <f t="shared" si="108"/>
        <v>9.4781863349614728</v>
      </c>
      <c r="Q47" s="18">
        <f t="shared" si="108"/>
        <v>10.507178972831404</v>
      </c>
      <c r="S47" s="68">
        <f t="shared" si="109"/>
        <v>69.715064565738388</v>
      </c>
      <c r="T47" s="69">
        <f t="shared" si="110"/>
        <v>58.617397949093395</v>
      </c>
      <c r="U47" s="69">
        <f t="shared" si="111"/>
        <v>128.3324625148318</v>
      </c>
      <c r="W47" t="str">
        <f t="shared" si="141"/>
        <v>21 Science, research, engineering and technology professionals</v>
      </c>
      <c r="X47" s="18">
        <f t="shared" si="112"/>
        <v>8.8819076326640491</v>
      </c>
      <c r="Y47" s="18">
        <f t="shared" si="112"/>
        <v>7.738734509238288</v>
      </c>
      <c r="Z47" s="18">
        <f t="shared" si="112"/>
        <v>7.6116684592929555</v>
      </c>
      <c r="AA47" s="18">
        <f t="shared" si="112"/>
        <v>7.1868213590535222</v>
      </c>
      <c r="AB47" s="18">
        <f t="shared" si="112"/>
        <v>6.2427450702182936</v>
      </c>
      <c r="AD47" s="68">
        <f t="shared" si="113"/>
        <v>14.875130105075138</v>
      </c>
      <c r="AE47" s="69">
        <f t="shared" si="114"/>
        <v>43.006445524555033</v>
      </c>
      <c r="AF47" s="69">
        <f t="shared" si="115"/>
        <v>57.881575629630163</v>
      </c>
      <c r="AH47" t="str">
        <f t="shared" si="142"/>
        <v>21 Science, research, engineering and technology professionals</v>
      </c>
      <c r="AI47" s="18">
        <f t="shared" si="116"/>
        <v>2.4674862798330186</v>
      </c>
      <c r="AJ47" s="18">
        <f t="shared" si="116"/>
        <v>2.5040184571260338</v>
      </c>
      <c r="AK47" s="18">
        <f t="shared" si="116"/>
        <v>2.6440833768328131</v>
      </c>
      <c r="AL47" s="18">
        <f t="shared" si="116"/>
        <v>2.9485709510043363</v>
      </c>
      <c r="AM47" s="18">
        <f t="shared" si="116"/>
        <v>3.1337392437889577</v>
      </c>
      <c r="AO47" s="68">
        <f t="shared" si="117"/>
        <v>22.216490063029131</v>
      </c>
      <c r="AP47" s="69">
        <f t="shared" si="118"/>
        <v>43.507776196075113</v>
      </c>
      <c r="AQ47" s="69">
        <f t="shared" si="119"/>
        <v>65.72426625910424</v>
      </c>
      <c r="AS47" t="str">
        <f t="shared" si="143"/>
        <v>21 Science, research, engineering and technology professionals</v>
      </c>
      <c r="AT47" s="18">
        <f t="shared" si="120"/>
        <v>9.5993824887660502</v>
      </c>
      <c r="AU47" s="18">
        <f t="shared" si="120"/>
        <v>8.749108632144889</v>
      </c>
      <c r="AV47" s="18">
        <f t="shared" si="120"/>
        <v>8.6837137894765366</v>
      </c>
      <c r="AW47" s="18">
        <f t="shared" si="120"/>
        <v>7.875222084495352</v>
      </c>
      <c r="AX47" s="18">
        <f t="shared" si="120"/>
        <v>6.7370422934216814</v>
      </c>
      <c r="AZ47" s="68">
        <f t="shared" si="121"/>
        <v>-4.762686813690185</v>
      </c>
      <c r="BA47" s="69">
        <f t="shared" si="122"/>
        <v>33.579957594129318</v>
      </c>
      <c r="BB47" s="69">
        <f t="shared" si="123"/>
        <v>28.817270780439134</v>
      </c>
      <c r="BD47" t="str">
        <f t="shared" si="144"/>
        <v>21 Science, research, engineering and technology professionals</v>
      </c>
      <c r="BE47" s="18">
        <f t="shared" si="124"/>
        <v>3.0916671183628517</v>
      </c>
      <c r="BF47" s="18">
        <f t="shared" si="124"/>
        <v>2.9908058432186646</v>
      </c>
      <c r="BG47" s="18">
        <f t="shared" si="124"/>
        <v>3.477816055669261</v>
      </c>
      <c r="BH47" s="18">
        <f t="shared" si="124"/>
        <v>2.7944135476607319</v>
      </c>
      <c r="BI47" s="18">
        <f t="shared" si="124"/>
        <v>2.5294175150270473</v>
      </c>
      <c r="BK47" s="68">
        <f t="shared" si="125"/>
        <v>-25.918437188178867</v>
      </c>
      <c r="BL47" s="69">
        <f t="shared" si="126"/>
        <v>23.21165155910446</v>
      </c>
      <c r="BM47" s="69">
        <f t="shared" si="127"/>
        <v>-2.7067856290744072</v>
      </c>
      <c r="BO47" t="str">
        <f t="shared" si="145"/>
        <v>21 Science, research, engineering and technology professionals</v>
      </c>
      <c r="BP47" s="18">
        <f t="shared" si="128"/>
        <v>2.1633640851169886</v>
      </c>
      <c r="BQ47" s="18">
        <f t="shared" si="128"/>
        <v>2.1976482600686102</v>
      </c>
      <c r="BR47" s="18">
        <f t="shared" si="128"/>
        <v>2.4221759837369023</v>
      </c>
      <c r="BS47" s="18">
        <f t="shared" si="128"/>
        <v>2.3779921579633916</v>
      </c>
      <c r="BT47" s="18">
        <f t="shared" si="128"/>
        <v>2.6147515368071867</v>
      </c>
      <c r="BV47" s="68">
        <f t="shared" si="129"/>
        <v>-7.2634027741049421</v>
      </c>
      <c r="BW47" s="69">
        <f t="shared" si="130"/>
        <v>29.660350744485527</v>
      </c>
      <c r="BX47" s="69">
        <f t="shared" si="131"/>
        <v>22.396947970380584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2.2643681356513086</v>
      </c>
      <c r="CC47" s="18">
        <f t="shared" si="132"/>
        <v>2.2031294193120718</v>
      </c>
      <c r="CD47" s="18">
        <f t="shared" si="132"/>
        <v>2.4758241832423491</v>
      </c>
      <c r="CE47" s="18">
        <f t="shared" si="132"/>
        <v>3.1360950724953831</v>
      </c>
      <c r="CG47" s="68">
        <f t="shared" si="133"/>
        <v>-17.515734784401118</v>
      </c>
      <c r="CH47" s="69">
        <f t="shared" si="134"/>
        <v>28.748959981489129</v>
      </c>
      <c r="CI47" s="69">
        <f t="shared" si="135"/>
        <v>11.233225197088011</v>
      </c>
      <c r="CK47" t="str">
        <f t="shared" si="147"/>
        <v>21 Science, research, engineering and technology professionals</v>
      </c>
      <c r="CL47" s="18">
        <f t="shared" si="136"/>
        <v>0.85663706828143382</v>
      </c>
      <c r="CM47" s="18">
        <f t="shared" si="136"/>
        <v>1.1028843543657243</v>
      </c>
      <c r="CN47" s="18">
        <f t="shared" si="136"/>
        <v>1.3678343060251898</v>
      </c>
      <c r="CO47" s="18">
        <f t="shared" si="136"/>
        <v>1.8178060980245363</v>
      </c>
      <c r="CP47" s="18">
        <f t="shared" si="136"/>
        <v>2.4894712601407418</v>
      </c>
      <c r="CR47" s="68">
        <f t="shared" si="137"/>
        <v>8.1125710608933304</v>
      </c>
      <c r="CS47" s="69">
        <f t="shared" si="138"/>
        <v>36.758670668032664</v>
      </c>
      <c r="CT47" s="69">
        <f t="shared" si="139"/>
        <v>44.871241728925995</v>
      </c>
    </row>
    <row r="48" spans="1:98" x14ac:dyDescent="0.2">
      <c r="A48" t="str">
        <f t="shared" si="103"/>
        <v>22 Health professionals</v>
      </c>
      <c r="B48" s="18">
        <f t="shared" si="104"/>
        <v>27.912417096420132</v>
      </c>
      <c r="C48" s="18">
        <f t="shared" si="104"/>
        <v>30.089508629381136</v>
      </c>
      <c r="D48" s="18">
        <f t="shared" si="104"/>
        <v>30.913351238942571</v>
      </c>
      <c r="E48" s="18">
        <f t="shared" si="104"/>
        <v>32.34013103450139</v>
      </c>
      <c r="F48" s="18">
        <f t="shared" si="104"/>
        <v>32.807178448396243</v>
      </c>
      <c r="H48" s="68">
        <f t="shared" si="105"/>
        <v>65.738946438213901</v>
      </c>
      <c r="I48" s="69">
        <f t="shared" si="106"/>
        <v>74.47605987390908</v>
      </c>
      <c r="J48" s="69">
        <f t="shared" si="107"/>
        <v>140.21500631212297</v>
      </c>
      <c r="L48" t="str">
        <f t="shared" si="140"/>
        <v>22 Health professionals</v>
      </c>
      <c r="M48" s="18">
        <f t="shared" si="108"/>
        <v>13.363085265674874</v>
      </c>
      <c r="N48" s="18">
        <f t="shared" si="108"/>
        <v>13.441906289813268</v>
      </c>
      <c r="O48" s="18">
        <f t="shared" si="108"/>
        <v>13.725171725160438</v>
      </c>
      <c r="P48" s="18">
        <f t="shared" si="108"/>
        <v>13.940143261231125</v>
      </c>
      <c r="Q48" s="18">
        <f t="shared" si="108"/>
        <v>13.061337995202427</v>
      </c>
      <c r="S48" s="68">
        <f t="shared" si="109"/>
        <v>38.728427273185957</v>
      </c>
      <c r="T48" s="69">
        <f t="shared" si="110"/>
        <v>70.520238646242888</v>
      </c>
      <c r="U48" s="69">
        <f t="shared" si="111"/>
        <v>109.24866591942886</v>
      </c>
      <c r="W48" t="str">
        <f t="shared" si="141"/>
        <v>22 Health professionals</v>
      </c>
      <c r="X48" s="18">
        <f t="shared" si="112"/>
        <v>14.370504464918369</v>
      </c>
      <c r="Y48" s="18">
        <f t="shared" si="112"/>
        <v>15.325812945793801</v>
      </c>
      <c r="Z48" s="18">
        <f t="shared" si="112"/>
        <v>15.945079839736289</v>
      </c>
      <c r="AA48" s="18">
        <f t="shared" si="112"/>
        <v>17.301617280551113</v>
      </c>
      <c r="AB48" s="18">
        <f t="shared" si="112"/>
        <v>17.994234213477377</v>
      </c>
      <c r="AD48" s="68">
        <f t="shared" si="113"/>
        <v>58.065449319048987</v>
      </c>
      <c r="AE48" s="69">
        <f t="shared" si="114"/>
        <v>77.880811534034976</v>
      </c>
      <c r="AF48" s="69">
        <f t="shared" si="115"/>
        <v>135.946260853084</v>
      </c>
      <c r="AH48" t="str">
        <f t="shared" si="142"/>
        <v>22 Health professionals</v>
      </c>
      <c r="AI48" s="18">
        <f t="shared" si="116"/>
        <v>22.869828664123734</v>
      </c>
      <c r="AJ48" s="18">
        <f t="shared" si="116"/>
        <v>17.841595229798209</v>
      </c>
      <c r="AK48" s="18">
        <f t="shared" si="116"/>
        <v>17.089259616928047</v>
      </c>
      <c r="AL48" s="18">
        <f t="shared" si="116"/>
        <v>10.594683995923038</v>
      </c>
      <c r="AM48" s="18">
        <f t="shared" si="116"/>
        <v>2.559337812814463</v>
      </c>
      <c r="AO48" s="68">
        <f t="shared" si="117"/>
        <v>-84.556474049908473</v>
      </c>
      <c r="AP48" s="69">
        <f t="shared" si="118"/>
        <v>19.307663091872723</v>
      </c>
      <c r="AQ48" s="69">
        <f t="shared" si="119"/>
        <v>-65.248810958035747</v>
      </c>
      <c r="AS48" t="str">
        <f t="shared" si="143"/>
        <v>22 Health professionals</v>
      </c>
      <c r="AT48" s="18">
        <f t="shared" si="120"/>
        <v>3.160193454163533</v>
      </c>
      <c r="AU48" s="18">
        <f t="shared" si="120"/>
        <v>3.45748138750182</v>
      </c>
      <c r="AV48" s="18">
        <f t="shared" si="120"/>
        <v>4.0854841031728322</v>
      </c>
      <c r="AW48" s="18">
        <f t="shared" si="120"/>
        <v>4.4512953567013582</v>
      </c>
      <c r="AX48" s="18">
        <f t="shared" si="120"/>
        <v>4.6612571587093772</v>
      </c>
      <c r="AZ48" s="68">
        <f t="shared" si="121"/>
        <v>40.056381018652807</v>
      </c>
      <c r="BA48" s="69">
        <f t="shared" si="122"/>
        <v>62.000307861859596</v>
      </c>
      <c r="BB48" s="69">
        <f t="shared" si="123"/>
        <v>102.0566888805124</v>
      </c>
      <c r="BD48" t="str">
        <f t="shared" si="144"/>
        <v>22 Health professionals</v>
      </c>
      <c r="BE48" s="18">
        <f t="shared" si="124"/>
        <v>2.7977380527971598</v>
      </c>
      <c r="BF48" s="18">
        <f t="shared" si="124"/>
        <v>3.3791138657504312</v>
      </c>
      <c r="BG48" s="18">
        <f t="shared" si="124"/>
        <v>3.5200267638918405</v>
      </c>
      <c r="BH48" s="18">
        <f t="shared" si="124"/>
        <v>4.3473017472217954</v>
      </c>
      <c r="BI48" s="18">
        <f t="shared" si="124"/>
        <v>4.9083693512217792</v>
      </c>
      <c r="BK48" s="68">
        <f t="shared" si="125"/>
        <v>42.032421780048651</v>
      </c>
      <c r="BL48" s="69">
        <f t="shared" si="126"/>
        <v>70.710590848887193</v>
      </c>
      <c r="BM48" s="69">
        <f t="shared" si="127"/>
        <v>112.74301262893584</v>
      </c>
      <c r="BO48" t="str">
        <f t="shared" si="145"/>
        <v>22 Health professionals</v>
      </c>
      <c r="BP48" s="18">
        <f t="shared" si="128"/>
        <v>2.1471090603977285</v>
      </c>
      <c r="BQ48" s="18">
        <f t="shared" si="128"/>
        <v>2.4276300346893573</v>
      </c>
      <c r="BR48" s="18">
        <f t="shared" si="128"/>
        <v>2.6887551443142637</v>
      </c>
      <c r="BS48" s="18">
        <f t="shared" si="128"/>
        <v>2.8698663129691613</v>
      </c>
      <c r="BT48" s="18">
        <f t="shared" si="128"/>
        <v>2.8289171772683765</v>
      </c>
      <c r="BV48" s="68">
        <f t="shared" si="129"/>
        <v>-9.6151999672216348</v>
      </c>
      <c r="BW48" s="69">
        <f t="shared" si="130"/>
        <v>43.065116666346874</v>
      </c>
      <c r="BX48" s="69">
        <f t="shared" si="131"/>
        <v>33.449916699125239</v>
      </c>
      <c r="BZ48" t="str">
        <f t="shared" si="146"/>
        <v>22 Health professionals</v>
      </c>
      <c r="CA48" s="18">
        <f t="shared" si="132"/>
        <v>2.164017783937338</v>
      </c>
      <c r="CB48" s="18">
        <f t="shared" si="132"/>
        <v>1.8257363734765473</v>
      </c>
      <c r="CC48" s="18">
        <f t="shared" si="132"/>
        <v>2.2643191714933222</v>
      </c>
      <c r="CD48" s="18">
        <f t="shared" si="132"/>
        <v>2.215984538246905</v>
      </c>
      <c r="CE48" s="18">
        <f t="shared" si="132"/>
        <v>1.6974699714269026</v>
      </c>
      <c r="CG48" s="68">
        <f t="shared" si="133"/>
        <v>-56.560346106904838</v>
      </c>
      <c r="CH48" s="69">
        <f t="shared" si="134"/>
        <v>29.761967263195167</v>
      </c>
      <c r="CI48" s="69">
        <f t="shared" si="135"/>
        <v>-26.798378843709671</v>
      </c>
      <c r="CK48" t="str">
        <f t="shared" si="147"/>
        <v>22 Health professionals</v>
      </c>
      <c r="CL48" s="18">
        <f t="shared" si="136"/>
        <v>0.53385785532834473</v>
      </c>
      <c r="CM48" s="18">
        <f t="shared" si="136"/>
        <v>0.68417817784407453</v>
      </c>
      <c r="CN48" s="18">
        <f t="shared" si="136"/>
        <v>0.77903971572485964</v>
      </c>
      <c r="CO48" s="18">
        <f t="shared" si="136"/>
        <v>1.0806491042915942</v>
      </c>
      <c r="CP48" s="18">
        <f t="shared" si="136"/>
        <v>1.7173093980367993</v>
      </c>
      <c r="CR48" s="68">
        <f t="shared" si="137"/>
        <v>30.945783466172276</v>
      </c>
      <c r="CS48" s="69">
        <f t="shared" si="138"/>
        <v>45.885512205909293</v>
      </c>
      <c r="CT48" s="69">
        <f t="shared" si="139"/>
        <v>76.831295672081581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31.205227626179187</v>
      </c>
      <c r="C49" s="18">
        <f t="shared" si="104"/>
        <v>26.310444740368023</v>
      </c>
      <c r="D49" s="18">
        <f t="shared" si="104"/>
        <v>27.275095752915234</v>
      </c>
      <c r="E49" s="18">
        <f t="shared" si="104"/>
        <v>26.538127225439574</v>
      </c>
      <c r="F49" s="18">
        <f t="shared" si="104"/>
        <v>23.876018350337951</v>
      </c>
      <c r="H49" s="68">
        <f t="shared" si="105"/>
        <v>36.709092821750325</v>
      </c>
      <c r="I49" s="69">
        <f t="shared" si="106"/>
        <v>63.067812122716703</v>
      </c>
      <c r="J49" s="69">
        <f t="shared" si="107"/>
        <v>99.77690494446702</v>
      </c>
      <c r="L49" t="str">
        <f t="shared" si="140"/>
        <v>23 Teaching and other educational professionals</v>
      </c>
      <c r="M49" s="18">
        <f t="shared" si="108"/>
        <v>26.811915253679153</v>
      </c>
      <c r="N49" s="18">
        <f t="shared" si="108"/>
        <v>23.195524581942266</v>
      </c>
      <c r="O49" s="18">
        <f t="shared" si="108"/>
        <v>24.617354421437657</v>
      </c>
      <c r="P49" s="18">
        <f t="shared" si="108"/>
        <v>24.471155276284296</v>
      </c>
      <c r="Q49" s="18">
        <f t="shared" si="108"/>
        <v>22.384706095917046</v>
      </c>
      <c r="S49" s="68">
        <f t="shared" si="109"/>
        <v>32.557895309738917</v>
      </c>
      <c r="T49" s="69">
        <f t="shared" si="110"/>
        <v>64.086018455114953</v>
      </c>
      <c r="U49" s="69">
        <f t="shared" si="111"/>
        <v>96.643913764853849</v>
      </c>
      <c r="W49" t="str">
        <f t="shared" si="141"/>
        <v>23 Teaching and other educational professionals</v>
      </c>
      <c r="X49" s="18">
        <f t="shared" si="112"/>
        <v>7.9134450094876154</v>
      </c>
      <c r="Y49" s="18">
        <f t="shared" si="112"/>
        <v>6.0442264119260596</v>
      </c>
      <c r="Z49" s="18">
        <f t="shared" si="112"/>
        <v>6.7215100994670598</v>
      </c>
      <c r="AA49" s="18">
        <f t="shared" si="112"/>
        <v>5.8680346911270851</v>
      </c>
      <c r="AB49" s="18">
        <f t="shared" si="112"/>
        <v>4.9416526274316128</v>
      </c>
      <c r="AD49" s="68">
        <f t="shared" si="113"/>
        <v>2.9759097276803366</v>
      </c>
      <c r="AE49" s="69">
        <f t="shared" si="114"/>
        <v>48.619835862208021</v>
      </c>
      <c r="AF49" s="69">
        <f t="shared" si="115"/>
        <v>51.595745589888352</v>
      </c>
      <c r="AH49" t="str">
        <f t="shared" si="142"/>
        <v>23 Teaching and other educational professionals</v>
      </c>
      <c r="AI49" s="18">
        <f t="shared" si="116"/>
        <v>3.063242080416118</v>
      </c>
      <c r="AJ49" s="18">
        <f t="shared" si="116"/>
        <v>1.3684451433572309</v>
      </c>
      <c r="AK49" s="18">
        <f t="shared" si="116"/>
        <v>1.2079317927836954</v>
      </c>
      <c r="AL49" s="18">
        <f t="shared" si="116"/>
        <v>0.71231551672711158</v>
      </c>
      <c r="AM49" s="18">
        <f t="shared" si="116"/>
        <v>0.67631858464304073</v>
      </c>
      <c r="AO49" s="68">
        <f t="shared" si="117"/>
        <v>-42.263426508612376</v>
      </c>
      <c r="AP49" s="69">
        <f t="shared" si="118"/>
        <v>16.151312473714579</v>
      </c>
      <c r="AQ49" s="69">
        <f t="shared" si="119"/>
        <v>-26.112114034897793</v>
      </c>
      <c r="AS49" t="str">
        <f t="shared" si="143"/>
        <v>23 Teaching and other educational professionals</v>
      </c>
      <c r="AT49" s="18">
        <f t="shared" si="120"/>
        <v>0.98317083700979657</v>
      </c>
      <c r="AU49" s="18">
        <f t="shared" si="120"/>
        <v>0.63496061358445388</v>
      </c>
      <c r="AV49" s="18">
        <f t="shared" si="120"/>
        <v>0.65925341246737368</v>
      </c>
      <c r="AW49" s="18">
        <f t="shared" si="120"/>
        <v>0.52765074007336277</v>
      </c>
      <c r="AX49" s="18">
        <f t="shared" si="120"/>
        <v>0.36905729979168783</v>
      </c>
      <c r="AZ49" s="68">
        <f t="shared" si="121"/>
        <v>-31.279742960021839</v>
      </c>
      <c r="BA49" s="69">
        <f t="shared" si="122"/>
        <v>32.264266560911878</v>
      </c>
      <c r="BB49" s="69">
        <f t="shared" si="123"/>
        <v>0.98452360089003821</v>
      </c>
      <c r="BD49" t="str">
        <f t="shared" si="144"/>
        <v>23 Teaching and other educational professionals</v>
      </c>
      <c r="BE49" s="18">
        <f t="shared" si="124"/>
        <v>0.88062647713436204</v>
      </c>
      <c r="BF49" s="18">
        <f t="shared" si="124"/>
        <v>0.73302231518846583</v>
      </c>
      <c r="BG49" s="18">
        <f t="shared" si="124"/>
        <v>0.92082222079088072</v>
      </c>
      <c r="BH49" s="18">
        <f t="shared" si="124"/>
        <v>0.97891681589900004</v>
      </c>
      <c r="BI49" s="18">
        <f t="shared" si="124"/>
        <v>1.0406877339690273</v>
      </c>
      <c r="BK49" s="68">
        <f t="shared" si="125"/>
        <v>15.117372121706701</v>
      </c>
      <c r="BL49" s="69">
        <f t="shared" si="126"/>
        <v>42.241503019348819</v>
      </c>
      <c r="BM49" s="69">
        <f t="shared" si="127"/>
        <v>57.35887514105552</v>
      </c>
      <c r="BO49" t="str">
        <f t="shared" si="145"/>
        <v>23 Teaching and other educational professionals</v>
      </c>
      <c r="BP49" s="18">
        <f t="shared" si="128"/>
        <v>0.68647070229983731</v>
      </c>
      <c r="BQ49" s="18">
        <f t="shared" si="128"/>
        <v>0.60324959408756995</v>
      </c>
      <c r="BR49" s="18">
        <f t="shared" si="128"/>
        <v>0.75122669538444631</v>
      </c>
      <c r="BS49" s="18">
        <f t="shared" si="128"/>
        <v>0.74551710558878015</v>
      </c>
      <c r="BT49" s="18">
        <f t="shared" si="128"/>
        <v>0.72076480339243365</v>
      </c>
      <c r="BV49" s="68">
        <f t="shared" si="129"/>
        <v>-17.576893007515114</v>
      </c>
      <c r="BW49" s="69">
        <f t="shared" si="130"/>
        <v>40.314270864106412</v>
      </c>
      <c r="BX49" s="69">
        <f t="shared" si="131"/>
        <v>22.737377856591294</v>
      </c>
      <c r="BZ49" t="str">
        <f t="shared" si="146"/>
        <v>23 Teaching and other educational professionals</v>
      </c>
      <c r="CA49" s="18">
        <f t="shared" si="132"/>
        <v>0.89306048947799477</v>
      </c>
      <c r="CB49" s="18">
        <f t="shared" si="132"/>
        <v>0.73162020672221317</v>
      </c>
      <c r="CC49" s="18">
        <f t="shared" si="132"/>
        <v>0.94285682535802007</v>
      </c>
      <c r="CD49" s="18">
        <f t="shared" si="132"/>
        <v>0.98177825899386018</v>
      </c>
      <c r="CE49" s="18">
        <f t="shared" si="132"/>
        <v>1.0925286984880607</v>
      </c>
      <c r="CG49" s="68">
        <f t="shared" si="133"/>
        <v>-32.855722614891611</v>
      </c>
      <c r="CH49" s="69">
        <f t="shared" si="134"/>
        <v>35.158073836572839</v>
      </c>
      <c r="CI49" s="69">
        <f t="shared" si="135"/>
        <v>2.3023512216812261</v>
      </c>
      <c r="CK49" t="str">
        <f t="shared" si="147"/>
        <v>23 Teaching and other educational professionals</v>
      </c>
      <c r="CL49" s="18">
        <f t="shared" si="136"/>
        <v>0.41277076614506181</v>
      </c>
      <c r="CM49" s="18">
        <f t="shared" si="136"/>
        <v>0.51830133916683641</v>
      </c>
      <c r="CN49" s="18">
        <f t="shared" si="136"/>
        <v>0.6556843972567975</v>
      </c>
      <c r="CO49" s="18">
        <f t="shared" si="136"/>
        <v>0.92827461257904975</v>
      </c>
      <c r="CP49" s="18">
        <f t="shared" si="136"/>
        <v>1.3643047342761778</v>
      </c>
      <c r="CR49" s="68">
        <f t="shared" si="137"/>
        <v>23.600181206621844</v>
      </c>
      <c r="CS49" s="69">
        <f t="shared" si="138"/>
        <v>45.85945885855223</v>
      </c>
      <c r="CT49" s="69">
        <f t="shared" si="139"/>
        <v>69.459640065174071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5.5647538245117456</v>
      </c>
      <c r="D50" s="18">
        <f t="shared" si="104"/>
        <v>5.7435635443139796</v>
      </c>
      <c r="E50" s="18">
        <f t="shared" si="104"/>
        <v>6.0057995543339953</v>
      </c>
      <c r="F50" s="18">
        <f t="shared" si="104"/>
        <v>6.4651463836885439</v>
      </c>
      <c r="H50" s="68">
        <f t="shared" si="105"/>
        <v>75.791840712487542</v>
      </c>
      <c r="I50" s="69">
        <f t="shared" si="106"/>
        <v>76.772563107359233</v>
      </c>
      <c r="J50" s="69">
        <f t="shared" si="107"/>
        <v>152.5644038198468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11.418816605999872</v>
      </c>
      <c r="O50" s="18">
        <f t="shared" si="108"/>
        <v>11.924133026299645</v>
      </c>
      <c r="P50" s="18">
        <f t="shared" si="108"/>
        <v>11.929856857571719</v>
      </c>
      <c r="Q50" s="18">
        <f t="shared" si="108"/>
        <v>11.600543827487165</v>
      </c>
      <c r="S50" s="68">
        <f t="shared" si="109"/>
        <v>41.823147164673784</v>
      </c>
      <c r="T50" s="69">
        <f t="shared" si="110"/>
        <v>68.6024232661225</v>
      </c>
      <c r="U50" s="69">
        <f t="shared" si="111"/>
        <v>110.42557043079628</v>
      </c>
      <c r="W50" t="str">
        <f t="shared" si="141"/>
        <v>24 Business, media and public service professionals</v>
      </c>
      <c r="X50" s="18">
        <f t="shared" si="112"/>
        <v>9.7085321104457645</v>
      </c>
      <c r="Y50" s="18">
        <f t="shared" si="112"/>
        <v>9.5843093542698341</v>
      </c>
      <c r="Z50" s="18">
        <f t="shared" si="112"/>
        <v>10.666370236846848</v>
      </c>
      <c r="AA50" s="18">
        <f t="shared" si="112"/>
        <v>10.701134316266153</v>
      </c>
      <c r="AB50" s="18">
        <f t="shared" si="112"/>
        <v>10.517246862326084</v>
      </c>
      <c r="AD50" s="68">
        <f t="shared" si="113"/>
        <v>38.107000477392802</v>
      </c>
      <c r="AE50" s="69">
        <f t="shared" si="114"/>
        <v>64.175304885469643</v>
      </c>
      <c r="AF50" s="69">
        <f t="shared" si="115"/>
        <v>102.28230536286245</v>
      </c>
      <c r="AH50" t="str">
        <f t="shared" si="142"/>
        <v>24 Business, media and public service professionals</v>
      </c>
      <c r="AI50" s="18">
        <f t="shared" si="116"/>
        <v>3.0418368798850044</v>
      </c>
      <c r="AJ50" s="18">
        <f t="shared" si="116"/>
        <v>2.8934839088998388</v>
      </c>
      <c r="AK50" s="18">
        <f t="shared" si="116"/>
        <v>3.1517480517815359</v>
      </c>
      <c r="AL50" s="18">
        <f t="shared" si="116"/>
        <v>2.9992610685387149</v>
      </c>
      <c r="AM50" s="18">
        <f t="shared" si="116"/>
        <v>3.0820051518220124</v>
      </c>
      <c r="AO50" s="68">
        <f t="shared" si="117"/>
        <v>0.83793973637052188</v>
      </c>
      <c r="AP50" s="69">
        <f t="shared" si="118"/>
        <v>36.651502698652237</v>
      </c>
      <c r="AQ50" s="69">
        <f t="shared" si="119"/>
        <v>37.48944243502276</v>
      </c>
      <c r="AS50" t="str">
        <f t="shared" si="143"/>
        <v>24 Business, media and public service professionals</v>
      </c>
      <c r="AT50" s="18">
        <f t="shared" si="120"/>
        <v>5.5446120801491423</v>
      </c>
      <c r="AU50" s="18">
        <f t="shared" si="120"/>
        <v>5.2381015751183302</v>
      </c>
      <c r="AV50" s="18">
        <f t="shared" si="120"/>
        <v>5.8204938519442297</v>
      </c>
      <c r="AW50" s="18">
        <f t="shared" si="120"/>
        <v>6.1764116267653355</v>
      </c>
      <c r="AX50" s="18">
        <f t="shared" si="120"/>
        <v>6.2644152987042148</v>
      </c>
      <c r="AZ50" s="68">
        <f t="shared" si="121"/>
        <v>32.118632092004624</v>
      </c>
      <c r="BA50" s="69">
        <f t="shared" si="122"/>
        <v>56.696653204990731</v>
      </c>
      <c r="BB50" s="69">
        <f t="shared" si="123"/>
        <v>88.815285296995356</v>
      </c>
      <c r="BD50" t="str">
        <f t="shared" si="144"/>
        <v>24 Business, media and public service professionals</v>
      </c>
      <c r="BE50" s="18">
        <f t="shared" si="124"/>
        <v>3.0779281948788833</v>
      </c>
      <c r="BF50" s="18">
        <f t="shared" si="124"/>
        <v>3.2352181498001764</v>
      </c>
      <c r="BG50" s="18">
        <f t="shared" si="124"/>
        <v>3.8777556199367775</v>
      </c>
      <c r="BH50" s="18">
        <f t="shared" si="124"/>
        <v>3.9449336141282041</v>
      </c>
      <c r="BI50" s="18">
        <f t="shared" si="124"/>
        <v>4.1465155920913999</v>
      </c>
      <c r="BK50" s="68">
        <f t="shared" si="125"/>
        <v>8.9178572967761198</v>
      </c>
      <c r="BL50" s="69">
        <f t="shared" si="126"/>
        <v>43.54626278744707</v>
      </c>
      <c r="BM50" s="69">
        <f t="shared" si="127"/>
        <v>52.46412008422319</v>
      </c>
      <c r="BO50" t="str">
        <f t="shared" si="145"/>
        <v>24 Business, media and public service professionals</v>
      </c>
      <c r="BP50" s="18">
        <f t="shared" si="128"/>
        <v>2.1125541846148259</v>
      </c>
      <c r="BQ50" s="18">
        <f t="shared" si="128"/>
        <v>2.1406306373597932</v>
      </c>
      <c r="BR50" s="18">
        <f t="shared" si="128"/>
        <v>2.4936410801154127</v>
      </c>
      <c r="BS50" s="18">
        <f t="shared" si="128"/>
        <v>2.5711310496507975</v>
      </c>
      <c r="BT50" s="18">
        <f t="shared" si="128"/>
        <v>2.7659792576258257</v>
      </c>
      <c r="BV50" s="68">
        <f t="shared" si="129"/>
        <v>-4.7113008342420351</v>
      </c>
      <c r="BW50" s="69">
        <f t="shared" si="130"/>
        <v>39.040713678877609</v>
      </c>
      <c r="BX50" s="69">
        <f t="shared" si="131"/>
        <v>34.329412844635577</v>
      </c>
      <c r="BZ50" t="str">
        <f t="shared" si="146"/>
        <v>24 Business, media and public service professionals</v>
      </c>
      <c r="CA50" s="18">
        <f t="shared" si="132"/>
        <v>1.8002738592350149</v>
      </c>
      <c r="CB50" s="18">
        <f t="shared" si="132"/>
        <v>2.0622210059438992</v>
      </c>
      <c r="CC50" s="18">
        <f t="shared" si="132"/>
        <v>2.4174093537293455</v>
      </c>
      <c r="CD50" s="18">
        <f t="shared" si="132"/>
        <v>2.6129503972590835</v>
      </c>
      <c r="CE50" s="18">
        <f t="shared" si="132"/>
        <v>2.6210908147001826</v>
      </c>
      <c r="CG50" s="68">
        <f t="shared" si="133"/>
        <v>-37.171922609194951</v>
      </c>
      <c r="CH50" s="69">
        <f t="shared" si="134"/>
        <v>33.385489246750687</v>
      </c>
      <c r="CI50" s="69">
        <f t="shared" si="135"/>
        <v>-3.7864333624442637</v>
      </c>
      <c r="CK50" t="str">
        <f t="shared" si="147"/>
        <v>24 Business, media and public service professionals</v>
      </c>
      <c r="CL50" s="18">
        <f t="shared" si="136"/>
        <v>1.2028232936739043</v>
      </c>
      <c r="CM50" s="18">
        <f t="shared" si="136"/>
        <v>1.6588189717605868</v>
      </c>
      <c r="CN50" s="18">
        <f t="shared" si="136"/>
        <v>2.0474528673614678</v>
      </c>
      <c r="CO50" s="18">
        <f t="shared" si="136"/>
        <v>2.6975820090831317</v>
      </c>
      <c r="CP50" s="18">
        <f t="shared" si="136"/>
        <v>4.1947505681154791</v>
      </c>
      <c r="CR50" s="68">
        <f t="shared" si="137"/>
        <v>21.701182784485972</v>
      </c>
      <c r="CS50" s="69">
        <f t="shared" si="138"/>
        <v>43.933948814257526</v>
      </c>
      <c r="CT50" s="69">
        <f t="shared" si="139"/>
        <v>65.635131598743499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2.2219257833429085</v>
      </c>
      <c r="C51" s="18">
        <f t="shared" si="104"/>
        <v>2.2807429073406773</v>
      </c>
      <c r="D51" s="18">
        <f t="shared" si="104"/>
        <v>2.3038122047400078</v>
      </c>
      <c r="E51" s="18">
        <f t="shared" si="104"/>
        <v>2.101118930818084</v>
      </c>
      <c r="F51" s="18">
        <f t="shared" si="104"/>
        <v>2.3883185808982912</v>
      </c>
      <c r="H51" s="68">
        <f t="shared" si="105"/>
        <v>61.900042985286554</v>
      </c>
      <c r="I51" s="69">
        <f t="shared" si="106"/>
        <v>64.386908272690206</v>
      </c>
      <c r="J51" s="69">
        <f t="shared" si="107"/>
        <v>126.28695125797678</v>
      </c>
      <c r="L51" t="str">
        <f t="shared" si="140"/>
        <v>31 Science, engineering and technology associate professionals</v>
      </c>
      <c r="M51" s="18">
        <f t="shared" si="108"/>
        <v>1.8950838886763384</v>
      </c>
      <c r="N51" s="18">
        <f t="shared" si="108"/>
        <v>2.065147671916963</v>
      </c>
      <c r="O51" s="18">
        <f t="shared" si="108"/>
        <v>2.1731863292577835</v>
      </c>
      <c r="P51" s="18">
        <f t="shared" si="108"/>
        <v>1.9121048136641154</v>
      </c>
      <c r="Q51" s="18">
        <f t="shared" si="108"/>
        <v>2.1010728702507189</v>
      </c>
      <c r="S51" s="68">
        <f t="shared" si="109"/>
        <v>40.941773603945961</v>
      </c>
      <c r="T51" s="69">
        <f t="shared" si="110"/>
        <v>54.99685551851605</v>
      </c>
      <c r="U51" s="69">
        <f t="shared" si="111"/>
        <v>95.938629122462018</v>
      </c>
      <c r="W51" t="str">
        <f t="shared" si="141"/>
        <v>31 Science, engineering and technology associate professionals</v>
      </c>
      <c r="X51" s="18">
        <f t="shared" si="112"/>
        <v>2.6976014643443658</v>
      </c>
      <c r="Y51" s="18">
        <f t="shared" si="112"/>
        <v>2.5065033813571835</v>
      </c>
      <c r="Z51" s="18">
        <f t="shared" si="112"/>
        <v>2.5591270588472796</v>
      </c>
      <c r="AA51" s="18">
        <f t="shared" si="112"/>
        <v>2.1371947628163079</v>
      </c>
      <c r="AB51" s="18">
        <f t="shared" si="112"/>
        <v>1.9117586799506168</v>
      </c>
      <c r="AD51" s="68">
        <f t="shared" si="113"/>
        <v>4.6336803351015758</v>
      </c>
      <c r="AE51" s="69">
        <f t="shared" si="114"/>
        <v>43.934945401081663</v>
      </c>
      <c r="AF51" s="69">
        <f t="shared" si="115"/>
        <v>48.568625736183236</v>
      </c>
      <c r="AH51" t="str">
        <f t="shared" si="142"/>
        <v>31 Science, engineering and technology associate professionals</v>
      </c>
      <c r="AI51" s="18">
        <f t="shared" si="116"/>
        <v>1.3734380888726809</v>
      </c>
      <c r="AJ51" s="18">
        <f t="shared" si="116"/>
        <v>1.5501595629600791</v>
      </c>
      <c r="AK51" s="18">
        <f t="shared" si="116"/>
        <v>1.6125863327676082</v>
      </c>
      <c r="AL51" s="18">
        <f t="shared" si="116"/>
        <v>1.7277836655428425</v>
      </c>
      <c r="AM51" s="18">
        <f t="shared" si="116"/>
        <v>2.0807853773236458</v>
      </c>
      <c r="AO51" s="68">
        <f t="shared" si="117"/>
        <v>33.059659903534019</v>
      </c>
      <c r="AP51" s="69">
        <f t="shared" si="118"/>
        <v>52.36158492604055</v>
      </c>
      <c r="AQ51" s="69">
        <f t="shared" si="119"/>
        <v>85.421244829574562</v>
      </c>
      <c r="AS51" t="str">
        <f t="shared" si="143"/>
        <v>31 Science, engineering and technology associate professionals</v>
      </c>
      <c r="AT51" s="18">
        <f t="shared" si="120"/>
        <v>4.9837531968091584</v>
      </c>
      <c r="AU51" s="18">
        <f t="shared" si="120"/>
        <v>4.3437362690192991</v>
      </c>
      <c r="AV51" s="18">
        <f t="shared" si="120"/>
        <v>4.347282737889933</v>
      </c>
      <c r="AW51" s="18">
        <f t="shared" si="120"/>
        <v>3.4149770906677124</v>
      </c>
      <c r="AX51" s="18">
        <f t="shared" si="120"/>
        <v>2.859126606468136</v>
      </c>
      <c r="AZ51" s="68">
        <f t="shared" si="121"/>
        <v>-19.265555362874316</v>
      </c>
      <c r="BA51" s="69">
        <f t="shared" si="122"/>
        <v>31.929599510117512</v>
      </c>
      <c r="BB51" s="69">
        <f t="shared" si="123"/>
        <v>12.664044147243194</v>
      </c>
      <c r="BD51" t="str">
        <f t="shared" si="144"/>
        <v>31 Science, engineering and technology associate professionals</v>
      </c>
      <c r="BE51" s="18">
        <f t="shared" si="124"/>
        <v>1.887624790656816</v>
      </c>
      <c r="BF51" s="18">
        <f t="shared" si="124"/>
        <v>1.873774186227203</v>
      </c>
      <c r="BG51" s="18">
        <f t="shared" si="124"/>
        <v>2.1513664379420314</v>
      </c>
      <c r="BH51" s="18">
        <f t="shared" si="124"/>
        <v>1.5031013379773306</v>
      </c>
      <c r="BI51" s="18">
        <f t="shared" si="124"/>
        <v>1.2435313852201766</v>
      </c>
      <c r="BK51" s="68">
        <f t="shared" si="125"/>
        <v>-41.123961072214563</v>
      </c>
      <c r="BL51" s="69">
        <f t="shared" si="126"/>
        <v>22.967663142337997</v>
      </c>
      <c r="BM51" s="69">
        <f t="shared" si="127"/>
        <v>-18.156297929876565</v>
      </c>
      <c r="BO51" t="str">
        <f t="shared" si="145"/>
        <v>31 Science, engineering and technology associate professionals</v>
      </c>
      <c r="BP51" s="18">
        <f t="shared" si="128"/>
        <v>1.3304352728973483</v>
      </c>
      <c r="BQ51" s="18">
        <f t="shared" si="128"/>
        <v>1.4299554684822116</v>
      </c>
      <c r="BR51" s="18">
        <f t="shared" si="128"/>
        <v>1.5883511079783914</v>
      </c>
      <c r="BS51" s="18">
        <f t="shared" si="128"/>
        <v>1.3226199790583144</v>
      </c>
      <c r="BT51" s="18">
        <f t="shared" si="128"/>
        <v>1.4433404924723843</v>
      </c>
      <c r="BV51" s="68">
        <f t="shared" si="129"/>
        <v>-21.936376063496738</v>
      </c>
      <c r="BW51" s="69">
        <f t="shared" si="130"/>
        <v>28.029718378575957</v>
      </c>
      <c r="BX51" s="69">
        <f t="shared" si="131"/>
        <v>6.0933423150792194</v>
      </c>
      <c r="BZ51" t="str">
        <f t="shared" si="146"/>
        <v>31 Science, engineering and technology associate professionals</v>
      </c>
      <c r="CA51" s="18">
        <f t="shared" si="132"/>
        <v>1.2706001673607312</v>
      </c>
      <c r="CB51" s="18">
        <f t="shared" si="132"/>
        <v>1.7913991083380283</v>
      </c>
      <c r="CC51" s="18">
        <f t="shared" si="132"/>
        <v>1.8332584765284723</v>
      </c>
      <c r="CD51" s="18">
        <f t="shared" si="132"/>
        <v>1.7402438606167616</v>
      </c>
      <c r="CE51" s="18">
        <f t="shared" si="132"/>
        <v>2.255994696391336</v>
      </c>
      <c r="CG51" s="68">
        <f t="shared" si="133"/>
        <v>-28.692325675439502</v>
      </c>
      <c r="CH51" s="69">
        <f t="shared" si="134"/>
        <v>29.174215218965283</v>
      </c>
      <c r="CI51" s="69">
        <f t="shared" si="135"/>
        <v>0.48188954352578539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0.78123906337040172</v>
      </c>
      <c r="CN51" s="18">
        <f t="shared" si="136"/>
        <v>0.96020575378741657</v>
      </c>
      <c r="CO51" s="18">
        <f t="shared" si="136"/>
        <v>1.1485488087589912</v>
      </c>
      <c r="CP51" s="18">
        <f t="shared" si="136"/>
        <v>1.9044186439804909</v>
      </c>
      <c r="CR51" s="68">
        <f t="shared" si="137"/>
        <v>17.815028056548272</v>
      </c>
      <c r="CS51" s="69">
        <f t="shared" si="138"/>
        <v>41.292611433752796</v>
      </c>
      <c r="CT51" s="69">
        <f t="shared" si="139"/>
        <v>59.107639490301068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0.53962914802123851</v>
      </c>
      <c r="C52" s="18">
        <f t="shared" si="104"/>
        <v>0.68595534558892313</v>
      </c>
      <c r="D52" s="18">
        <f t="shared" si="104"/>
        <v>0.53232412738907697</v>
      </c>
      <c r="E52" s="18">
        <f t="shared" si="104"/>
        <v>0.51555521059229004</v>
      </c>
      <c r="F52" s="18">
        <f t="shared" si="104"/>
        <v>0.51067275289066849</v>
      </c>
      <c r="H52" s="68">
        <f t="shared" si="105"/>
        <v>49.819490917135752</v>
      </c>
      <c r="I52" s="69">
        <f t="shared" si="106"/>
        <v>85.75626574847945</v>
      </c>
      <c r="J52" s="69">
        <f t="shared" si="107"/>
        <v>135.57575666561522</v>
      </c>
      <c r="L52" t="str">
        <f t="shared" si="140"/>
        <v>32 Health and social care associate professionals</v>
      </c>
      <c r="M52" s="18">
        <f t="shared" si="108"/>
        <v>2.7764996341210493</v>
      </c>
      <c r="N52" s="18">
        <f t="shared" si="108"/>
        <v>2.9224904796365441</v>
      </c>
      <c r="O52" s="18">
        <f t="shared" si="108"/>
        <v>2.8650775095007255</v>
      </c>
      <c r="P52" s="18">
        <f t="shared" si="108"/>
        <v>2.7955627444364199</v>
      </c>
      <c r="Q52" s="18">
        <f t="shared" si="108"/>
        <v>2.7812467662349185</v>
      </c>
      <c r="S52" s="68">
        <f t="shared" si="109"/>
        <v>41.513779311287237</v>
      </c>
      <c r="T52" s="69">
        <f t="shared" si="110"/>
        <v>79.413764727224731</v>
      </c>
      <c r="U52" s="69">
        <f t="shared" si="111"/>
        <v>120.92754403851195</v>
      </c>
      <c r="W52" t="str">
        <f t="shared" si="141"/>
        <v>32 Health and social care associate professionals</v>
      </c>
      <c r="X52" s="18">
        <f t="shared" si="112"/>
        <v>4.0011803902361436</v>
      </c>
      <c r="Y52" s="18">
        <f t="shared" si="112"/>
        <v>4.4073966947310534</v>
      </c>
      <c r="Z52" s="18">
        <f t="shared" si="112"/>
        <v>4.5868906682153234</v>
      </c>
      <c r="AA52" s="18">
        <f t="shared" si="112"/>
        <v>4.7803509057794491</v>
      </c>
      <c r="AB52" s="18">
        <f t="shared" si="112"/>
        <v>5.1758424455392484</v>
      </c>
      <c r="AD52" s="68">
        <f t="shared" si="113"/>
        <v>58.049431723639223</v>
      </c>
      <c r="AE52" s="69">
        <f t="shared" si="114"/>
        <v>83.254766952113513</v>
      </c>
      <c r="AF52" s="69">
        <f t="shared" si="115"/>
        <v>141.30419867575273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7.5495833512601047</v>
      </c>
      <c r="AK52" s="18">
        <f t="shared" si="116"/>
        <v>7.5523587882828149</v>
      </c>
      <c r="AL52" s="18">
        <f t="shared" si="116"/>
        <v>5.8512739951613844</v>
      </c>
      <c r="AM52" s="18">
        <f t="shared" si="116"/>
        <v>2.842522371642267</v>
      </c>
      <c r="AO52" s="68">
        <f t="shared" si="117"/>
        <v>-61.18823668619158</v>
      </c>
      <c r="AP52" s="69">
        <f t="shared" si="118"/>
        <v>29.117270467814986</v>
      </c>
      <c r="AQ52" s="69">
        <f t="shared" si="119"/>
        <v>-32.070966218376583</v>
      </c>
      <c r="AS52" t="str">
        <f t="shared" si="143"/>
        <v>32 Health and social care associate professionals</v>
      </c>
      <c r="AT52" s="18">
        <f t="shared" si="120"/>
        <v>1.892986436231876</v>
      </c>
      <c r="AU52" s="18">
        <f t="shared" si="120"/>
        <v>2.1117063678262347</v>
      </c>
      <c r="AV52" s="18">
        <f t="shared" si="120"/>
        <v>2.3726971035477638</v>
      </c>
      <c r="AW52" s="18">
        <f t="shared" si="120"/>
        <v>2.2455347585869365</v>
      </c>
      <c r="AX52" s="18">
        <f t="shared" si="120"/>
        <v>2.2617846346679</v>
      </c>
      <c r="AZ52" s="68">
        <f t="shared" si="121"/>
        <v>17.017902996018833</v>
      </c>
      <c r="BA52" s="69">
        <f t="shared" si="122"/>
        <v>60.572740914992032</v>
      </c>
      <c r="BB52" s="69">
        <f t="shared" si="123"/>
        <v>77.590643911010858</v>
      </c>
      <c r="BD52" t="str">
        <f t="shared" si="144"/>
        <v>32 Health and social care associate professionals</v>
      </c>
      <c r="BE52" s="18">
        <f t="shared" si="124"/>
        <v>1.6686863611430804</v>
      </c>
      <c r="BF52" s="18">
        <f t="shared" si="124"/>
        <v>1.9865659379920031</v>
      </c>
      <c r="BG52" s="18">
        <f t="shared" si="124"/>
        <v>2.0630977245618158</v>
      </c>
      <c r="BH52" s="18">
        <f t="shared" si="124"/>
        <v>2.3035771896631241</v>
      </c>
      <c r="BI52" s="18">
        <f t="shared" si="124"/>
        <v>2.6083189613312956</v>
      </c>
      <c r="BK52" s="68">
        <f t="shared" si="125"/>
        <v>28.776649246257396</v>
      </c>
      <c r="BL52" s="69">
        <f t="shared" si="126"/>
        <v>68.135252234565385</v>
      </c>
      <c r="BM52" s="69">
        <f t="shared" si="127"/>
        <v>96.911901480822777</v>
      </c>
      <c r="BO52" t="str">
        <f t="shared" si="145"/>
        <v>32 Health and social care associate professionals</v>
      </c>
      <c r="BP52" s="18">
        <f t="shared" si="128"/>
        <v>1.3556732238610498</v>
      </c>
      <c r="BQ52" s="18">
        <f t="shared" si="128"/>
        <v>1.492816091947434</v>
      </c>
      <c r="BR52" s="18">
        <f t="shared" si="128"/>
        <v>1.6415155557406347</v>
      </c>
      <c r="BS52" s="18">
        <f t="shared" si="128"/>
        <v>1.5558564188578237</v>
      </c>
      <c r="BT52" s="18">
        <f t="shared" si="128"/>
        <v>1.4272271760142279</v>
      </c>
      <c r="BV52" s="68">
        <f t="shared" si="129"/>
        <v>-25.307924584975773</v>
      </c>
      <c r="BW52" s="69">
        <f t="shared" si="130"/>
        <v>42.622417677669304</v>
      </c>
      <c r="BX52" s="69">
        <f t="shared" si="131"/>
        <v>17.314493092693535</v>
      </c>
      <c r="BZ52" t="str">
        <f t="shared" si="146"/>
        <v>32 Health and social care associate professionals</v>
      </c>
      <c r="CA52" s="18">
        <f t="shared" si="132"/>
        <v>0.95803922407532283</v>
      </c>
      <c r="CB52" s="18">
        <f t="shared" si="132"/>
        <v>0.71798815550685169</v>
      </c>
      <c r="CC52" s="18">
        <f t="shared" si="132"/>
        <v>0.8683745818868539</v>
      </c>
      <c r="CD52" s="18">
        <f t="shared" si="132"/>
        <v>0.74380988340909393</v>
      </c>
      <c r="CE52" s="18">
        <f t="shared" si="132"/>
        <v>0.55355349817680077</v>
      </c>
      <c r="CG52" s="68">
        <f t="shared" si="133"/>
        <v>-63.061913278229319</v>
      </c>
      <c r="CH52" s="69">
        <f t="shared" si="134"/>
        <v>27.427784202999302</v>
      </c>
      <c r="CI52" s="69">
        <f t="shared" si="135"/>
        <v>-35.634129075230021</v>
      </c>
      <c r="CK52" t="str">
        <f t="shared" si="147"/>
        <v>32 Health and social care associate professionals</v>
      </c>
      <c r="CL52" s="18">
        <f t="shared" si="136"/>
        <v>0.28435180194013909</v>
      </c>
      <c r="CM52" s="18">
        <f t="shared" si="136"/>
        <v>0.32801457932159456</v>
      </c>
      <c r="CN52" s="18">
        <f t="shared" si="136"/>
        <v>0.38174313027266482</v>
      </c>
      <c r="CO52" s="18">
        <f t="shared" si="136"/>
        <v>0.46656580368567974</v>
      </c>
      <c r="CP52" s="18">
        <f t="shared" si="136"/>
        <v>0.70554985604667853</v>
      </c>
      <c r="CR52" s="68">
        <f t="shared" si="137"/>
        <v>9.7890552062873262</v>
      </c>
      <c r="CS52" s="69">
        <f t="shared" si="138"/>
        <v>41.954448915221867</v>
      </c>
      <c r="CT52" s="69">
        <f t="shared" si="139"/>
        <v>51.743504121509197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0.20015555131235116</v>
      </c>
      <c r="C53" s="18">
        <f t="shared" si="104"/>
        <v>0.25422006248342333</v>
      </c>
      <c r="D53" s="18">
        <f t="shared" si="104"/>
        <v>0.22612089397091537</v>
      </c>
      <c r="E53" s="18">
        <f t="shared" si="104"/>
        <v>0.28128401848874673</v>
      </c>
      <c r="F53" s="18">
        <f t="shared" si="104"/>
        <v>0.34720391279646889</v>
      </c>
      <c r="H53" s="68">
        <f t="shared" si="105"/>
        <v>139.7980782512802</v>
      </c>
      <c r="I53" s="69">
        <f t="shared" si="106"/>
        <v>70.806864372852246</v>
      </c>
      <c r="J53" s="69">
        <f t="shared" si="107"/>
        <v>210.60494262413246</v>
      </c>
      <c r="L53" t="str">
        <f t="shared" si="140"/>
        <v>33 Protective service occupations</v>
      </c>
      <c r="M53" s="18">
        <f t="shared" si="108"/>
        <v>0.49784477705278118</v>
      </c>
      <c r="N53" s="18">
        <f t="shared" si="108"/>
        <v>0.65194099149683626</v>
      </c>
      <c r="O53" s="18">
        <f t="shared" si="108"/>
        <v>0.61201310159955069</v>
      </c>
      <c r="P53" s="18">
        <f t="shared" si="108"/>
        <v>0.76809464360571778</v>
      </c>
      <c r="Q53" s="18">
        <f t="shared" si="108"/>
        <v>1.0129262198360818</v>
      </c>
      <c r="S53" s="68">
        <f t="shared" si="109"/>
        <v>141.27519506578844</v>
      </c>
      <c r="T53" s="69">
        <f t="shared" si="110"/>
        <v>63.96992879695329</v>
      </c>
      <c r="U53" s="69">
        <f t="shared" si="111"/>
        <v>205.24512386274171</v>
      </c>
      <c r="W53" t="str">
        <f t="shared" si="141"/>
        <v>33 Protective service occupations</v>
      </c>
      <c r="X53" s="18">
        <f t="shared" si="112"/>
        <v>1.3281121180110513</v>
      </c>
      <c r="Y53" s="18">
        <f t="shared" si="112"/>
        <v>1.593594781415048</v>
      </c>
      <c r="Z53" s="18">
        <f t="shared" si="112"/>
        <v>1.577331675941632</v>
      </c>
      <c r="AA53" s="18">
        <f t="shared" si="112"/>
        <v>1.8459773526897119</v>
      </c>
      <c r="AB53" s="18">
        <f t="shared" si="112"/>
        <v>2.1855752437263543</v>
      </c>
      <c r="AD53" s="68">
        <f t="shared" si="113"/>
        <v>94.076529383456943</v>
      </c>
      <c r="AE53" s="69">
        <f t="shared" si="114"/>
        <v>68.623448766906591</v>
      </c>
      <c r="AF53" s="69">
        <f t="shared" si="115"/>
        <v>162.69997815036353</v>
      </c>
      <c r="AH53" t="str">
        <f t="shared" si="142"/>
        <v>33 Protective service occupations</v>
      </c>
      <c r="AI53" s="18">
        <f t="shared" si="116"/>
        <v>1.0393522948701388</v>
      </c>
      <c r="AJ53" s="18">
        <f t="shared" si="116"/>
        <v>1.3419942716368556</v>
      </c>
      <c r="AK53" s="18">
        <f t="shared" si="116"/>
        <v>1.3320001146802045</v>
      </c>
      <c r="AL53" s="18">
        <f t="shared" si="116"/>
        <v>1.7804787302186764</v>
      </c>
      <c r="AM53" s="18">
        <f t="shared" si="116"/>
        <v>2.2502349586452186</v>
      </c>
      <c r="AO53" s="68">
        <f t="shared" si="117"/>
        <v>74.20704005220216</v>
      </c>
      <c r="AP53" s="69">
        <f t="shared" si="118"/>
        <v>56.296840635215887</v>
      </c>
      <c r="AQ53" s="69">
        <f t="shared" si="119"/>
        <v>130.50388068741805</v>
      </c>
      <c r="AS53" t="str">
        <f t="shared" si="143"/>
        <v>33 Protective service occupations</v>
      </c>
      <c r="AT53" s="18">
        <f t="shared" si="120"/>
        <v>1.1931711588646972</v>
      </c>
      <c r="AU53" s="18">
        <f t="shared" si="120"/>
        <v>1.2941400952861954</v>
      </c>
      <c r="AV53" s="18">
        <f t="shared" si="120"/>
        <v>1.2807664378342611</v>
      </c>
      <c r="AW53" s="18">
        <f t="shared" si="120"/>
        <v>1.3503956911093469</v>
      </c>
      <c r="AX53" s="18">
        <f t="shared" si="120"/>
        <v>1.4113829523239232</v>
      </c>
      <c r="AZ53" s="68">
        <f t="shared" si="121"/>
        <v>35.27523304263147</v>
      </c>
      <c r="BA53" s="69">
        <f t="shared" si="122"/>
        <v>52.688448133550622</v>
      </c>
      <c r="BB53" s="69">
        <f t="shared" si="123"/>
        <v>87.963681176182092</v>
      </c>
      <c r="BD53" t="str">
        <f t="shared" si="144"/>
        <v>33 Protective service occupations</v>
      </c>
      <c r="BE53" s="18">
        <f t="shared" si="124"/>
        <v>1.1248834305813131</v>
      </c>
      <c r="BF53" s="18">
        <f t="shared" si="124"/>
        <v>1.1826686053920339</v>
      </c>
      <c r="BG53" s="18">
        <f t="shared" si="124"/>
        <v>1.3077631834950789</v>
      </c>
      <c r="BH53" s="18">
        <f t="shared" si="124"/>
        <v>1.2744753157023878</v>
      </c>
      <c r="BI53" s="18">
        <f t="shared" si="124"/>
        <v>1.2077513783391252</v>
      </c>
      <c r="BK53" s="68">
        <f t="shared" si="125"/>
        <v>-5.9314050768293454</v>
      </c>
      <c r="BL53" s="69">
        <f t="shared" si="126"/>
        <v>24.125727556633127</v>
      </c>
      <c r="BM53" s="69">
        <f t="shared" si="127"/>
        <v>18.194322479803784</v>
      </c>
      <c r="BO53" t="str">
        <f t="shared" si="145"/>
        <v>33 Protective service occupations</v>
      </c>
      <c r="BP53" s="18">
        <f t="shared" si="128"/>
        <v>1.2302684217863684</v>
      </c>
      <c r="BQ53" s="18">
        <f t="shared" si="128"/>
        <v>1.4266667101574222</v>
      </c>
      <c r="BR53" s="18">
        <f t="shared" si="128"/>
        <v>1.4474034619039595</v>
      </c>
      <c r="BS53" s="18">
        <f t="shared" si="128"/>
        <v>1.6613280690249939</v>
      </c>
      <c r="BT53" s="18">
        <f t="shared" si="128"/>
        <v>1.7914508074131881</v>
      </c>
      <c r="BV53" s="68">
        <f t="shared" si="129"/>
        <v>6.326545280045849</v>
      </c>
      <c r="BW53" s="69">
        <f t="shared" si="130"/>
        <v>30.903083920943459</v>
      </c>
      <c r="BX53" s="69">
        <f t="shared" si="131"/>
        <v>37.229629200989308</v>
      </c>
      <c r="BZ53" t="str">
        <f t="shared" si="146"/>
        <v>33 Protective service occupations</v>
      </c>
      <c r="CA53" s="18">
        <f t="shared" si="132"/>
        <v>0.96311017924485631</v>
      </c>
      <c r="CB53" s="18">
        <f t="shared" si="132"/>
        <v>1.2289932282115532</v>
      </c>
      <c r="CC53" s="18">
        <f t="shared" si="132"/>
        <v>1.2977825299778805</v>
      </c>
      <c r="CD53" s="18">
        <f t="shared" si="132"/>
        <v>1.6054768600224016</v>
      </c>
      <c r="CE53" s="18">
        <f t="shared" si="132"/>
        <v>1.5379981091713451</v>
      </c>
      <c r="CG53" s="68">
        <f t="shared" si="133"/>
        <v>-31.328619574183964</v>
      </c>
      <c r="CH53" s="69">
        <f t="shared" si="134"/>
        <v>34.909149057734894</v>
      </c>
      <c r="CI53" s="69">
        <f t="shared" si="135"/>
        <v>3.5805294835509303</v>
      </c>
      <c r="CK53" t="str">
        <f t="shared" si="147"/>
        <v>33 Protective service occupations</v>
      </c>
      <c r="CL53" s="18">
        <f t="shared" si="136"/>
        <v>0.41338082066698079</v>
      </c>
      <c r="CM53" s="18">
        <f t="shared" si="136"/>
        <v>0.46316071946032061</v>
      </c>
      <c r="CN53" s="18">
        <f t="shared" si="136"/>
        <v>0.51295976198657889</v>
      </c>
      <c r="CO53" s="18">
        <f t="shared" si="136"/>
        <v>0.52047901287220155</v>
      </c>
      <c r="CP53" s="18">
        <f t="shared" si="136"/>
        <v>0.67713212895103003</v>
      </c>
      <c r="CR53" s="68">
        <f t="shared" si="137"/>
        <v>-21.586165392457247</v>
      </c>
      <c r="CS53" s="69">
        <f t="shared" si="138"/>
        <v>20.871990042075488</v>
      </c>
      <c r="CT53" s="69">
        <f t="shared" si="139"/>
        <v>-0.71417535038175928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0.98923253547231571</v>
      </c>
      <c r="C54" s="18">
        <f t="shared" si="104"/>
        <v>1.1354560965920015</v>
      </c>
      <c r="D54" s="18">
        <f t="shared" si="104"/>
        <v>1.2951359986639372</v>
      </c>
      <c r="E54" s="18">
        <f t="shared" si="104"/>
        <v>1.0538347394388599</v>
      </c>
      <c r="F54" s="18">
        <f t="shared" si="104"/>
        <v>1.0014957831709228</v>
      </c>
      <c r="H54" s="68">
        <f t="shared" si="105"/>
        <v>20.763455533393234</v>
      </c>
      <c r="I54" s="69">
        <f t="shared" si="106"/>
        <v>63.688880293758409</v>
      </c>
      <c r="J54" s="69">
        <f t="shared" si="107"/>
        <v>84.452335827151643</v>
      </c>
      <c r="L54" t="str">
        <f t="shared" si="140"/>
        <v>34 Culture, media and sports occupations</v>
      </c>
      <c r="M54" s="18">
        <f t="shared" si="108"/>
        <v>2.7980260713708072</v>
      </c>
      <c r="N54" s="18">
        <f t="shared" si="108"/>
        <v>2.656089893629864</v>
      </c>
      <c r="O54" s="18">
        <f t="shared" si="108"/>
        <v>2.4723923347032639</v>
      </c>
      <c r="P54" s="18">
        <f t="shared" si="108"/>
        <v>2.1036692005988908</v>
      </c>
      <c r="Q54" s="18">
        <f t="shared" si="108"/>
        <v>1.9800953963871806</v>
      </c>
      <c r="S54" s="68">
        <f t="shared" si="109"/>
        <v>16.751994185327312</v>
      </c>
      <c r="T54" s="69">
        <f t="shared" si="110"/>
        <v>63.225497622036727</v>
      </c>
      <c r="U54" s="69">
        <f t="shared" si="111"/>
        <v>79.977491807364046</v>
      </c>
      <c r="W54" t="str">
        <f t="shared" si="141"/>
        <v>34 Culture, media and sports occupations</v>
      </c>
      <c r="X54" s="18">
        <f t="shared" si="112"/>
        <v>2.7589258191202513</v>
      </c>
      <c r="Y54" s="18">
        <f t="shared" si="112"/>
        <v>2.7793589626349795</v>
      </c>
      <c r="Z54" s="18">
        <f t="shared" si="112"/>
        <v>2.4077939469443876</v>
      </c>
      <c r="AA54" s="18">
        <f t="shared" si="112"/>
        <v>2.0683251745692739</v>
      </c>
      <c r="AB54" s="18">
        <f t="shared" si="112"/>
        <v>1.9077043449566466</v>
      </c>
      <c r="AD54" s="68">
        <f t="shared" si="113"/>
        <v>10.974201785671625</v>
      </c>
      <c r="AE54" s="69">
        <f t="shared" si="114"/>
        <v>51.718549513907696</v>
      </c>
      <c r="AF54" s="69">
        <f t="shared" si="115"/>
        <v>62.692751299579321</v>
      </c>
      <c r="AH54" t="str">
        <f t="shared" si="142"/>
        <v>34 Culture, media and sports occupations</v>
      </c>
      <c r="AI54" s="18">
        <f t="shared" si="116"/>
        <v>0.78648375497149559</v>
      </c>
      <c r="AJ54" s="18">
        <f t="shared" si="116"/>
        <v>0.7819005647967362</v>
      </c>
      <c r="AK54" s="18">
        <f t="shared" si="116"/>
        <v>1.0249548313327319</v>
      </c>
      <c r="AL54" s="18">
        <f t="shared" si="116"/>
        <v>1.0562938811622244</v>
      </c>
      <c r="AM54" s="18">
        <f t="shared" si="116"/>
        <v>1.3185278191944305</v>
      </c>
      <c r="AO54" s="68">
        <f t="shared" si="117"/>
        <v>32.65592946900923</v>
      </c>
      <c r="AP54" s="69">
        <f t="shared" si="118"/>
        <v>55.470689524085806</v>
      </c>
      <c r="AQ54" s="69">
        <f t="shared" si="119"/>
        <v>88.12661899309505</v>
      </c>
      <c r="AS54" t="str">
        <f t="shared" si="143"/>
        <v>34 Culture, media and sports occupations</v>
      </c>
      <c r="AT54" s="18">
        <f t="shared" si="120"/>
        <v>1.5745657368070753</v>
      </c>
      <c r="AU54" s="18">
        <f t="shared" si="120"/>
        <v>1.5452444197111024</v>
      </c>
      <c r="AV54" s="18">
        <f t="shared" si="120"/>
        <v>1.4738021610389134</v>
      </c>
      <c r="AW54" s="18">
        <f t="shared" si="120"/>
        <v>1.3342617590447763</v>
      </c>
      <c r="AX54" s="18">
        <f t="shared" si="120"/>
        <v>1.361870285896142</v>
      </c>
      <c r="AZ54" s="68">
        <f t="shared" si="121"/>
        <v>13.433130325951929</v>
      </c>
      <c r="BA54" s="69">
        <f t="shared" si="122"/>
        <v>50.147377800295637</v>
      </c>
      <c r="BB54" s="69">
        <f t="shared" si="123"/>
        <v>63.580508126247572</v>
      </c>
      <c r="BD54" t="str">
        <f t="shared" si="144"/>
        <v>34 Culture, media and sports occupations</v>
      </c>
      <c r="BE54" s="18">
        <f t="shared" si="124"/>
        <v>0.91822963356197229</v>
      </c>
      <c r="BF54" s="18">
        <f t="shared" si="124"/>
        <v>0.94777772580438202</v>
      </c>
      <c r="BG54" s="18">
        <f t="shared" si="124"/>
        <v>0.87130593103392062</v>
      </c>
      <c r="BH54" s="18">
        <f t="shared" si="124"/>
        <v>0.79663014518437358</v>
      </c>
      <c r="BI54" s="18">
        <f t="shared" si="124"/>
        <v>0.91711737860048215</v>
      </c>
      <c r="BK54" s="68">
        <f t="shared" si="125"/>
        <v>7.2137471247902001</v>
      </c>
      <c r="BL54" s="69">
        <f t="shared" si="126"/>
        <v>39.634685985085142</v>
      </c>
      <c r="BM54" s="69">
        <f t="shared" si="127"/>
        <v>46.848433109875351</v>
      </c>
      <c r="BO54" t="str">
        <f t="shared" si="145"/>
        <v>34 Culture, media and sports occupations</v>
      </c>
      <c r="BP54" s="18">
        <f t="shared" si="128"/>
        <v>0.54609558813876269</v>
      </c>
      <c r="BQ54" s="18">
        <f t="shared" si="128"/>
        <v>0.49396145569997174</v>
      </c>
      <c r="BR54" s="18">
        <f t="shared" si="128"/>
        <v>0.3950622162649996</v>
      </c>
      <c r="BS54" s="18">
        <f t="shared" si="128"/>
        <v>0.32127520395669695</v>
      </c>
      <c r="BT54" s="18">
        <f t="shared" si="128"/>
        <v>0.23916464598075426</v>
      </c>
      <c r="BV54" s="68">
        <f t="shared" si="129"/>
        <v>-47.993466268103525</v>
      </c>
      <c r="BW54" s="69">
        <f t="shared" si="130"/>
        <v>26.915927477507189</v>
      </c>
      <c r="BX54" s="69">
        <f t="shared" si="131"/>
        <v>-21.077538790596332</v>
      </c>
      <c r="BZ54" t="str">
        <f t="shared" si="146"/>
        <v>34 Culture, media and sports occupations</v>
      </c>
      <c r="CA54" s="18">
        <f t="shared" si="132"/>
        <v>0.60777377823210266</v>
      </c>
      <c r="CB54" s="18">
        <f t="shared" si="132"/>
        <v>0.61743760366703493</v>
      </c>
      <c r="CC54" s="18">
        <f t="shared" si="132"/>
        <v>0.59877772221470449</v>
      </c>
      <c r="CD54" s="18">
        <f t="shared" si="132"/>
        <v>0.50448260912811582</v>
      </c>
      <c r="CE54" s="18">
        <f t="shared" si="132"/>
        <v>0.42877201015534949</v>
      </c>
      <c r="CG54" s="68">
        <f t="shared" si="133"/>
        <v>-58.506249317984924</v>
      </c>
      <c r="CH54" s="69">
        <f t="shared" si="134"/>
        <v>23.520301553344073</v>
      </c>
      <c r="CI54" s="69">
        <f t="shared" si="135"/>
        <v>-34.985947764640848</v>
      </c>
      <c r="CK54" t="str">
        <f t="shared" si="147"/>
        <v>34 Culture, media and sports occupations</v>
      </c>
      <c r="CL54" s="18">
        <f t="shared" si="136"/>
        <v>0.40394691095258922</v>
      </c>
      <c r="CM54" s="18">
        <f t="shared" si="136"/>
        <v>0.60241722197723147</v>
      </c>
      <c r="CN54" s="18">
        <f t="shared" si="136"/>
        <v>0.64905602556679742</v>
      </c>
      <c r="CO54" s="18">
        <f t="shared" si="136"/>
        <v>0.77995340850228678</v>
      </c>
      <c r="CP54" s="18">
        <f t="shared" si="136"/>
        <v>1.6382474733398815</v>
      </c>
      <c r="CR54" s="68">
        <f t="shared" si="137"/>
        <v>49.933918472672076</v>
      </c>
      <c r="CS54" s="69">
        <f t="shared" si="138"/>
        <v>40.989183761524707</v>
      </c>
      <c r="CT54" s="69">
        <f t="shared" si="139"/>
        <v>90.92310223419679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3.2529870481179883</v>
      </c>
      <c r="C55" s="18">
        <f t="shared" si="148"/>
        <v>3.5548183127987292</v>
      </c>
      <c r="D55" s="18">
        <f t="shared" si="148"/>
        <v>3.2950827813589894</v>
      </c>
      <c r="E55" s="18">
        <f t="shared" si="148"/>
        <v>3.0786433250459901</v>
      </c>
      <c r="F55" s="18">
        <f t="shared" si="148"/>
        <v>3.175653348114412</v>
      </c>
      <c r="H55" s="68">
        <f t="shared" si="105"/>
        <v>50.511103784501231</v>
      </c>
      <c r="I55" s="69">
        <f t="shared" si="106"/>
        <v>65.272987393136489</v>
      </c>
      <c r="J55" s="69">
        <f t="shared" si="107"/>
        <v>115.78409117763772</v>
      </c>
      <c r="L55" t="str">
        <f t="shared" si="140"/>
        <v>35 Business and public service associate professionals</v>
      </c>
      <c r="M55" s="18">
        <f t="shared" ref="M55:Q64" si="149">M18/M$35*100</f>
        <v>5.8844957529613318</v>
      </c>
      <c r="N55" s="18">
        <f t="shared" si="149"/>
        <v>6.2762998225746562</v>
      </c>
      <c r="O55" s="18">
        <f t="shared" si="149"/>
        <v>6.0602490895471046</v>
      </c>
      <c r="P55" s="18">
        <f t="shared" si="149"/>
        <v>5.5192977646067609</v>
      </c>
      <c r="Q55" s="18">
        <f t="shared" si="149"/>
        <v>5.3527754240748537</v>
      </c>
      <c r="S55" s="68">
        <f t="shared" si="109"/>
        <v>28.760937353954585</v>
      </c>
      <c r="T55" s="69">
        <f t="shared" si="110"/>
        <v>62.680069237393411</v>
      </c>
      <c r="U55" s="69">
        <f t="shared" si="111"/>
        <v>91.441006591347985</v>
      </c>
      <c r="W55" t="str">
        <f t="shared" si="141"/>
        <v>35 Business and public service associate professionals</v>
      </c>
      <c r="X55" s="18">
        <f t="shared" ref="X55:AB64" si="150">X18/X$35*100</f>
        <v>6.1494502048900861</v>
      </c>
      <c r="Y55" s="18">
        <f t="shared" si="150"/>
        <v>6.2056493399575601</v>
      </c>
      <c r="Z55" s="18">
        <f t="shared" si="150"/>
        <v>6.110514831246789</v>
      </c>
      <c r="AA55" s="18">
        <f t="shared" si="150"/>
        <v>5.4614840467731574</v>
      </c>
      <c r="AB55" s="18">
        <f t="shared" si="150"/>
        <v>5.0345815247011636</v>
      </c>
      <c r="AD55" s="68">
        <f t="shared" si="113"/>
        <v>15.40266938246973</v>
      </c>
      <c r="AE55" s="69">
        <f t="shared" si="114"/>
        <v>55.378386400732772</v>
      </c>
      <c r="AF55" s="69">
        <f t="shared" si="115"/>
        <v>70.78105578320249</v>
      </c>
      <c r="AH55" t="str">
        <f t="shared" si="142"/>
        <v>35 Business and public service associate professionals</v>
      </c>
      <c r="AI55" s="18">
        <f t="shared" ref="AI55:AM64" si="151">AI18/AI$35*100</f>
        <v>5.0559231485589153</v>
      </c>
      <c r="AJ55" s="18">
        <f t="shared" si="151"/>
        <v>5.7135103875819784</v>
      </c>
      <c r="AK55" s="18">
        <f t="shared" si="151"/>
        <v>5.8758029451981724</v>
      </c>
      <c r="AL55" s="18">
        <f t="shared" si="151"/>
        <v>6.0801511601789748</v>
      </c>
      <c r="AM55" s="18">
        <f t="shared" si="151"/>
        <v>6.4953554706143972</v>
      </c>
      <c r="AO55" s="68">
        <f t="shared" si="117"/>
        <v>13.992898763055194</v>
      </c>
      <c r="AP55" s="69">
        <f t="shared" si="118"/>
        <v>51.830986921436562</v>
      </c>
      <c r="AQ55" s="69">
        <f t="shared" si="119"/>
        <v>65.823885684491771</v>
      </c>
      <c r="AS55" t="str">
        <f t="shared" si="143"/>
        <v>35 Business and public service associate professionals</v>
      </c>
      <c r="AT55" s="18">
        <f t="shared" ref="AT55:AX64" si="152">AT18/AT$35*100</f>
        <v>5.3424931752045595</v>
      </c>
      <c r="AU55" s="18">
        <f t="shared" si="152"/>
        <v>5.4094914599587556</v>
      </c>
      <c r="AV55" s="18">
        <f t="shared" si="152"/>
        <v>5.7106627413837279</v>
      </c>
      <c r="AW55" s="18">
        <f t="shared" si="152"/>
        <v>5.3141471692360183</v>
      </c>
      <c r="AX55" s="18">
        <f t="shared" si="152"/>
        <v>5.3299357701280492</v>
      </c>
      <c r="AZ55" s="68">
        <f t="shared" si="121"/>
        <v>14.572087191141858</v>
      </c>
      <c r="BA55" s="69">
        <f t="shared" si="122"/>
        <v>51.525708028325276</v>
      </c>
      <c r="BB55" s="69">
        <f t="shared" si="123"/>
        <v>66.09779521946713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4.1623216648848551</v>
      </c>
      <c r="BG55" s="18">
        <f t="shared" si="153"/>
        <v>4.5001657605703924</v>
      </c>
      <c r="BH55" s="18">
        <f t="shared" si="153"/>
        <v>4.0225087949873055</v>
      </c>
      <c r="BI55" s="18">
        <f t="shared" si="153"/>
        <v>3.9117917840562773</v>
      </c>
      <c r="BK55" s="68">
        <f t="shared" si="125"/>
        <v>-11.459200065912356</v>
      </c>
      <c r="BL55" s="69">
        <f t="shared" si="126"/>
        <v>38.529377063561029</v>
      </c>
      <c r="BM55" s="69">
        <f t="shared" si="127"/>
        <v>27.070176997648669</v>
      </c>
      <c r="BO55" t="str">
        <f t="shared" si="145"/>
        <v>35 Business and public service associate professionals</v>
      </c>
      <c r="BP55" s="18">
        <f t="shared" ref="BP55:BT64" si="154">BP18/BP$35*100</f>
        <v>3.1532845543152299</v>
      </c>
      <c r="BQ55" s="18">
        <f t="shared" si="154"/>
        <v>3.2174769757748405</v>
      </c>
      <c r="BR55" s="18">
        <f t="shared" si="154"/>
        <v>3.4612364721788738</v>
      </c>
      <c r="BS55" s="18">
        <f t="shared" si="154"/>
        <v>3.1117596897844129</v>
      </c>
      <c r="BT55" s="18">
        <f t="shared" si="154"/>
        <v>3.1105599047127801</v>
      </c>
      <c r="BV55" s="68">
        <f t="shared" si="129"/>
        <v>-22.797080948541705</v>
      </c>
      <c r="BW55" s="69">
        <f t="shared" si="130"/>
        <v>32.371353072014216</v>
      </c>
      <c r="BX55" s="69">
        <f t="shared" si="131"/>
        <v>9.574272123472511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3.0081506551227575</v>
      </c>
      <c r="CC55" s="18">
        <f t="shared" si="155"/>
        <v>3.2531616329963349</v>
      </c>
      <c r="CD55" s="18">
        <f t="shared" si="155"/>
        <v>2.904459155415076</v>
      </c>
      <c r="CE55" s="18">
        <f t="shared" si="155"/>
        <v>2.765557111478735</v>
      </c>
      <c r="CG55" s="68">
        <f t="shared" si="133"/>
        <v>-50.739491621342424</v>
      </c>
      <c r="CH55" s="69">
        <f t="shared" si="134"/>
        <v>25.863952343598779</v>
      </c>
      <c r="CI55" s="69">
        <f t="shared" si="135"/>
        <v>-24.875539277743648</v>
      </c>
      <c r="CK55" t="str">
        <f t="shared" si="147"/>
        <v>35 Business and public service associate professionals</v>
      </c>
      <c r="CL55" s="18">
        <f t="shared" ref="CL55:CP64" si="156">CL18/CL$35*100</f>
        <v>1.7530984999093513</v>
      </c>
      <c r="CM55" s="18">
        <f t="shared" si="156"/>
        <v>2.2095629068868883</v>
      </c>
      <c r="CN55" s="18">
        <f t="shared" si="156"/>
        <v>2.2952362150189343</v>
      </c>
      <c r="CO55" s="18">
        <f t="shared" si="156"/>
        <v>2.5990422604607186</v>
      </c>
      <c r="CP55" s="18">
        <f t="shared" si="156"/>
        <v>4.1841281391055087</v>
      </c>
      <c r="CR55" s="68">
        <f t="shared" si="137"/>
        <v>8.287956731892745</v>
      </c>
      <c r="CS55" s="69">
        <f t="shared" si="138"/>
        <v>36.578329753286219</v>
      </c>
      <c r="CT55" s="69">
        <f t="shared" si="139"/>
        <v>44.866286485178968</v>
      </c>
    </row>
    <row r="56" spans="1:98" x14ac:dyDescent="0.2">
      <c r="A56" t="str">
        <f t="shared" si="103"/>
        <v>41 Administrative occupations</v>
      </c>
      <c r="B56" s="18">
        <f t="shared" si="148"/>
        <v>3.4964464633587737</v>
      </c>
      <c r="C56" s="18">
        <f t="shared" si="148"/>
        <v>3.3875386940392631</v>
      </c>
      <c r="D56" s="18">
        <f t="shared" si="148"/>
        <v>3.2086527350595375</v>
      </c>
      <c r="E56" s="18">
        <f t="shared" si="148"/>
        <v>2.8980029567897958</v>
      </c>
      <c r="F56" s="18">
        <f t="shared" si="148"/>
        <v>2.8140167748633393</v>
      </c>
      <c r="H56" s="68">
        <f t="shared" si="105"/>
        <v>36.9637840906165</v>
      </c>
      <c r="I56" s="69">
        <f t="shared" si="106"/>
        <v>66.314887896061421</v>
      </c>
      <c r="J56" s="69">
        <f t="shared" si="107"/>
        <v>103.27867198667792</v>
      </c>
      <c r="L56" t="str">
        <f t="shared" si="140"/>
        <v>41 Administrative occupations</v>
      </c>
      <c r="M56" s="18">
        <f t="shared" si="149"/>
        <v>6.4304783307161424</v>
      </c>
      <c r="N56" s="18">
        <f t="shared" si="149"/>
        <v>6.3548828711289627</v>
      </c>
      <c r="O56" s="18">
        <f t="shared" si="149"/>
        <v>6.0765047844542313</v>
      </c>
      <c r="P56" s="18">
        <f t="shared" si="149"/>
        <v>5.7137573509928314</v>
      </c>
      <c r="Q56" s="18">
        <f t="shared" si="149"/>
        <v>5.6773615329301599</v>
      </c>
      <c r="S56" s="68">
        <f t="shared" si="109"/>
        <v>36.203506470346014</v>
      </c>
      <c r="T56" s="69">
        <f t="shared" si="110"/>
        <v>70.211984950897232</v>
      </c>
      <c r="U56" s="69">
        <f t="shared" si="111"/>
        <v>106.41549142124325</v>
      </c>
      <c r="W56" t="str">
        <f t="shared" si="141"/>
        <v>41 Administrative occupations</v>
      </c>
      <c r="X56" s="18">
        <f t="shared" si="150"/>
        <v>9.8437853693407344</v>
      </c>
      <c r="Y56" s="18">
        <f t="shared" si="150"/>
        <v>9.7178699195444942</v>
      </c>
      <c r="Z56" s="18">
        <f t="shared" si="150"/>
        <v>9.8288386230838274</v>
      </c>
      <c r="AA56" s="18">
        <f t="shared" si="150"/>
        <v>9.1347945608396621</v>
      </c>
      <c r="AB56" s="18">
        <f t="shared" si="150"/>
        <v>8.6139892028917497</v>
      </c>
      <c r="AD56" s="68">
        <f t="shared" si="113"/>
        <v>22.753080020808465</v>
      </c>
      <c r="AE56" s="69">
        <f t="shared" si="114"/>
        <v>64.017625861525673</v>
      </c>
      <c r="AF56" s="69">
        <f t="shared" si="115"/>
        <v>86.770705882334127</v>
      </c>
      <c r="AH56" t="str">
        <f t="shared" si="142"/>
        <v>41 Administrative occupations</v>
      </c>
      <c r="AI56" s="18">
        <f t="shared" si="151"/>
        <v>9.9000149101259858</v>
      </c>
      <c r="AJ56" s="18">
        <f t="shared" si="151"/>
        <v>11.535278818164615</v>
      </c>
      <c r="AK56" s="18">
        <f t="shared" si="151"/>
        <v>11.787867807994612</v>
      </c>
      <c r="AL56" s="18">
        <f t="shared" si="151"/>
        <v>12.377483350585154</v>
      </c>
      <c r="AM56" s="18">
        <f t="shared" si="151"/>
        <v>13.481381068376058</v>
      </c>
      <c r="AO56" s="68">
        <f t="shared" si="117"/>
        <v>17.934596197502078</v>
      </c>
      <c r="AP56" s="69">
        <f t="shared" si="118"/>
        <v>64.765104619074904</v>
      </c>
      <c r="AQ56" s="69">
        <f t="shared" si="119"/>
        <v>82.699700816576978</v>
      </c>
      <c r="AS56" t="str">
        <f t="shared" si="143"/>
        <v>41 Administrative occupations</v>
      </c>
      <c r="AT56" s="18">
        <f t="shared" si="152"/>
        <v>12.03585338449833</v>
      </c>
      <c r="AU56" s="18">
        <f t="shared" si="152"/>
        <v>12.469477504305395</v>
      </c>
      <c r="AV56" s="18">
        <f t="shared" si="152"/>
        <v>13.299756513901897</v>
      </c>
      <c r="AW56" s="18">
        <f t="shared" si="152"/>
        <v>12.539373038983934</v>
      </c>
      <c r="AX56" s="18">
        <f t="shared" si="152"/>
        <v>12.602742790670815</v>
      </c>
      <c r="AZ56" s="68">
        <f t="shared" si="121"/>
        <v>16.322772409241804</v>
      </c>
      <c r="BA56" s="69">
        <f t="shared" si="122"/>
        <v>60.794560774091536</v>
      </c>
      <c r="BB56" s="69">
        <f t="shared" si="123"/>
        <v>77.117333183333329</v>
      </c>
      <c r="BD56" t="str">
        <f t="shared" si="144"/>
        <v>41 Administrative occupations</v>
      </c>
      <c r="BE56" s="18">
        <f t="shared" si="153"/>
        <v>9.1716839632847247</v>
      </c>
      <c r="BF56" s="18">
        <f t="shared" si="153"/>
        <v>8.9995101324811966</v>
      </c>
      <c r="BG56" s="18">
        <f t="shared" si="153"/>
        <v>9.2165343298694662</v>
      </c>
      <c r="BH56" s="18">
        <f t="shared" si="153"/>
        <v>8.36319959575723</v>
      </c>
      <c r="BI56" s="18">
        <f t="shared" si="153"/>
        <v>7.2381316041981334</v>
      </c>
      <c r="BK56" s="68">
        <f t="shared" si="125"/>
        <v>-20.006434951759704</v>
      </c>
      <c r="BL56" s="69">
        <f t="shared" si="126"/>
        <v>41.972249610533439</v>
      </c>
      <c r="BM56" s="69">
        <f t="shared" si="127"/>
        <v>21.965814658773734</v>
      </c>
      <c r="BO56" t="str">
        <f t="shared" si="145"/>
        <v>41 Administrative occupations</v>
      </c>
      <c r="BP56" s="18">
        <f t="shared" si="154"/>
        <v>10.567194607164012</v>
      </c>
      <c r="BQ56" s="18">
        <f t="shared" si="154"/>
        <v>10.12616732277651</v>
      </c>
      <c r="BR56" s="18">
        <f t="shared" si="154"/>
        <v>10.668377460050586</v>
      </c>
      <c r="BS56" s="18">
        <f t="shared" si="154"/>
        <v>9.1084831674762139</v>
      </c>
      <c r="BT56" s="18">
        <f t="shared" si="154"/>
        <v>7.475182667679289</v>
      </c>
      <c r="BV56" s="68">
        <f t="shared" si="129"/>
        <v>-39.806463507626866</v>
      </c>
      <c r="BW56" s="69">
        <f t="shared" si="130"/>
        <v>31.28659563766195</v>
      </c>
      <c r="BX56" s="69">
        <f t="shared" si="131"/>
        <v>-8.5198678699649175</v>
      </c>
      <c r="BZ56" t="str">
        <f t="shared" si="146"/>
        <v>41 Administrative occupations</v>
      </c>
      <c r="CA56" s="18">
        <f t="shared" si="155"/>
        <v>9.6860559012813283</v>
      </c>
      <c r="CB56" s="18">
        <f t="shared" si="155"/>
        <v>7.1367702271213656</v>
      </c>
      <c r="CC56" s="18">
        <f t="shared" si="155"/>
        <v>8.2083193368815657</v>
      </c>
      <c r="CD56" s="18">
        <f t="shared" si="155"/>
        <v>6.1457170419688856</v>
      </c>
      <c r="CE56" s="18">
        <f t="shared" si="155"/>
        <v>3.7459857430326924</v>
      </c>
      <c r="CG56" s="68">
        <f t="shared" si="133"/>
        <v>-73.555596453234699</v>
      </c>
      <c r="CH56" s="69">
        <f t="shared" si="134"/>
        <v>20.417594200928104</v>
      </c>
      <c r="CI56" s="69">
        <f t="shared" si="135"/>
        <v>-53.138002252306613</v>
      </c>
      <c r="CK56" t="str">
        <f t="shared" si="147"/>
        <v>41 Administrative occupations</v>
      </c>
      <c r="CL56" s="18">
        <f t="shared" si="156"/>
        <v>6.585478718347118</v>
      </c>
      <c r="CM56" s="18">
        <f t="shared" si="156"/>
        <v>6.609305094521198</v>
      </c>
      <c r="CN56" s="18">
        <f t="shared" si="156"/>
        <v>6.9321180067783583</v>
      </c>
      <c r="CO56" s="18">
        <f t="shared" si="156"/>
        <v>7.9331302827976957</v>
      </c>
      <c r="CP56" s="18">
        <f t="shared" si="156"/>
        <v>10.526613677509268</v>
      </c>
      <c r="CR56" s="68">
        <f t="shared" si="137"/>
        <v>-9.7961013870393554</v>
      </c>
      <c r="CS56" s="69">
        <f t="shared" si="138"/>
        <v>33.404772491939461</v>
      </c>
      <c r="CT56" s="69">
        <f t="shared" si="139"/>
        <v>23.608671104900107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0.18685410546402981</v>
      </c>
      <c r="C57" s="18">
        <f t="shared" si="148"/>
        <v>0.1928346407099979</v>
      </c>
      <c r="D57" s="18">
        <f t="shared" si="148"/>
        <v>0.19451871427429701</v>
      </c>
      <c r="E57" s="18">
        <f t="shared" si="148"/>
        <v>0.23776827560713162</v>
      </c>
      <c r="F57" s="18">
        <f t="shared" si="148"/>
        <v>0.27342754175134765</v>
      </c>
      <c r="H57" s="68">
        <f t="shared" si="105"/>
        <v>119.52432424793528</v>
      </c>
      <c r="I57" s="69">
        <f t="shared" si="106"/>
        <v>114.61146524090402</v>
      </c>
      <c r="J57" s="69">
        <f t="shared" si="107"/>
        <v>234.13578948883929</v>
      </c>
      <c r="L57" t="str">
        <f t="shared" si="140"/>
        <v>42 Secretarial and related occupations</v>
      </c>
      <c r="M57" s="18">
        <f t="shared" si="149"/>
        <v>0.96157745677250461</v>
      </c>
      <c r="N57" s="18">
        <f t="shared" si="149"/>
        <v>0.87869075004010222</v>
      </c>
      <c r="O57" s="18">
        <f t="shared" si="149"/>
        <v>0.83472956190535563</v>
      </c>
      <c r="P57" s="18">
        <f t="shared" si="149"/>
        <v>1.007000442750672</v>
      </c>
      <c r="Q57" s="18">
        <f t="shared" si="149"/>
        <v>0.95871317374730358</v>
      </c>
      <c r="S57" s="68">
        <f t="shared" si="109"/>
        <v>67.43200674094679</v>
      </c>
      <c r="T57" s="69">
        <f t="shared" si="110"/>
        <v>95.633435364403482</v>
      </c>
      <c r="U57" s="69">
        <f t="shared" si="111"/>
        <v>163.06544210535029</v>
      </c>
      <c r="W57" t="str">
        <f t="shared" si="141"/>
        <v>42 Secretarial and related occupations</v>
      </c>
      <c r="X57" s="18">
        <f t="shared" si="150"/>
        <v>1.4360405788272483</v>
      </c>
      <c r="Y57" s="18">
        <f t="shared" si="150"/>
        <v>1.4776174452090898</v>
      </c>
      <c r="Z57" s="18">
        <f t="shared" si="150"/>
        <v>1.4690360108977771</v>
      </c>
      <c r="AA57" s="18">
        <f t="shared" si="150"/>
        <v>1.8542124863059961</v>
      </c>
      <c r="AB57" s="18">
        <f t="shared" si="150"/>
        <v>2.4692841662491345</v>
      </c>
      <c r="AD57" s="68">
        <f t="shared" si="113"/>
        <v>135.43385243275884</v>
      </c>
      <c r="AE57" s="69">
        <f t="shared" si="114"/>
        <v>102.27549746507742</v>
      </c>
      <c r="AF57" s="69">
        <f t="shared" si="115"/>
        <v>237.70934989783629</v>
      </c>
      <c r="AH57" t="str">
        <f t="shared" si="142"/>
        <v>42 Secretarial and related occupations</v>
      </c>
      <c r="AI57" s="18">
        <f t="shared" si="151"/>
        <v>1.9494408193117561</v>
      </c>
      <c r="AJ57" s="18">
        <f t="shared" si="151"/>
        <v>2.1327188520859135</v>
      </c>
      <c r="AK57" s="18">
        <f t="shared" si="151"/>
        <v>2.2201418438618812</v>
      </c>
      <c r="AL57" s="18">
        <f t="shared" si="151"/>
        <v>2.9222599497393804</v>
      </c>
      <c r="AM57" s="18">
        <f t="shared" si="151"/>
        <v>2.7220436564497903</v>
      </c>
      <c r="AO57" s="68">
        <f t="shared" si="117"/>
        <v>26.431840616716357</v>
      </c>
      <c r="AP57" s="69">
        <f t="shared" si="118"/>
        <v>77.950034479426733</v>
      </c>
      <c r="AQ57" s="69">
        <f t="shared" si="119"/>
        <v>104.38187509614309</v>
      </c>
      <c r="AS57" t="str">
        <f t="shared" si="143"/>
        <v>42 Secretarial and related occupations</v>
      </c>
      <c r="AT57" s="18">
        <f t="shared" si="152"/>
        <v>2.1278093491326358</v>
      </c>
      <c r="AU57" s="18">
        <f t="shared" si="152"/>
        <v>2.0877940935669743</v>
      </c>
      <c r="AV57" s="18">
        <f t="shared" si="152"/>
        <v>2.1584128210922269</v>
      </c>
      <c r="AW57" s="18">
        <f t="shared" si="152"/>
        <v>2.5501342830668876</v>
      </c>
      <c r="AX57" s="18">
        <f t="shared" si="152"/>
        <v>2.8397204299598604</v>
      </c>
      <c r="AZ57" s="68">
        <f t="shared" si="121"/>
        <v>61.504428643220358</v>
      </c>
      <c r="BA57" s="69">
        <f t="shared" si="122"/>
        <v>76.005294347497127</v>
      </c>
      <c r="BB57" s="69">
        <f t="shared" si="123"/>
        <v>137.50972299071748</v>
      </c>
      <c r="BD57" t="str">
        <f t="shared" si="144"/>
        <v>42 Secretarial and related occupations</v>
      </c>
      <c r="BE57" s="18">
        <f t="shared" si="153"/>
        <v>1.8642682540990534</v>
      </c>
      <c r="BF57" s="18">
        <f t="shared" si="153"/>
        <v>1.8027684713654859</v>
      </c>
      <c r="BG57" s="18">
        <f t="shared" si="153"/>
        <v>1.6890507700677515</v>
      </c>
      <c r="BH57" s="18">
        <f t="shared" si="153"/>
        <v>2.2654066517391698</v>
      </c>
      <c r="BI57" s="18">
        <f t="shared" si="153"/>
        <v>1.4202907999891334</v>
      </c>
      <c r="BK57" s="68">
        <f t="shared" si="125"/>
        <v>-14.349324568089958</v>
      </c>
      <c r="BL57" s="69">
        <f t="shared" si="126"/>
        <v>61.587846430246884</v>
      </c>
      <c r="BM57" s="69">
        <f t="shared" si="127"/>
        <v>47.238521862156922</v>
      </c>
      <c r="BO57" t="str">
        <f t="shared" si="145"/>
        <v>42 Secretarial and related occupations</v>
      </c>
      <c r="BP57" s="18">
        <f t="shared" si="154"/>
        <v>2.3136676807089547</v>
      </c>
      <c r="BQ57" s="18">
        <f t="shared" si="154"/>
        <v>1.8404607007613767</v>
      </c>
      <c r="BR57" s="18">
        <f t="shared" si="154"/>
        <v>1.8907221652515387</v>
      </c>
      <c r="BS57" s="18">
        <f t="shared" si="154"/>
        <v>1.4918020448903866</v>
      </c>
      <c r="BT57" s="18">
        <f t="shared" si="154"/>
        <v>0.39651303851421577</v>
      </c>
      <c r="BV57" s="68">
        <f t="shared" si="129"/>
        <v>-81.984090965307345</v>
      </c>
      <c r="BW57" s="69">
        <f t="shared" si="130"/>
        <v>25.181689133785667</v>
      </c>
      <c r="BX57" s="69">
        <f t="shared" si="131"/>
        <v>-56.802401831521678</v>
      </c>
      <c r="BZ57" t="str">
        <f t="shared" si="146"/>
        <v>42 Secretarial and related occupations</v>
      </c>
      <c r="CA57" s="18">
        <f t="shared" si="155"/>
        <v>3.9141959517313731</v>
      </c>
      <c r="CB57" s="18">
        <f t="shared" si="155"/>
        <v>2.5794520768529305</v>
      </c>
      <c r="CC57" s="18">
        <f t="shared" si="155"/>
        <v>3.383247476139315</v>
      </c>
      <c r="CD57" s="18">
        <f t="shared" si="155"/>
        <v>2.424651063667139</v>
      </c>
      <c r="CE57" s="18">
        <f t="shared" si="155"/>
        <v>0.75738673188745509</v>
      </c>
      <c r="CG57" s="68">
        <f t="shared" si="133"/>
        <v>-87.028033275078229</v>
      </c>
      <c r="CH57" s="69">
        <f t="shared" si="134"/>
        <v>21.243548009178635</v>
      </c>
      <c r="CI57" s="69">
        <f t="shared" si="135"/>
        <v>-65.78448526589959</v>
      </c>
      <c r="CK57" t="str">
        <f t="shared" si="147"/>
        <v>42 Secretarial and related occupations</v>
      </c>
      <c r="CL57" s="18">
        <f t="shared" si="156"/>
        <v>2.6503208855924525</v>
      </c>
      <c r="CM57" s="18">
        <f t="shared" si="156"/>
        <v>2.7633792051197505</v>
      </c>
      <c r="CN57" s="18">
        <f t="shared" si="156"/>
        <v>2.6431307326600395</v>
      </c>
      <c r="CO57" s="18">
        <f t="shared" si="156"/>
        <v>4.3984450420208887</v>
      </c>
      <c r="CP57" s="18">
        <f t="shared" si="156"/>
        <v>5.3992421008346287</v>
      </c>
      <c r="CR57" s="68">
        <f t="shared" si="137"/>
        <v>21.343558739043111</v>
      </c>
      <c r="CS57" s="69">
        <f t="shared" si="138"/>
        <v>59.810346799839351</v>
      </c>
      <c r="CT57" s="69">
        <f t="shared" si="139"/>
        <v>81.153905538882469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3.9835626872480351E-2</v>
      </c>
      <c r="C58" s="18">
        <f t="shared" si="148"/>
        <v>6.2305900011024755E-2</v>
      </c>
      <c r="D58" s="18">
        <f t="shared" si="148"/>
        <v>9.5550265745613636E-2</v>
      </c>
      <c r="E58" s="18">
        <f t="shared" si="148"/>
        <v>8.3839230213032023E-2</v>
      </c>
      <c r="F58" s="18">
        <f t="shared" si="148"/>
        <v>8.5144981861135755E-2</v>
      </c>
      <c r="H58" s="68">
        <f t="shared" si="105"/>
        <v>39.164652458109742</v>
      </c>
      <c r="I58" s="69">
        <f t="shared" si="106"/>
        <v>80.512077598511368</v>
      </c>
      <c r="J58" s="69">
        <f t="shared" si="107"/>
        <v>119.6767300566211</v>
      </c>
      <c r="L58" t="str">
        <f t="shared" si="140"/>
        <v>51 Skilled agricultural and related trades</v>
      </c>
      <c r="M58" s="18">
        <f t="shared" si="149"/>
        <v>0.11411702454276004</v>
      </c>
      <c r="N58" s="18">
        <f t="shared" si="149"/>
        <v>9.1016443812215048E-2</v>
      </c>
      <c r="O58" s="18">
        <f t="shared" si="149"/>
        <v>9.4526471236800608E-2</v>
      </c>
      <c r="P58" s="18">
        <f t="shared" si="149"/>
        <v>8.7322125445637805E-2</v>
      </c>
      <c r="Q58" s="18">
        <f t="shared" si="149"/>
        <v>9.6343537202832966E-2</v>
      </c>
      <c r="S58" s="68">
        <f t="shared" si="109"/>
        <v>48.581494808838229</v>
      </c>
      <c r="T58" s="69">
        <f t="shared" si="110"/>
        <v>73.600554630307229</v>
      </c>
      <c r="U58" s="69">
        <f t="shared" si="111"/>
        <v>122.18204943914547</v>
      </c>
      <c r="W58" t="str">
        <f t="shared" si="141"/>
        <v>51 Skilled agricultural and related trades</v>
      </c>
      <c r="X58" s="18">
        <f t="shared" si="150"/>
        <v>0.48130496115215643</v>
      </c>
      <c r="Y58" s="18">
        <f t="shared" si="150"/>
        <v>0.35659027070217475</v>
      </c>
      <c r="Z58" s="18">
        <f t="shared" si="150"/>
        <v>0.38849797111777862</v>
      </c>
      <c r="AA58" s="18">
        <f t="shared" si="150"/>
        <v>0.40051530129775459</v>
      </c>
      <c r="AB58" s="18">
        <f t="shared" si="150"/>
        <v>0.43590074604611129</v>
      </c>
      <c r="AD58" s="68">
        <f t="shared" si="113"/>
        <v>57.155337855184904</v>
      </c>
      <c r="AE58" s="69">
        <f t="shared" si="114"/>
        <v>90.285636292182943</v>
      </c>
      <c r="AF58" s="69">
        <f t="shared" si="115"/>
        <v>147.44097414736783</v>
      </c>
      <c r="AH58" t="str">
        <f t="shared" si="142"/>
        <v>51 Skilled agricultural and related trades</v>
      </c>
      <c r="AI58" s="18">
        <f t="shared" si="151"/>
        <v>0.88143915107182202</v>
      </c>
      <c r="AJ58" s="18">
        <f t="shared" si="151"/>
        <v>0.85990018846948257</v>
      </c>
      <c r="AK58" s="18">
        <f t="shared" si="151"/>
        <v>0.84018408582031479</v>
      </c>
      <c r="AL58" s="18">
        <f t="shared" si="151"/>
        <v>0.99510789987039894</v>
      </c>
      <c r="AM58" s="18">
        <f t="shared" si="151"/>
        <v>1.1126537559200727</v>
      </c>
      <c r="AO58" s="68">
        <f t="shared" si="117"/>
        <v>36.561312971235701</v>
      </c>
      <c r="AP58" s="69">
        <f t="shared" si="118"/>
        <v>85.521500748734312</v>
      </c>
      <c r="AQ58" s="69">
        <f t="shared" si="119"/>
        <v>122.08281371997001</v>
      </c>
      <c r="AS58" t="str">
        <f t="shared" si="143"/>
        <v>51 Skilled agricultural and related trades</v>
      </c>
      <c r="AT58" s="18">
        <f t="shared" si="152"/>
        <v>1.365335348342454</v>
      </c>
      <c r="AU58" s="18">
        <f t="shared" si="152"/>
        <v>1.1420619223022441</v>
      </c>
      <c r="AV58" s="18">
        <f t="shared" si="152"/>
        <v>1.2697890312408802</v>
      </c>
      <c r="AW58" s="18">
        <f t="shared" si="152"/>
        <v>1.3230650342529116</v>
      </c>
      <c r="AX58" s="18">
        <f t="shared" si="152"/>
        <v>1.5175776555783576</v>
      </c>
      <c r="AZ58" s="68">
        <f t="shared" si="121"/>
        <v>46.711012436515922</v>
      </c>
      <c r="BA58" s="69">
        <f t="shared" si="122"/>
        <v>79.174486915515047</v>
      </c>
      <c r="BB58" s="69">
        <f t="shared" si="123"/>
        <v>125.88549935203098</v>
      </c>
      <c r="BD58" t="str">
        <f t="shared" si="144"/>
        <v>51 Skilled agricultural and related trades</v>
      </c>
      <c r="BE58" s="18">
        <f t="shared" si="153"/>
        <v>0.71130352480100212</v>
      </c>
      <c r="BF58" s="18">
        <f t="shared" si="153"/>
        <v>0.4989941911609872</v>
      </c>
      <c r="BG58" s="18">
        <f t="shared" si="153"/>
        <v>0.51882271251692869</v>
      </c>
      <c r="BH58" s="18">
        <f t="shared" si="153"/>
        <v>0.47161517496293082</v>
      </c>
      <c r="BI58" s="18">
        <f t="shared" si="153"/>
        <v>0.49226008950241129</v>
      </c>
      <c r="BK58" s="68">
        <f t="shared" si="125"/>
        <v>-3.3566738511781748</v>
      </c>
      <c r="BL58" s="69">
        <f t="shared" si="126"/>
        <v>49.333936835630595</v>
      </c>
      <c r="BM58" s="69">
        <f t="shared" si="127"/>
        <v>45.977262984452423</v>
      </c>
      <c r="BO58" t="str">
        <f t="shared" si="145"/>
        <v>51 Skilled agricultural and related trades</v>
      </c>
      <c r="BP58" s="18">
        <f t="shared" si="154"/>
        <v>1.1123055310941665</v>
      </c>
      <c r="BQ58" s="18">
        <f t="shared" si="154"/>
        <v>0.94212582222685592</v>
      </c>
      <c r="BR58" s="18">
        <f t="shared" si="154"/>
        <v>0.89540246753660913</v>
      </c>
      <c r="BS58" s="18">
        <f t="shared" si="154"/>
        <v>0.95698227375229339</v>
      </c>
      <c r="BT58" s="18">
        <f t="shared" si="154"/>
        <v>1.2041513787526485</v>
      </c>
      <c r="BV58" s="68">
        <f t="shared" si="129"/>
        <v>15.528523660224023</v>
      </c>
      <c r="BW58" s="69">
        <f t="shared" si="130"/>
        <v>56.09861737790289</v>
      </c>
      <c r="BX58" s="69">
        <f t="shared" si="131"/>
        <v>71.627141038126922</v>
      </c>
      <c r="BZ58" t="str">
        <f t="shared" si="146"/>
        <v>51 Skilled agricultural and related trades</v>
      </c>
      <c r="CA58" s="18">
        <f t="shared" si="155"/>
        <v>1.1294883377486986</v>
      </c>
      <c r="CB58" s="18">
        <f t="shared" si="155"/>
        <v>1.1924322161809047</v>
      </c>
      <c r="CC58" s="18">
        <f t="shared" si="155"/>
        <v>1.1331874589333368</v>
      </c>
      <c r="CD58" s="18">
        <f t="shared" si="155"/>
        <v>1.2819476435537374</v>
      </c>
      <c r="CE58" s="18">
        <f t="shared" si="155"/>
        <v>2.4153914206169533</v>
      </c>
      <c r="CG58" s="68">
        <f t="shared" si="133"/>
        <v>23.511574936805776</v>
      </c>
      <c r="CH58" s="69">
        <f t="shared" si="134"/>
        <v>52.355154409100365</v>
      </c>
      <c r="CI58" s="69">
        <f t="shared" si="135"/>
        <v>75.866729345906137</v>
      </c>
      <c r="CK58" t="str">
        <f t="shared" si="147"/>
        <v>51 Skilled agricultural and related trades</v>
      </c>
      <c r="CL58" s="18">
        <f t="shared" si="156"/>
        <v>2.1609998433053659</v>
      </c>
      <c r="CM58" s="18">
        <f t="shared" si="156"/>
        <v>1.7780057479474007</v>
      </c>
      <c r="CN58" s="18">
        <f t="shared" si="156"/>
        <v>2.226963223581627</v>
      </c>
      <c r="CO58" s="18">
        <f t="shared" si="156"/>
        <v>2.3108688364422436</v>
      </c>
      <c r="CP58" s="18">
        <f t="shared" si="156"/>
        <v>1.7281383049246444</v>
      </c>
      <c r="CR58" s="68">
        <f t="shared" si="137"/>
        <v>-53.903492526005316</v>
      </c>
      <c r="CS58" s="69">
        <f t="shared" si="138"/>
        <v>30.014645509923092</v>
      </c>
      <c r="CT58" s="69">
        <f t="shared" si="139"/>
        <v>-23.888847016082217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0.19769936317792924</v>
      </c>
      <c r="C59" s="18">
        <f t="shared" si="148"/>
        <v>0.23934377140082791</v>
      </c>
      <c r="D59" s="18">
        <f t="shared" si="148"/>
        <v>0.19497594546682728</v>
      </c>
      <c r="E59" s="18">
        <f t="shared" si="148"/>
        <v>0.19402351731155873</v>
      </c>
      <c r="F59" s="18">
        <f t="shared" si="148"/>
        <v>0.21313041950909178</v>
      </c>
      <c r="H59" s="68">
        <f t="shared" si="105"/>
        <v>70.712839503069731</v>
      </c>
      <c r="I59" s="69">
        <f t="shared" si="106"/>
        <v>68.159717613576504</v>
      </c>
      <c r="J59" s="69">
        <f t="shared" si="107"/>
        <v>138.87255711664625</v>
      </c>
      <c r="L59" t="str">
        <f t="shared" si="140"/>
        <v>52 Skilled metal, electrical and electronic trades</v>
      </c>
      <c r="M59" s="18">
        <f t="shared" si="149"/>
        <v>0.54480396074182968</v>
      </c>
      <c r="N59" s="18">
        <f t="shared" si="149"/>
        <v>0.71211450992470737</v>
      </c>
      <c r="O59" s="18">
        <f t="shared" si="149"/>
        <v>0.50423020919967398</v>
      </c>
      <c r="P59" s="18">
        <f t="shared" si="149"/>
        <v>0.6215551427823035</v>
      </c>
      <c r="Q59" s="18">
        <f t="shared" si="149"/>
        <v>0.73491894225927656</v>
      </c>
      <c r="S59" s="68">
        <f t="shared" si="109"/>
        <v>112.47417988349981</v>
      </c>
      <c r="T59" s="69">
        <f t="shared" si="110"/>
        <v>83.755926114633056</v>
      </c>
      <c r="U59" s="69">
        <f t="shared" si="111"/>
        <v>196.23010599813287</v>
      </c>
      <c r="W59" t="str">
        <f t="shared" si="141"/>
        <v>52 Skilled metal, electrical and electronic trades</v>
      </c>
      <c r="X59" s="18">
        <f t="shared" si="150"/>
        <v>1.1640010105917842</v>
      </c>
      <c r="Y59" s="18">
        <f t="shared" si="150"/>
        <v>1.0508010832029493</v>
      </c>
      <c r="Z59" s="18">
        <f t="shared" si="150"/>
        <v>0.73141364150775878</v>
      </c>
      <c r="AA59" s="18">
        <f t="shared" si="150"/>
        <v>0.80402061323972107</v>
      </c>
      <c r="AB59" s="18">
        <f t="shared" si="150"/>
        <v>0.74601278498023582</v>
      </c>
      <c r="AD59" s="68">
        <f t="shared" si="113"/>
        <v>42.860936820704246</v>
      </c>
      <c r="AE59" s="69">
        <f t="shared" si="114"/>
        <v>62.650629754353147</v>
      </c>
      <c r="AF59" s="69">
        <f t="shared" si="115"/>
        <v>105.51156657505739</v>
      </c>
      <c r="AH59" t="str">
        <f t="shared" si="142"/>
        <v>52 Skilled metal, electrical and electronic trades</v>
      </c>
      <c r="AI59" s="18">
        <f t="shared" si="151"/>
        <v>1.1363644117569407</v>
      </c>
      <c r="AJ59" s="18">
        <f t="shared" si="151"/>
        <v>1.1037211803633997</v>
      </c>
      <c r="AK59" s="18">
        <f t="shared" si="151"/>
        <v>0.86300786619188252</v>
      </c>
      <c r="AL59" s="18">
        <f t="shared" si="151"/>
        <v>1.0044742410436607</v>
      </c>
      <c r="AM59" s="18">
        <f t="shared" si="151"/>
        <v>1.1514993910720137</v>
      </c>
      <c r="AO59" s="68">
        <f t="shared" si="117"/>
        <v>37.59132563551006</v>
      </c>
      <c r="AP59" s="69">
        <f t="shared" si="118"/>
        <v>53.772709932363441</v>
      </c>
      <c r="AQ59" s="69">
        <f t="shared" si="119"/>
        <v>91.364035567873501</v>
      </c>
      <c r="AS59" t="str">
        <f t="shared" si="143"/>
        <v>52 Skilled metal, electrical and electronic trades</v>
      </c>
      <c r="AT59" s="18">
        <f t="shared" si="152"/>
        <v>6.2794117266240486</v>
      </c>
      <c r="AU59" s="18">
        <f t="shared" si="152"/>
        <v>5.7082747157450182</v>
      </c>
      <c r="AV59" s="18">
        <f t="shared" si="152"/>
        <v>4.2876729038606527</v>
      </c>
      <c r="AW59" s="18">
        <f t="shared" si="152"/>
        <v>4.3674509760943643</v>
      </c>
      <c r="AX59" s="18">
        <f t="shared" si="152"/>
        <v>3.8470202325785325</v>
      </c>
      <c r="AZ59" s="68">
        <f t="shared" si="121"/>
        <v>10.140282368878987</v>
      </c>
      <c r="BA59" s="69">
        <f t="shared" si="122"/>
        <v>47.67379203983522</v>
      </c>
      <c r="BB59" s="69">
        <f t="shared" si="123"/>
        <v>57.814074408714198</v>
      </c>
      <c r="BD59" t="str">
        <f t="shared" si="144"/>
        <v>52 Skilled metal, electrical and electronic trades</v>
      </c>
      <c r="BE59" s="18">
        <f t="shared" si="153"/>
        <v>8.3201619605702852</v>
      </c>
      <c r="BF59" s="18">
        <f t="shared" si="153"/>
        <v>7.9927165203525234</v>
      </c>
      <c r="BG59" s="18">
        <f t="shared" si="153"/>
        <v>7.1218511926406904</v>
      </c>
      <c r="BH59" s="18">
        <f t="shared" si="153"/>
        <v>6.2416705182521559</v>
      </c>
      <c r="BI59" s="18">
        <f t="shared" si="153"/>
        <v>5.4185022186475731</v>
      </c>
      <c r="BK59" s="68">
        <f t="shared" si="125"/>
        <v>-22.503411875993194</v>
      </c>
      <c r="BL59" s="69">
        <f t="shared" si="126"/>
        <v>29.569134592111585</v>
      </c>
      <c r="BM59" s="69">
        <f t="shared" si="127"/>
        <v>7.0657227161183904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4.7080058848197988</v>
      </c>
      <c r="BR59" s="18">
        <f t="shared" si="154"/>
        <v>3.7954191971256726</v>
      </c>
      <c r="BS59" s="18">
        <f t="shared" si="154"/>
        <v>3.8750725026140795</v>
      </c>
      <c r="BT59" s="18">
        <f t="shared" si="154"/>
        <v>3.9088097403524009</v>
      </c>
      <c r="BV59" s="68">
        <f t="shared" si="129"/>
        <v>-11.526908083804326</v>
      </c>
      <c r="BW59" s="69">
        <f t="shared" si="130"/>
        <v>33.64672455426858</v>
      </c>
      <c r="BX59" s="69">
        <f t="shared" si="131"/>
        <v>22.119816470464258</v>
      </c>
      <c r="BZ59" t="str">
        <f t="shared" si="146"/>
        <v>52 Skilled metal, electrical and electronic trades</v>
      </c>
      <c r="CA59" s="18">
        <f t="shared" si="155"/>
        <v>3.0291492411142134</v>
      </c>
      <c r="CB59" s="18">
        <f t="shared" si="155"/>
        <v>3.8030894433354008</v>
      </c>
      <c r="CC59" s="18">
        <f t="shared" si="155"/>
        <v>2.6364768397186249</v>
      </c>
      <c r="CD59" s="18">
        <f t="shared" si="155"/>
        <v>2.8548238579652097</v>
      </c>
      <c r="CE59" s="18">
        <f t="shared" si="155"/>
        <v>2.2875306925758747</v>
      </c>
      <c r="CG59" s="68">
        <f t="shared" si="133"/>
        <v>-49.72351941003263</v>
      </c>
      <c r="CH59" s="69">
        <f t="shared" si="134"/>
        <v>30.403692862607091</v>
      </c>
      <c r="CI59" s="69">
        <f t="shared" si="135"/>
        <v>-19.319826547425542</v>
      </c>
      <c r="CK59" t="str">
        <f t="shared" si="147"/>
        <v>52 Skilled metal, electrical and electronic trades</v>
      </c>
      <c r="CL59" s="18">
        <f t="shared" si="156"/>
        <v>2.8894090753046076</v>
      </c>
      <c r="CM59" s="18">
        <f t="shared" si="156"/>
        <v>3.2825309519085364</v>
      </c>
      <c r="CN59" s="18">
        <f t="shared" si="156"/>
        <v>3.1473695151953076</v>
      </c>
      <c r="CO59" s="18">
        <f t="shared" si="156"/>
        <v>3.1464833540866501</v>
      </c>
      <c r="CP59" s="18">
        <f t="shared" si="156"/>
        <v>3.1241075685324491</v>
      </c>
      <c r="CR59" s="68">
        <f t="shared" si="137"/>
        <v>-41.036831175749491</v>
      </c>
      <c r="CS59" s="69">
        <f t="shared" si="138"/>
        <v>28.335381326523855</v>
      </c>
      <c r="CT59" s="69">
        <f t="shared" si="139"/>
        <v>-12.701449849225641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7.9361151757688445E-2</v>
      </c>
      <c r="C60" s="18">
        <f t="shared" si="148"/>
        <v>6.4316038775355244E-2</v>
      </c>
      <c r="D60" s="18">
        <f t="shared" si="148"/>
        <v>4.3144114363266525E-2</v>
      </c>
      <c r="E60" s="18">
        <f t="shared" si="148"/>
        <v>6.117483772225564E-2</v>
      </c>
      <c r="F60" s="18">
        <f t="shared" si="148"/>
        <v>5.5013963677771643E-2</v>
      </c>
      <c r="H60" s="68">
        <f t="shared" si="105"/>
        <v>99.137549787881341</v>
      </c>
      <c r="I60" s="69">
        <f t="shared" si="106"/>
        <v>85.526397694375703</v>
      </c>
      <c r="J60" s="69">
        <f t="shared" si="107"/>
        <v>184.66394748225704</v>
      </c>
      <c r="L60" t="str">
        <f t="shared" si="140"/>
        <v>53 Skilled construction and building trades</v>
      </c>
      <c r="M60" s="18">
        <f t="shared" si="149"/>
        <v>0.33163576292105229</v>
      </c>
      <c r="N60" s="18">
        <f t="shared" si="149"/>
        <v>0.32056190991381284</v>
      </c>
      <c r="O60" s="18">
        <f t="shared" si="149"/>
        <v>0.22632558969664773</v>
      </c>
      <c r="P60" s="18">
        <f t="shared" si="149"/>
        <v>0.25734126185098777</v>
      </c>
      <c r="Q60" s="18">
        <f t="shared" si="149"/>
        <v>0.27815692771588196</v>
      </c>
      <c r="S60" s="68">
        <f t="shared" si="109"/>
        <v>79.164433999381032</v>
      </c>
      <c r="T60" s="69">
        <f t="shared" si="110"/>
        <v>80.516817804388836</v>
      </c>
      <c r="U60" s="69">
        <f t="shared" si="111"/>
        <v>159.6812518037699</v>
      </c>
      <c r="W60" t="str">
        <f t="shared" si="141"/>
        <v>53 Skilled construction and building trades</v>
      </c>
      <c r="X60" s="18">
        <f t="shared" si="150"/>
        <v>0.53528748930035541</v>
      </c>
      <c r="Y60" s="18">
        <f t="shared" si="150"/>
        <v>0.4961045547754438</v>
      </c>
      <c r="Z60" s="18">
        <f t="shared" si="150"/>
        <v>0.34111886969690269</v>
      </c>
      <c r="AA60" s="18">
        <f t="shared" si="150"/>
        <v>0.3711064620699106</v>
      </c>
      <c r="AB60" s="18">
        <f t="shared" si="150"/>
        <v>0.30301241922638777</v>
      </c>
      <c r="AD60" s="68">
        <f t="shared" si="113"/>
        <v>24.418500883650474</v>
      </c>
      <c r="AE60" s="69">
        <f t="shared" si="114"/>
        <v>63.018594220377146</v>
      </c>
      <c r="AF60" s="69">
        <f t="shared" si="115"/>
        <v>87.437095104027634</v>
      </c>
      <c r="AH60" t="str">
        <f t="shared" si="142"/>
        <v>53 Skilled construction and building trades</v>
      </c>
      <c r="AI60" s="18">
        <f t="shared" si="151"/>
        <v>1.040410865909603</v>
      </c>
      <c r="AJ60" s="18">
        <f t="shared" si="151"/>
        <v>1.1434843001193054</v>
      </c>
      <c r="AK60" s="18">
        <f t="shared" si="151"/>
        <v>0.84103729471219824</v>
      </c>
      <c r="AL60" s="18">
        <f t="shared" si="151"/>
        <v>1.0244025621234059</v>
      </c>
      <c r="AM60" s="18">
        <f t="shared" si="151"/>
        <v>1.0249371957276705</v>
      </c>
      <c r="AO60" s="68">
        <f t="shared" si="117"/>
        <v>25.66782436303447</v>
      </c>
      <c r="AP60" s="69">
        <f t="shared" si="118"/>
        <v>65.046033233087869</v>
      </c>
      <c r="AQ60" s="69">
        <f t="shared" si="119"/>
        <v>90.713857596122352</v>
      </c>
      <c r="AS60" t="str">
        <f t="shared" si="143"/>
        <v>53 Skilled construction and building trades</v>
      </c>
      <c r="AT60" s="18">
        <f t="shared" si="152"/>
        <v>1.8392055191484864</v>
      </c>
      <c r="AU60" s="18">
        <f t="shared" si="152"/>
        <v>1.9329503592839574</v>
      </c>
      <c r="AV60" s="18">
        <f t="shared" si="152"/>
        <v>1.4712500609289261</v>
      </c>
      <c r="AW60" s="18">
        <f t="shared" si="152"/>
        <v>1.7393553730804738</v>
      </c>
      <c r="AX60" s="18">
        <f t="shared" si="152"/>
        <v>1.6116412384602061</v>
      </c>
      <c r="AZ60" s="68">
        <f t="shared" si="121"/>
        <v>34.469948805342618</v>
      </c>
      <c r="BA60" s="69">
        <f t="shared" si="122"/>
        <v>69.487468380161886</v>
      </c>
      <c r="BB60" s="69">
        <f t="shared" si="123"/>
        <v>103.95741718550451</v>
      </c>
      <c r="BD60" t="str">
        <f t="shared" si="144"/>
        <v>53 Skilled construction and building trades</v>
      </c>
      <c r="BE60" s="18">
        <f t="shared" si="153"/>
        <v>6.1537908292951773</v>
      </c>
      <c r="BF60" s="18">
        <f t="shared" si="153"/>
        <v>6.1018623503909852</v>
      </c>
      <c r="BG60" s="18">
        <f t="shared" si="153"/>
        <v>5.212586490325906</v>
      </c>
      <c r="BH60" s="18">
        <f t="shared" si="153"/>
        <v>4.5813991991946876</v>
      </c>
      <c r="BI60" s="18">
        <f t="shared" si="153"/>
        <v>3.737290439065819</v>
      </c>
      <c r="BK60" s="68">
        <f t="shared" si="125"/>
        <v>-26.970252699163844</v>
      </c>
      <c r="BL60" s="69">
        <f t="shared" si="126"/>
        <v>31.965779258207718</v>
      </c>
      <c r="BM60" s="69">
        <f t="shared" si="127"/>
        <v>4.9955265590438751</v>
      </c>
      <c r="BO60" t="str">
        <f t="shared" si="145"/>
        <v>53 Skilled construction and building trades</v>
      </c>
      <c r="BP60" s="18">
        <f t="shared" si="154"/>
        <v>5.1453051999460113</v>
      </c>
      <c r="BQ60" s="18">
        <f t="shared" si="154"/>
        <v>5.8557635989871866</v>
      </c>
      <c r="BR60" s="18">
        <f t="shared" si="154"/>
        <v>4.6664432455805684</v>
      </c>
      <c r="BS60" s="18">
        <f t="shared" si="154"/>
        <v>5.3848406898474126</v>
      </c>
      <c r="BT60" s="18">
        <f t="shared" si="154"/>
        <v>6.1809141263608636</v>
      </c>
      <c r="BV60" s="68">
        <f t="shared" si="129"/>
        <v>13.78713031314151</v>
      </c>
      <c r="BW60" s="69">
        <f t="shared" si="130"/>
        <v>47.604274654825879</v>
      </c>
      <c r="BX60" s="69">
        <f t="shared" si="131"/>
        <v>61.391404967967389</v>
      </c>
      <c r="BZ60" t="str">
        <f t="shared" si="146"/>
        <v>53 Skilled construction and building trades</v>
      </c>
      <c r="CA60" s="18">
        <f t="shared" si="155"/>
        <v>3.3838858150940192</v>
      </c>
      <c r="CB60" s="18">
        <f t="shared" si="155"/>
        <v>4.6302757399668204</v>
      </c>
      <c r="CC60" s="18">
        <f t="shared" si="155"/>
        <v>3.1074226496339872</v>
      </c>
      <c r="CD60" s="18">
        <f t="shared" si="155"/>
        <v>3.5707294396840936</v>
      </c>
      <c r="CE60" s="18">
        <f t="shared" si="155"/>
        <v>4.0796583707143759</v>
      </c>
      <c r="CG60" s="68">
        <f t="shared" si="133"/>
        <v>-23.924402900267189</v>
      </c>
      <c r="CH60" s="69">
        <f t="shared" si="134"/>
        <v>38.50211884817508</v>
      </c>
      <c r="CI60" s="69">
        <f t="shared" si="135"/>
        <v>14.577715947907896</v>
      </c>
      <c r="CK60" t="str">
        <f t="shared" si="147"/>
        <v>53 Skilled construction and building trades</v>
      </c>
      <c r="CL60" s="18">
        <f t="shared" si="156"/>
        <v>4.1718816263226062</v>
      </c>
      <c r="CM60" s="18">
        <f t="shared" si="156"/>
        <v>4.9481846379907966</v>
      </c>
      <c r="CN60" s="18">
        <f t="shared" si="156"/>
        <v>4.5382602654416928</v>
      </c>
      <c r="CO60" s="18">
        <f t="shared" si="156"/>
        <v>3.5486033708485305</v>
      </c>
      <c r="CP60" s="18">
        <f t="shared" si="156"/>
        <v>1.0477283502565702</v>
      </c>
      <c r="CR60" s="68">
        <f t="shared" si="137"/>
        <v>-86.286071924919355</v>
      </c>
      <c r="CS60" s="69">
        <f t="shared" si="138"/>
        <v>15.887008888119567</v>
      </c>
      <c r="CT60" s="69">
        <f t="shared" si="139"/>
        <v>-70.399063036799774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0.50446967029141654</v>
      </c>
      <c r="C61" s="18">
        <f t="shared" si="148"/>
        <v>0.39811514083316285</v>
      </c>
      <c r="D61" s="18">
        <f t="shared" si="148"/>
        <v>0.34608494536662432</v>
      </c>
      <c r="E61" s="18">
        <f t="shared" si="148"/>
        <v>0.34559416336259879</v>
      </c>
      <c r="F61" s="18">
        <f t="shared" si="148"/>
        <v>0.33933986060738974</v>
      </c>
      <c r="H61" s="68">
        <f t="shared" si="105"/>
        <v>53.12776736075471</v>
      </c>
      <c r="I61" s="69">
        <f t="shared" si="106"/>
        <v>78.283845088875836</v>
      </c>
      <c r="J61" s="69">
        <f t="shared" si="107"/>
        <v>131.41161244963052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0.45734799224025913</v>
      </c>
      <c r="O61" s="18">
        <f t="shared" si="149"/>
        <v>0.50119053095831634</v>
      </c>
      <c r="P61" s="18">
        <f t="shared" si="149"/>
        <v>0.50891014152939795</v>
      </c>
      <c r="Q61" s="18">
        <f t="shared" si="149"/>
        <v>0.53713702632289195</v>
      </c>
      <c r="S61" s="68">
        <f t="shared" si="109"/>
        <v>56.234814086842334</v>
      </c>
      <c r="T61" s="69">
        <f t="shared" si="110"/>
        <v>81.210274896805785</v>
      </c>
      <c r="U61" s="69">
        <f t="shared" si="111"/>
        <v>137.44508898364811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0.85290613689891637</v>
      </c>
      <c r="Z61" s="18">
        <f t="shared" si="150"/>
        <v>0.70661469662960275</v>
      </c>
      <c r="AA61" s="18">
        <f t="shared" si="150"/>
        <v>0.77579059408981632</v>
      </c>
      <c r="AB61" s="18">
        <f t="shared" si="150"/>
        <v>0.75134941656345522</v>
      </c>
      <c r="AD61" s="68">
        <f t="shared" si="113"/>
        <v>48.932529933449288</v>
      </c>
      <c r="AE61" s="69">
        <f t="shared" si="114"/>
        <v>79.644040161805009</v>
      </c>
      <c r="AF61" s="69">
        <f t="shared" si="115"/>
        <v>128.57657009525428</v>
      </c>
      <c r="AH61" t="str">
        <f t="shared" si="142"/>
        <v>54 Textiles, printing and other skilled trades</v>
      </c>
      <c r="AI61" s="18">
        <f t="shared" si="151"/>
        <v>1.0178430925539623</v>
      </c>
      <c r="AJ61" s="18">
        <f t="shared" si="151"/>
        <v>1.0496065482884989</v>
      </c>
      <c r="AK61" s="18">
        <f t="shared" si="151"/>
        <v>1.1096009151781585</v>
      </c>
      <c r="AL61" s="18">
        <f t="shared" si="151"/>
        <v>1.3125486399886059</v>
      </c>
      <c r="AM61" s="18">
        <f t="shared" si="151"/>
        <v>1.6561350631518361</v>
      </c>
      <c r="AO61" s="68">
        <f t="shared" si="117"/>
        <v>53.911489905965659</v>
      </c>
      <c r="AP61" s="69">
        <f t="shared" si="118"/>
        <v>79.660230111926268</v>
      </c>
      <c r="AQ61" s="69">
        <f t="shared" si="119"/>
        <v>133.57172001789192</v>
      </c>
      <c r="AS61" t="str">
        <f t="shared" si="143"/>
        <v>54 Textiles, printing and other skilled trades</v>
      </c>
      <c r="AT61" s="18">
        <f t="shared" si="152"/>
        <v>1.3689861757498045</v>
      </c>
      <c r="AU61" s="18">
        <f t="shared" si="152"/>
        <v>1.2108854171411336</v>
      </c>
      <c r="AV61" s="18">
        <f t="shared" si="152"/>
        <v>1.1578235850097742</v>
      </c>
      <c r="AW61" s="18">
        <f t="shared" si="152"/>
        <v>1.2317312821768271</v>
      </c>
      <c r="AX61" s="18">
        <f t="shared" si="152"/>
        <v>1.1188992386770216</v>
      </c>
      <c r="AZ61" s="68">
        <f t="shared" si="121"/>
        <v>18.629294668633349</v>
      </c>
      <c r="BA61" s="69">
        <f t="shared" si="122"/>
        <v>66.701874981176445</v>
      </c>
      <c r="BB61" s="69">
        <f t="shared" si="123"/>
        <v>85.331169649809794</v>
      </c>
      <c r="BD61" t="str">
        <f t="shared" si="144"/>
        <v>54 Textiles, printing and other skilled trades</v>
      </c>
      <c r="BE61" s="18">
        <f t="shared" si="153"/>
        <v>2.3607337796339163</v>
      </c>
      <c r="BF61" s="18">
        <f t="shared" si="153"/>
        <v>2.0228586134719637</v>
      </c>
      <c r="BG61" s="18">
        <f t="shared" si="153"/>
        <v>1.8924179507171495</v>
      </c>
      <c r="BH61" s="18">
        <f t="shared" si="153"/>
        <v>1.9861633869645943</v>
      </c>
      <c r="BI61" s="18">
        <f t="shared" si="153"/>
        <v>2.0210009210018374</v>
      </c>
      <c r="BK61" s="68">
        <f t="shared" si="125"/>
        <v>8.7791534409474909</v>
      </c>
      <c r="BL61" s="69">
        <f t="shared" si="126"/>
        <v>46.475333322361813</v>
      </c>
      <c r="BM61" s="69">
        <f t="shared" si="127"/>
        <v>55.254486763309295</v>
      </c>
      <c r="BO61" t="str">
        <f t="shared" si="145"/>
        <v>54 Textiles, printing and other skilled trades</v>
      </c>
      <c r="BP61" s="18">
        <f t="shared" si="154"/>
        <v>2.5611301168000007</v>
      </c>
      <c r="BQ61" s="18">
        <f t="shared" si="154"/>
        <v>2.1806099654902522</v>
      </c>
      <c r="BR61" s="18">
        <f t="shared" si="154"/>
        <v>2.1674911355851947</v>
      </c>
      <c r="BS61" s="18">
        <f t="shared" si="154"/>
        <v>1.9214223700143993</v>
      </c>
      <c r="BT61" s="18">
        <f t="shared" si="154"/>
        <v>1.7799913698316485</v>
      </c>
      <c r="BV61" s="68">
        <f t="shared" si="129"/>
        <v>-29.451629054453072</v>
      </c>
      <c r="BW61" s="69">
        <f t="shared" si="130"/>
        <v>32.134705522272363</v>
      </c>
      <c r="BX61" s="69">
        <f t="shared" si="131"/>
        <v>2.6830764678192889</v>
      </c>
      <c r="BZ61" t="str">
        <f t="shared" si="146"/>
        <v>54 Textiles, printing and other skilled trades</v>
      </c>
      <c r="CA61" s="18">
        <f t="shared" si="155"/>
        <v>2.8379435697198638</v>
      </c>
      <c r="CB61" s="18">
        <f t="shared" si="155"/>
        <v>2.6688244577658304</v>
      </c>
      <c r="CC61" s="18">
        <f t="shared" si="155"/>
        <v>2.6937612424079869</v>
      </c>
      <c r="CD61" s="18">
        <f t="shared" si="155"/>
        <v>2.8064476178399422</v>
      </c>
      <c r="CE61" s="18">
        <f t="shared" si="155"/>
        <v>2.8973117658091283</v>
      </c>
      <c r="CG61" s="68">
        <f t="shared" si="133"/>
        <v>-37.675610974419897</v>
      </c>
      <c r="CH61" s="69">
        <f t="shared" si="134"/>
        <v>31.3550038298476</v>
      </c>
      <c r="CI61" s="69">
        <f t="shared" si="135"/>
        <v>-6.3206071445723016</v>
      </c>
      <c r="CK61" t="str">
        <f t="shared" si="147"/>
        <v>54 Textiles, printing and other skilled trades</v>
      </c>
      <c r="CL61" s="18">
        <f t="shared" si="156"/>
        <v>3.5924218533722665</v>
      </c>
      <c r="CM61" s="18">
        <f t="shared" si="156"/>
        <v>3.4870961411641295</v>
      </c>
      <c r="CN61" s="18">
        <f t="shared" si="156"/>
        <v>3.680816684498609</v>
      </c>
      <c r="CO61" s="18">
        <f t="shared" si="156"/>
        <v>3.6607517924911424</v>
      </c>
      <c r="CP61" s="18">
        <f t="shared" si="156"/>
        <v>3.8900289340592398</v>
      </c>
      <c r="CR61" s="68">
        <f t="shared" si="137"/>
        <v>-37.221459717876051</v>
      </c>
      <c r="CS61" s="69">
        <f t="shared" si="138"/>
        <v>27.271086014993489</v>
      </c>
      <c r="CT61" s="69">
        <f t="shared" si="139"/>
        <v>-9.9503737028825618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0.35213373827379801</v>
      </c>
      <c r="C62" s="18">
        <f t="shared" si="148"/>
        <v>0.3376621341190299</v>
      </c>
      <c r="D62" s="18">
        <f t="shared" si="148"/>
        <v>0.31032115845017672</v>
      </c>
      <c r="E62" s="18">
        <f t="shared" si="148"/>
        <v>0.32159488448623669</v>
      </c>
      <c r="F62" s="18">
        <f t="shared" si="148"/>
        <v>0.32621035265003645</v>
      </c>
      <c r="H62" s="68">
        <f t="shared" si="105"/>
        <v>64.167858566798529</v>
      </c>
      <c r="I62" s="69">
        <f t="shared" si="106"/>
        <v>84.358192454788139</v>
      </c>
      <c r="J62" s="69">
        <f t="shared" si="107"/>
        <v>148.52605102158668</v>
      </c>
      <c r="L62" t="str">
        <f t="shared" si="140"/>
        <v>61 Caring personal service occupations</v>
      </c>
      <c r="M62" s="18">
        <f t="shared" si="149"/>
        <v>2.7863531477671835</v>
      </c>
      <c r="N62" s="18">
        <f t="shared" si="149"/>
        <v>2.8223058601131776</v>
      </c>
      <c r="O62" s="18">
        <f t="shared" si="149"/>
        <v>2.5968516314165004</v>
      </c>
      <c r="P62" s="18">
        <f t="shared" si="149"/>
        <v>2.7151620173825979</v>
      </c>
      <c r="Q62" s="18">
        <f t="shared" si="149"/>
        <v>2.7809883879847037</v>
      </c>
      <c r="S62" s="68">
        <f t="shared" si="109"/>
        <v>56.116073520847188</v>
      </c>
      <c r="T62" s="69">
        <f t="shared" si="110"/>
        <v>85.547192931185748</v>
      </c>
      <c r="U62" s="69">
        <f t="shared" si="111"/>
        <v>141.66326645203293</v>
      </c>
      <c r="W62" t="str">
        <f t="shared" si="141"/>
        <v>61 Caring personal service occupations</v>
      </c>
      <c r="X62" s="18">
        <f t="shared" si="150"/>
        <v>4.4425779475030511</v>
      </c>
      <c r="Y62" s="18">
        <f t="shared" si="150"/>
        <v>4.7737159800081645</v>
      </c>
      <c r="Z62" s="18">
        <f t="shared" si="150"/>
        <v>4.4930304683944255</v>
      </c>
      <c r="AA62" s="18">
        <f t="shared" si="150"/>
        <v>4.7616846328755038</v>
      </c>
      <c r="AB62" s="18">
        <f t="shared" si="150"/>
        <v>4.9135436893995603</v>
      </c>
      <c r="AD62" s="68">
        <f t="shared" si="113"/>
        <v>53.17424124879291</v>
      </c>
      <c r="AE62" s="69">
        <f t="shared" si="114"/>
        <v>85.070183924732063</v>
      </c>
      <c r="AF62" s="69">
        <f t="shared" si="115"/>
        <v>138.24442517352497</v>
      </c>
      <c r="AH62" t="str">
        <f t="shared" si="142"/>
        <v>61 Caring personal service occupations</v>
      </c>
      <c r="AI62" s="18">
        <f t="shared" si="151"/>
        <v>11.827343615132214</v>
      </c>
      <c r="AJ62" s="18">
        <f t="shared" si="151"/>
        <v>12.239043808558685</v>
      </c>
      <c r="AK62" s="18">
        <f t="shared" si="151"/>
        <v>12.288738489095204</v>
      </c>
      <c r="AL62" s="18">
        <f t="shared" si="151"/>
        <v>13.259472423230736</v>
      </c>
      <c r="AM62" s="18">
        <f t="shared" si="151"/>
        <v>13.437543141781049</v>
      </c>
      <c r="AO62" s="68">
        <f t="shared" si="117"/>
        <v>12.759895786934397</v>
      </c>
      <c r="AP62" s="69">
        <f t="shared" si="118"/>
        <v>63.048689527584834</v>
      </c>
      <c r="AQ62" s="69">
        <f t="shared" si="119"/>
        <v>75.808585314519235</v>
      </c>
      <c r="AS62" t="str">
        <f t="shared" si="143"/>
        <v>61 Caring personal service occupations</v>
      </c>
      <c r="AT62" s="18">
        <f t="shared" si="152"/>
        <v>8.0546656377705723</v>
      </c>
      <c r="AU62" s="18">
        <f t="shared" si="152"/>
        <v>8.3581626239858604</v>
      </c>
      <c r="AV62" s="18">
        <f t="shared" si="152"/>
        <v>8.505384512439452</v>
      </c>
      <c r="AW62" s="18">
        <f t="shared" si="152"/>
        <v>8.5631865868339858</v>
      </c>
      <c r="AX62" s="18">
        <f t="shared" si="152"/>
        <v>8.3389336775814797</v>
      </c>
      <c r="AZ62" s="68">
        <f t="shared" si="121"/>
        <v>20.353833951262047</v>
      </c>
      <c r="BA62" s="69">
        <f t="shared" si="122"/>
        <v>67.818731815000561</v>
      </c>
      <c r="BB62" s="69">
        <f t="shared" si="123"/>
        <v>88.172565766262622</v>
      </c>
      <c r="BD62" t="str">
        <f t="shared" si="144"/>
        <v>61 Caring personal service occupations</v>
      </c>
      <c r="BE62" s="18">
        <f t="shared" si="153"/>
        <v>12.221133909639912</v>
      </c>
      <c r="BF62" s="18">
        <f t="shared" si="153"/>
        <v>12.875348180809965</v>
      </c>
      <c r="BG62" s="18">
        <f t="shared" si="153"/>
        <v>12.047888669373217</v>
      </c>
      <c r="BH62" s="18">
        <f t="shared" si="153"/>
        <v>14.670875738468126</v>
      </c>
      <c r="BI62" s="18">
        <f t="shared" si="153"/>
        <v>16.134453725739661</v>
      </c>
      <c r="BK62" s="68">
        <f t="shared" si="125"/>
        <v>36.407906049600861</v>
      </c>
      <c r="BL62" s="69">
        <f t="shared" si="126"/>
        <v>71.228517169369795</v>
      </c>
      <c r="BM62" s="69">
        <f t="shared" si="127"/>
        <v>107.63642321897066</v>
      </c>
      <c r="BO62" t="str">
        <f t="shared" si="145"/>
        <v>61 Caring personal service occupations</v>
      </c>
      <c r="BP62" s="18">
        <f t="shared" si="154"/>
        <v>10.251958301398725</v>
      </c>
      <c r="BQ62" s="18">
        <f t="shared" si="154"/>
        <v>9.2026836718441043</v>
      </c>
      <c r="BR62" s="18">
        <f t="shared" si="154"/>
        <v>9.6656123861230654</v>
      </c>
      <c r="BS62" s="18">
        <f t="shared" si="154"/>
        <v>9.4275457746750071</v>
      </c>
      <c r="BT62" s="18">
        <f t="shared" si="154"/>
        <v>7.8253833487204449</v>
      </c>
      <c r="BV62" s="68">
        <f t="shared" si="129"/>
        <v>-30.449113469597329</v>
      </c>
      <c r="BW62" s="69">
        <f t="shared" si="130"/>
        <v>41.842499422540961</v>
      </c>
      <c r="BX62" s="69">
        <f t="shared" si="131"/>
        <v>11.393385952943632</v>
      </c>
      <c r="BZ62" t="str">
        <f t="shared" si="146"/>
        <v>61 Caring personal service occupations</v>
      </c>
      <c r="CA62" s="18">
        <f t="shared" si="155"/>
        <v>4.9075011981920396</v>
      </c>
      <c r="CB62" s="18">
        <f t="shared" si="155"/>
        <v>2.278354064371098</v>
      </c>
      <c r="CC62" s="18">
        <f t="shared" si="155"/>
        <v>2.3461758817108458</v>
      </c>
      <c r="CD62" s="18">
        <f t="shared" si="155"/>
        <v>1.8948331591336562</v>
      </c>
      <c r="CE62" s="18">
        <f t="shared" si="155"/>
        <v>2.3678464425532768</v>
      </c>
      <c r="CG62" s="68">
        <f t="shared" si="133"/>
        <v>-41.518989504020979</v>
      </c>
      <c r="CH62" s="69">
        <f t="shared" si="134"/>
        <v>23.922188994671405</v>
      </c>
      <c r="CI62" s="69">
        <f t="shared" si="135"/>
        <v>-17.596800509349571</v>
      </c>
      <c r="CK62" t="str">
        <f t="shared" si="147"/>
        <v>61 Caring personal service occupations</v>
      </c>
      <c r="CL62" s="18">
        <f t="shared" si="156"/>
        <v>1.696615735863807</v>
      </c>
      <c r="CM62" s="18">
        <f t="shared" si="156"/>
        <v>1.8031768981727643</v>
      </c>
      <c r="CN62" s="18">
        <f t="shared" si="156"/>
        <v>1.9815935914045477</v>
      </c>
      <c r="CO62" s="18">
        <f t="shared" si="156"/>
        <v>2.5758203030568976</v>
      </c>
      <c r="CP62" s="18">
        <f t="shared" si="156"/>
        <v>3.3114809019389679</v>
      </c>
      <c r="CR62" s="68">
        <f t="shared" si="137"/>
        <v>-0.73177961240670586</v>
      </c>
      <c r="CS62" s="69">
        <f t="shared" si="138"/>
        <v>32.684734578597599</v>
      </c>
      <c r="CT62" s="69">
        <f t="shared" si="139"/>
        <v>31.952954966190894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0.16267683396107871</v>
      </c>
      <c r="C63" s="18">
        <f t="shared" si="148"/>
        <v>0.12375366305411623</v>
      </c>
      <c r="D63" s="18">
        <f t="shared" si="148"/>
        <v>0.16198976147542626</v>
      </c>
      <c r="E63" s="18">
        <f t="shared" si="148"/>
        <v>0.17183422326706949</v>
      </c>
      <c r="F63" s="18">
        <f t="shared" si="148"/>
        <v>0.20397209070610059</v>
      </c>
      <c r="H63" s="68">
        <f t="shared" si="105"/>
        <v>96.64593027186379</v>
      </c>
      <c r="I63" s="69">
        <f t="shared" si="106"/>
        <v>86.54632979798491</v>
      </c>
      <c r="J63" s="69">
        <f t="shared" si="107"/>
        <v>183.19226006984871</v>
      </c>
      <c r="L63" t="str">
        <f t="shared" si="140"/>
        <v>62 Leisure, travel and related personal service occupations</v>
      </c>
      <c r="M63" s="18">
        <f t="shared" si="149"/>
        <v>0.48990799959832143</v>
      </c>
      <c r="N63" s="18">
        <f t="shared" si="149"/>
        <v>0.55672275011752281</v>
      </c>
      <c r="O63" s="18">
        <f t="shared" si="149"/>
        <v>0.46544683418183957</v>
      </c>
      <c r="P63" s="18">
        <f t="shared" si="149"/>
        <v>0.46309268354964167</v>
      </c>
      <c r="Q63" s="18">
        <f t="shared" si="149"/>
        <v>0.46502956037737736</v>
      </c>
      <c r="S63" s="68">
        <f t="shared" si="109"/>
        <v>45.648515118471813</v>
      </c>
      <c r="T63" s="69">
        <f t="shared" si="110"/>
        <v>78.743045984765814</v>
      </c>
      <c r="U63" s="69">
        <f t="shared" si="111"/>
        <v>124.39156110323762</v>
      </c>
      <c r="W63" t="str">
        <f t="shared" si="141"/>
        <v>62 Leisure, travel and related personal service occupations</v>
      </c>
      <c r="X63" s="18">
        <f t="shared" si="150"/>
        <v>0.99393377628808344</v>
      </c>
      <c r="Y63" s="18">
        <f t="shared" si="150"/>
        <v>1.2262528255946716</v>
      </c>
      <c r="Z63" s="18">
        <f t="shared" si="150"/>
        <v>1.1080431563798654</v>
      </c>
      <c r="AA63" s="18">
        <f t="shared" si="150"/>
        <v>1.1857504355422415</v>
      </c>
      <c r="AB63" s="18">
        <f t="shared" si="150"/>
        <v>1.2861023471165296</v>
      </c>
      <c r="AD63" s="68">
        <f t="shared" si="113"/>
        <v>62.573267470298624</v>
      </c>
      <c r="AE63" s="69">
        <f t="shared" si="114"/>
        <v>84.674753124487538</v>
      </c>
      <c r="AF63" s="69">
        <f t="shared" si="115"/>
        <v>147.24802059478614</v>
      </c>
      <c r="AH63" t="str">
        <f t="shared" si="142"/>
        <v>62 Leisure, travel and related personal service occupations</v>
      </c>
      <c r="AI63" s="18">
        <f t="shared" si="151"/>
        <v>1.801143061890311</v>
      </c>
      <c r="AJ63" s="18">
        <f t="shared" si="151"/>
        <v>2.4953506666200052</v>
      </c>
      <c r="AK63" s="18">
        <f t="shared" si="151"/>
        <v>2.367119400798658</v>
      </c>
      <c r="AL63" s="18">
        <f t="shared" si="151"/>
        <v>2.8420004786753195</v>
      </c>
      <c r="AM63" s="18">
        <f t="shared" si="151"/>
        <v>3.7965517088717218</v>
      </c>
      <c r="AO63" s="68">
        <f t="shared" si="117"/>
        <v>65.390763088060368</v>
      </c>
      <c r="AP63" s="69">
        <f t="shared" si="118"/>
        <v>84.740150969875174</v>
      </c>
      <c r="AQ63" s="69">
        <f t="shared" si="119"/>
        <v>150.13091405793551</v>
      </c>
      <c r="AS63" t="str">
        <f t="shared" si="143"/>
        <v>62 Leisure, travel and related personal service occupations</v>
      </c>
      <c r="AT63" s="18">
        <f t="shared" si="152"/>
        <v>2.751314999783022</v>
      </c>
      <c r="AU63" s="18">
        <f t="shared" si="152"/>
        <v>3.6306807921871984</v>
      </c>
      <c r="AV63" s="18">
        <f t="shared" si="152"/>
        <v>3.6993880227399036</v>
      </c>
      <c r="AW63" s="18">
        <f t="shared" si="152"/>
        <v>4.062229243841708</v>
      </c>
      <c r="AX63" s="18">
        <f t="shared" si="152"/>
        <v>4.9802784252056931</v>
      </c>
      <c r="AZ63" s="68">
        <f t="shared" si="121"/>
        <v>65.259752732228065</v>
      </c>
      <c r="BA63" s="69">
        <f t="shared" si="122"/>
        <v>82.132190732883757</v>
      </c>
      <c r="BB63" s="69">
        <f t="shared" si="123"/>
        <v>147.39194346511181</v>
      </c>
      <c r="BD63" t="str">
        <f t="shared" si="144"/>
        <v>62 Leisure, travel and related personal service occupations</v>
      </c>
      <c r="BE63" s="18">
        <f t="shared" si="153"/>
        <v>2.5082024469995021</v>
      </c>
      <c r="BF63" s="18">
        <f t="shared" si="153"/>
        <v>2.726643581267727</v>
      </c>
      <c r="BG63" s="18">
        <f t="shared" si="153"/>
        <v>2.3802461336129679</v>
      </c>
      <c r="BH63" s="18">
        <f t="shared" si="153"/>
        <v>2.4833550400894695</v>
      </c>
      <c r="BI63" s="18">
        <f t="shared" si="153"/>
        <v>2.5563164107314007</v>
      </c>
      <c r="BK63" s="68">
        <f t="shared" si="125"/>
        <v>9.3928562330457055</v>
      </c>
      <c r="BL63" s="69">
        <f t="shared" si="126"/>
        <v>48.737881334505218</v>
      </c>
      <c r="BM63" s="69">
        <f t="shared" si="127"/>
        <v>58.130737567550916</v>
      </c>
      <c r="BO63" t="str">
        <f t="shared" si="145"/>
        <v>62 Leisure, travel and related personal service occupations</v>
      </c>
      <c r="BP63" s="18">
        <f t="shared" si="154"/>
        <v>2.6745819043582539</v>
      </c>
      <c r="BQ63" s="18">
        <f t="shared" si="154"/>
        <v>2.7729916756440769</v>
      </c>
      <c r="BR63" s="18">
        <f t="shared" si="154"/>
        <v>2.5816585609154288</v>
      </c>
      <c r="BS63" s="18">
        <f t="shared" si="154"/>
        <v>2.3338386159430367</v>
      </c>
      <c r="BT63" s="18">
        <f t="shared" si="154"/>
        <v>2.0587555490819733</v>
      </c>
      <c r="BV63" s="68">
        <f t="shared" si="129"/>
        <v>-31.493401866255454</v>
      </c>
      <c r="BW63" s="69">
        <f t="shared" si="130"/>
        <v>37.499994945405014</v>
      </c>
      <c r="BX63" s="69">
        <f t="shared" si="131"/>
        <v>6.0065930791495585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2.7997574553815818</v>
      </c>
      <c r="CC63" s="18">
        <f t="shared" si="155"/>
        <v>3.0280971669268033</v>
      </c>
      <c r="CD63" s="18">
        <f t="shared" si="155"/>
        <v>3.067046549941729</v>
      </c>
      <c r="CE63" s="18">
        <f t="shared" si="155"/>
        <v>3.2121528527168035</v>
      </c>
      <c r="CG63" s="68">
        <f t="shared" si="133"/>
        <v>-38.532111308175551</v>
      </c>
      <c r="CH63" s="69">
        <f t="shared" si="134"/>
        <v>34.667463872576462</v>
      </c>
      <c r="CI63" s="69">
        <f t="shared" si="135"/>
        <v>-3.8646474355990916</v>
      </c>
      <c r="CK63" t="str">
        <f t="shared" si="147"/>
        <v>62 Leisure, travel and related personal service occupations</v>
      </c>
      <c r="CL63" s="18">
        <f t="shared" si="156"/>
        <v>3.3110128503468346</v>
      </c>
      <c r="CM63" s="18">
        <f t="shared" si="156"/>
        <v>3.0829358516837888</v>
      </c>
      <c r="CN63" s="18">
        <f t="shared" si="156"/>
        <v>2.9109177800333201</v>
      </c>
      <c r="CO63" s="18">
        <f t="shared" si="156"/>
        <v>2.9084249719298061</v>
      </c>
      <c r="CP63" s="18">
        <f t="shared" si="156"/>
        <v>3.1138576834793938</v>
      </c>
      <c r="CR63" s="68">
        <f t="shared" si="137"/>
        <v>-36.456462093742289</v>
      </c>
      <c r="CS63" s="69">
        <f t="shared" si="138"/>
        <v>26.543500448702666</v>
      </c>
      <c r="CT63" s="69">
        <f t="shared" si="139"/>
        <v>-9.9129616450396245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1.3341465586406649E-2</v>
      </c>
      <c r="C64" s="18">
        <f t="shared" si="148"/>
        <v>1.5547980133775013E-2</v>
      </c>
      <c r="D64" s="18">
        <f t="shared" si="148"/>
        <v>1.4510862702088298E-2</v>
      </c>
      <c r="E64" s="18">
        <f t="shared" si="148"/>
        <v>1.4623450830346515E-2</v>
      </c>
      <c r="F64" s="18">
        <f t="shared" si="148"/>
        <v>1.6525535374601205E-2</v>
      </c>
      <c r="H64" s="68">
        <f t="shared" si="105"/>
        <v>77.854184055535086</v>
      </c>
      <c r="I64" s="69">
        <f t="shared" si="106"/>
        <v>82.632520966154317</v>
      </c>
      <c r="J64" s="69">
        <f t="shared" si="107"/>
        <v>160.48670502168943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3.5329164992935806E-2</v>
      </c>
      <c r="O64" s="18">
        <f t="shared" si="149"/>
        <v>4.1405839283642686E-2</v>
      </c>
      <c r="P64" s="18">
        <f t="shared" si="149"/>
        <v>3.5321508061051603E-2</v>
      </c>
      <c r="Q64" s="18">
        <f t="shared" si="149"/>
        <v>4.3740273013270908E-2</v>
      </c>
      <c r="S64" s="68">
        <f t="shared" si="109"/>
        <v>53.998141276426878</v>
      </c>
      <c r="T64" s="69">
        <f t="shared" si="110"/>
        <v>68.972878423923348</v>
      </c>
      <c r="U64" s="69">
        <f t="shared" si="111"/>
        <v>122.97101970035023</v>
      </c>
      <c r="W64" t="str">
        <f t="shared" si="141"/>
        <v>63 Community and civil enforcement occupations</v>
      </c>
      <c r="X64" s="18">
        <f t="shared" si="150"/>
        <v>9.0055523839295867E-2</v>
      </c>
      <c r="Y64" s="18">
        <f t="shared" si="150"/>
        <v>0.10547658033899596</v>
      </c>
      <c r="Z64" s="18">
        <f t="shared" si="150"/>
        <v>9.9128439267954338E-2</v>
      </c>
      <c r="AA64" s="18">
        <f t="shared" si="150"/>
        <v>0.10415650847556439</v>
      </c>
      <c r="AB64" s="18">
        <f t="shared" si="150"/>
        <v>0.10620561794167355</v>
      </c>
      <c r="AD64" s="68">
        <f t="shared" si="113"/>
        <v>50.065030589665504</v>
      </c>
      <c r="AE64" s="69">
        <f t="shared" si="114"/>
        <v>86.320834301181165</v>
      </c>
      <c r="AF64" s="69">
        <f t="shared" si="115"/>
        <v>136.38586489084668</v>
      </c>
      <c r="AH64" t="str">
        <f t="shared" si="142"/>
        <v>63 Community and civil enforcement occupations</v>
      </c>
      <c r="AI64" s="18">
        <f t="shared" si="151"/>
        <v>7.2284911089334103E-2</v>
      </c>
      <c r="AJ64" s="18">
        <f t="shared" si="151"/>
        <v>8.432058039206225E-2</v>
      </c>
      <c r="AK64" s="18">
        <f t="shared" si="151"/>
        <v>9.3412920702673291E-2</v>
      </c>
      <c r="AL64" s="18">
        <f t="shared" si="151"/>
        <v>9.5177875114306004E-2</v>
      </c>
      <c r="AM64" s="18">
        <f t="shared" si="151"/>
        <v>0.10781532264791174</v>
      </c>
      <c r="AO64" s="68">
        <f t="shared" si="117"/>
        <v>19.018817827654459</v>
      </c>
      <c r="AP64" s="69">
        <f t="shared" si="118"/>
        <v>63.727476073170465</v>
      </c>
      <c r="AQ64" s="69">
        <f t="shared" si="119"/>
        <v>82.746293900824924</v>
      </c>
      <c r="AS64" t="str">
        <f t="shared" si="143"/>
        <v>63 Community and civil enforcement occupations</v>
      </c>
      <c r="AT64" s="18">
        <f t="shared" si="152"/>
        <v>9.1898807406561908E-2</v>
      </c>
      <c r="AU64" s="18">
        <f t="shared" si="152"/>
        <v>9.3259535668778801E-2</v>
      </c>
      <c r="AV64" s="18">
        <f t="shared" si="152"/>
        <v>9.8394770678110935E-2</v>
      </c>
      <c r="AW64" s="18">
        <f t="shared" si="152"/>
        <v>8.3433278298414335E-2</v>
      </c>
      <c r="AX64" s="18">
        <f t="shared" si="152"/>
        <v>7.8219321311413764E-2</v>
      </c>
      <c r="AZ64" s="68">
        <f t="shared" si="121"/>
        <v>-2.4144785033134926</v>
      </c>
      <c r="BA64" s="69">
        <f t="shared" si="122"/>
        <v>60.00415574264224</v>
      </c>
      <c r="BB64" s="69">
        <f t="shared" si="123"/>
        <v>57.589677239328751</v>
      </c>
      <c r="BD64" t="str">
        <f t="shared" si="144"/>
        <v>63 Community and civil enforcement occupations</v>
      </c>
      <c r="BE64" s="18">
        <f t="shared" si="153"/>
        <v>9.3310607246052502E-2</v>
      </c>
      <c r="BF64" s="18">
        <f t="shared" si="153"/>
        <v>6.7709454003207534E-2</v>
      </c>
      <c r="BG64" s="18">
        <f t="shared" si="153"/>
        <v>0.10626639375361162</v>
      </c>
      <c r="BH64" s="18">
        <f t="shared" si="153"/>
        <v>6.169581238662953E-2</v>
      </c>
      <c r="BI64" s="18">
        <f t="shared" si="153"/>
        <v>6.0773932166076315E-2</v>
      </c>
      <c r="BK64" s="68">
        <f t="shared" si="125"/>
        <v>-41.747091201571877</v>
      </c>
      <c r="BL64" s="69">
        <f t="shared" si="126"/>
        <v>22.873079410934853</v>
      </c>
      <c r="BM64" s="69">
        <f t="shared" si="127"/>
        <v>-18.874011790637024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0.12266104676408279</v>
      </c>
      <c r="BR64" s="18">
        <f t="shared" si="154"/>
        <v>0.16356383109445355</v>
      </c>
      <c r="BS64" s="18">
        <f t="shared" si="154"/>
        <v>0.1314362127175881</v>
      </c>
      <c r="BT64" s="18">
        <f t="shared" si="154"/>
        <v>0.15897915412045352</v>
      </c>
      <c r="BV64" s="68">
        <f t="shared" si="129"/>
        <v>-16.501373684792007</v>
      </c>
      <c r="BW64" s="69">
        <f t="shared" si="130"/>
        <v>33.49231174463057</v>
      </c>
      <c r="BX64" s="69">
        <f t="shared" si="131"/>
        <v>16.990938059838566</v>
      </c>
      <c r="BZ64" t="str">
        <f t="shared" si="146"/>
        <v>63 Community and civil enforcement occupations</v>
      </c>
      <c r="CA64" s="18">
        <f t="shared" si="155"/>
        <v>0.14977392091326125</v>
      </c>
      <c r="CB64" s="18">
        <f t="shared" si="155"/>
        <v>0.17032582002773242</v>
      </c>
      <c r="CC64" s="18">
        <f t="shared" si="155"/>
        <v>0.21737287119007642</v>
      </c>
      <c r="CD64" s="18">
        <f t="shared" si="155"/>
        <v>0.20558228736925077</v>
      </c>
      <c r="CE64" s="18">
        <f t="shared" si="155"/>
        <v>0.25527266856479292</v>
      </c>
      <c r="CG64" s="68">
        <f t="shared" si="133"/>
        <v>-31.951136505436434</v>
      </c>
      <c r="CH64" s="69">
        <f t="shared" si="134"/>
        <v>32.8434247794467</v>
      </c>
      <c r="CI64" s="69">
        <f t="shared" si="135"/>
        <v>0.89228827401026634</v>
      </c>
      <c r="CK64" t="str">
        <f t="shared" si="147"/>
        <v>63 Community and civil enforcement occupations</v>
      </c>
      <c r="CL64" s="18">
        <f t="shared" si="156"/>
        <v>0.12903147899186684</v>
      </c>
      <c r="CM64" s="18">
        <f t="shared" si="156"/>
        <v>0.10407771177353277</v>
      </c>
      <c r="CN64" s="18">
        <f t="shared" si="156"/>
        <v>0.17189882552766997</v>
      </c>
      <c r="CO64" s="18">
        <f t="shared" si="156"/>
        <v>0.10392463950908491</v>
      </c>
      <c r="CP64" s="18">
        <f t="shared" si="156"/>
        <v>9.7362299724842186E-2</v>
      </c>
      <c r="CR64" s="68">
        <f t="shared" si="137"/>
        <v>-66.355003721585192</v>
      </c>
      <c r="CS64" s="69">
        <f t="shared" si="138"/>
        <v>13.87002656585811</v>
      </c>
      <c r="CT64" s="69">
        <f t="shared" si="139"/>
        <v>-52.484977155727094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1.4426674447453607</v>
      </c>
      <c r="C65" s="18">
        <f t="shared" si="157"/>
        <v>1.2969744229542213</v>
      </c>
      <c r="D65" s="18">
        <f t="shared" si="157"/>
        <v>0.99597303698067585</v>
      </c>
      <c r="E65" s="18">
        <f t="shared" si="157"/>
        <v>0.91037618610415505</v>
      </c>
      <c r="F65" s="18">
        <f t="shared" si="157"/>
        <v>0.88392195795665152</v>
      </c>
      <c r="H65" s="68">
        <f t="shared" si="105"/>
        <v>38.601561315487423</v>
      </c>
      <c r="I65" s="69">
        <f t="shared" si="106"/>
        <v>65.417386039984109</v>
      </c>
      <c r="J65" s="69">
        <f t="shared" si="107"/>
        <v>104.01894735547155</v>
      </c>
      <c r="L65" t="str">
        <f t="shared" si="140"/>
        <v>71 Sales occupations</v>
      </c>
      <c r="M65" s="18">
        <f t="shared" ref="M65:Q70" si="158">M28/M$35*100</f>
        <v>2.6989849632116218</v>
      </c>
      <c r="N65" s="18">
        <f t="shared" si="158"/>
        <v>2.6422030496977027</v>
      </c>
      <c r="O65" s="18">
        <f t="shared" si="158"/>
        <v>2.4364457176120675</v>
      </c>
      <c r="P65" s="18">
        <f t="shared" si="158"/>
        <v>2.3965749348270284</v>
      </c>
      <c r="Q65" s="18">
        <f t="shared" si="158"/>
        <v>2.6594243254618761</v>
      </c>
      <c r="S65" s="68">
        <f t="shared" si="109"/>
        <v>59.120625938412687</v>
      </c>
      <c r="T65" s="69">
        <f t="shared" si="110"/>
        <v>73.403500479163668</v>
      </c>
      <c r="U65" s="69">
        <f t="shared" si="111"/>
        <v>132.52412641757635</v>
      </c>
      <c r="W65" t="str">
        <f t="shared" si="141"/>
        <v>71 Sales occupations</v>
      </c>
      <c r="X65" s="18">
        <f t="shared" ref="X65:AB70" si="159">X28/X$35*100</f>
        <v>5.4501264546486912</v>
      </c>
      <c r="Y65" s="18">
        <f t="shared" si="159"/>
        <v>5.5333188180803257</v>
      </c>
      <c r="Z65" s="18">
        <f t="shared" si="159"/>
        <v>5.3878469214193832</v>
      </c>
      <c r="AA65" s="18">
        <f t="shared" si="159"/>
        <v>5.3086070045367322</v>
      </c>
      <c r="AB65" s="18">
        <f t="shared" si="159"/>
        <v>5.8054793475293867</v>
      </c>
      <c r="AD65" s="68">
        <f t="shared" si="113"/>
        <v>50.922195969777853</v>
      </c>
      <c r="AE65" s="69">
        <f t="shared" si="114"/>
        <v>74.675642199231476</v>
      </c>
      <c r="AF65" s="69">
        <f t="shared" si="115"/>
        <v>125.59783816900931</v>
      </c>
      <c r="AH65" t="str">
        <f t="shared" si="142"/>
        <v>71 Sales occupations</v>
      </c>
      <c r="AI65" s="18">
        <f t="shared" ref="AI65:AM70" si="160">AI28/AI$35*100</f>
        <v>5.7502459766377836</v>
      </c>
      <c r="AJ65" s="18">
        <f t="shared" si="160"/>
        <v>6.4393441968662017</v>
      </c>
      <c r="AK65" s="18">
        <f t="shared" si="160"/>
        <v>6.5339235991009765</v>
      </c>
      <c r="AL65" s="18">
        <f t="shared" si="160"/>
        <v>7.19532517498335</v>
      </c>
      <c r="AM65" s="18">
        <f t="shared" si="160"/>
        <v>9.2382606042124156</v>
      </c>
      <c r="AO65" s="68">
        <f t="shared" si="117"/>
        <v>45.800244999273957</v>
      </c>
      <c r="AP65" s="69">
        <f t="shared" si="118"/>
        <v>72.492255754823262</v>
      </c>
      <c r="AQ65" s="69">
        <f t="shared" si="119"/>
        <v>118.29250075409723</v>
      </c>
      <c r="AS65" t="str">
        <f t="shared" si="143"/>
        <v>71 Sales occupations</v>
      </c>
      <c r="AT65" s="18">
        <f t="shared" ref="AT65:AX70" si="161">AT28/AT$35*100</f>
        <v>5.9291194056385628</v>
      </c>
      <c r="AU65" s="18">
        <f t="shared" si="161"/>
        <v>5.7120237018061477</v>
      </c>
      <c r="AV65" s="18">
        <f t="shared" si="161"/>
        <v>5.6861968749313441</v>
      </c>
      <c r="AW65" s="18">
        <f t="shared" si="161"/>
        <v>5.4443962321028074</v>
      </c>
      <c r="AX65" s="18">
        <f t="shared" si="161"/>
        <v>5.9341717834806404</v>
      </c>
      <c r="AZ65" s="68">
        <f t="shared" si="121"/>
        <v>28.109573018426349</v>
      </c>
      <c r="BA65" s="69">
        <f t="shared" si="122"/>
        <v>58.293393488104314</v>
      </c>
      <c r="BB65" s="69">
        <f t="shared" si="123"/>
        <v>86.40296650653066</v>
      </c>
      <c r="BD65" t="str">
        <f t="shared" si="144"/>
        <v>71 Sales occupations</v>
      </c>
      <c r="BE65" s="18">
        <f t="shared" ref="BE65:BI70" si="162">BE28/BE$35*100</f>
        <v>10.873792073781763</v>
      </c>
      <c r="BF65" s="18">
        <f t="shared" si="162"/>
        <v>10.633699365105739</v>
      </c>
      <c r="BG65" s="18">
        <f t="shared" si="162"/>
        <v>10.637579164902505</v>
      </c>
      <c r="BH65" s="18">
        <f t="shared" si="162"/>
        <v>10.915184784470966</v>
      </c>
      <c r="BI65" s="18">
        <f t="shared" si="162"/>
        <v>11.997595041002187</v>
      </c>
      <c r="BK65" s="68">
        <f t="shared" si="125"/>
        <v>14.880843585729849</v>
      </c>
      <c r="BL65" s="69">
        <f t="shared" si="126"/>
        <v>54.103504623663525</v>
      </c>
      <c r="BM65" s="69">
        <f t="shared" si="127"/>
        <v>68.984348209393374</v>
      </c>
      <c r="BO65" t="str">
        <f t="shared" si="145"/>
        <v>71 Sales occupations</v>
      </c>
      <c r="BP65" s="18">
        <f t="shared" ref="BP65:BT70" si="163">BP28/BP$35*100</f>
        <v>11.614518577175625</v>
      </c>
      <c r="BQ65" s="18">
        <f t="shared" si="163"/>
        <v>10.557295648710454</v>
      </c>
      <c r="BR65" s="18">
        <f t="shared" si="163"/>
        <v>10.920844693410535</v>
      </c>
      <c r="BS65" s="18">
        <f t="shared" si="163"/>
        <v>9.8159657545007697</v>
      </c>
      <c r="BT65" s="18">
        <f t="shared" si="163"/>
        <v>8.2126671040934518</v>
      </c>
      <c r="BV65" s="68">
        <f t="shared" si="129"/>
        <v>-35.396743336112138</v>
      </c>
      <c r="BW65" s="69">
        <f t="shared" si="130"/>
        <v>38.727354603584686</v>
      </c>
      <c r="BX65" s="69">
        <f t="shared" si="131"/>
        <v>3.3306112674725425</v>
      </c>
      <c r="BZ65" t="str">
        <f t="shared" si="146"/>
        <v>71 Sales occupations</v>
      </c>
      <c r="CA65" s="18">
        <f t="shared" ref="CA65:CE70" si="164">CA28/CA$35*100</f>
        <v>13.435204279976137</v>
      </c>
      <c r="CB65" s="18">
        <f t="shared" si="164"/>
        <v>11.150542367337845</v>
      </c>
      <c r="CC65" s="18">
        <f t="shared" si="164"/>
        <v>12.697812838532677</v>
      </c>
      <c r="CD65" s="18">
        <f t="shared" si="164"/>
        <v>11.592173697702945</v>
      </c>
      <c r="CE65" s="18">
        <f t="shared" si="164"/>
        <v>8.3512671117812349</v>
      </c>
      <c r="CG65" s="68">
        <f t="shared" si="133"/>
        <v>-61.889438021748248</v>
      </c>
      <c r="CH65" s="69">
        <f t="shared" si="134"/>
        <v>27.6659028186371</v>
      </c>
      <c r="CI65" s="69">
        <f t="shared" si="135"/>
        <v>-34.22353520311114</v>
      </c>
      <c r="CK65" t="str">
        <f t="shared" si="147"/>
        <v>71 Sales occupations</v>
      </c>
      <c r="CL65" s="18">
        <f t="shared" ref="CL65:CP70" si="165">CL28/CL$35*100</f>
        <v>16.584936879045475</v>
      </c>
      <c r="CM65" s="18">
        <f t="shared" si="165"/>
        <v>14.664431686024399</v>
      </c>
      <c r="CN65" s="18">
        <f t="shared" si="165"/>
        <v>12.93852567415367</v>
      </c>
      <c r="CO65" s="18">
        <f t="shared" si="165"/>
        <v>12.06590885619543</v>
      </c>
      <c r="CP65" s="18">
        <f t="shared" si="165"/>
        <v>8.6444051867963569</v>
      </c>
      <c r="CR65" s="68">
        <f t="shared" si="137"/>
        <v>-60.312577564351869</v>
      </c>
      <c r="CS65" s="69">
        <f t="shared" si="138"/>
        <v>21.638026928274908</v>
      </c>
      <c r="CT65" s="69">
        <f t="shared" si="139"/>
        <v>-38.674550636076958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0.399115259193214</v>
      </c>
      <c r="C66" s="18">
        <f t="shared" si="157"/>
        <v>0.42704808872467231</v>
      </c>
      <c r="D66" s="18">
        <f t="shared" si="157"/>
        <v>0.42601812858073501</v>
      </c>
      <c r="E66" s="18">
        <f t="shared" si="157"/>
        <v>0.54193633402749475</v>
      </c>
      <c r="F66" s="18">
        <f t="shared" si="157"/>
        <v>0.60431431385187795</v>
      </c>
      <c r="H66" s="68">
        <f t="shared" si="105"/>
        <v>121.53205805925332</v>
      </c>
      <c r="I66" s="69">
        <f t="shared" si="106"/>
        <v>84.626301637459704</v>
      </c>
      <c r="J66" s="69">
        <f t="shared" si="107"/>
        <v>206.15835969671301</v>
      </c>
      <c r="L66" t="str">
        <f t="shared" si="140"/>
        <v>72 Customer service occupations</v>
      </c>
      <c r="M66" s="18">
        <f t="shared" si="158"/>
        <v>0.7396023929945168</v>
      </c>
      <c r="N66" s="18">
        <f t="shared" si="158"/>
        <v>0.82909977935571566</v>
      </c>
      <c r="O66" s="18">
        <f t="shared" si="158"/>
        <v>0.72974715660352119</v>
      </c>
      <c r="P66" s="18">
        <f t="shared" si="158"/>
        <v>0.94170072164695917</v>
      </c>
      <c r="Q66" s="18">
        <f t="shared" si="158"/>
        <v>1.0773342389928089</v>
      </c>
      <c r="S66" s="68">
        <f t="shared" si="109"/>
        <v>115.2155427652539</v>
      </c>
      <c r="T66" s="69">
        <f t="shared" si="110"/>
        <v>94.565309718260991</v>
      </c>
      <c r="U66" s="69">
        <f t="shared" si="111"/>
        <v>209.78085248351488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1.5487598057109893</v>
      </c>
      <c r="Z66" s="18">
        <f t="shared" si="159"/>
        <v>1.5695847784739851</v>
      </c>
      <c r="AA66" s="18">
        <f t="shared" si="159"/>
        <v>1.9517550456239301</v>
      </c>
      <c r="AB66" s="18">
        <f t="shared" si="159"/>
        <v>2.1381655011269327</v>
      </c>
      <c r="AD66" s="68">
        <f t="shared" si="113"/>
        <v>90.803711826712771</v>
      </c>
      <c r="AE66" s="69">
        <f t="shared" si="114"/>
        <v>82.009363484408709</v>
      </c>
      <c r="AF66" s="69">
        <f t="shared" si="115"/>
        <v>172.81307531112148</v>
      </c>
      <c r="AH66" t="str">
        <f t="shared" si="142"/>
        <v>72 Customer service occupations</v>
      </c>
      <c r="AI66" s="18">
        <f t="shared" si="160"/>
        <v>1.1754884086948052</v>
      </c>
      <c r="AJ66" s="18">
        <f t="shared" si="160"/>
        <v>1.4999721969874542</v>
      </c>
      <c r="AK66" s="18">
        <f t="shared" si="160"/>
        <v>1.561295306066474</v>
      </c>
      <c r="AL66" s="18">
        <f t="shared" si="160"/>
        <v>2.2848180278644685</v>
      </c>
      <c r="AM66" s="18">
        <f t="shared" si="160"/>
        <v>2.9570610779414066</v>
      </c>
      <c r="AO66" s="68">
        <f t="shared" si="117"/>
        <v>95.306787890389487</v>
      </c>
      <c r="AP66" s="69">
        <f t="shared" si="118"/>
        <v>85.579691779943161</v>
      </c>
      <c r="AQ66" s="69">
        <f t="shared" si="119"/>
        <v>180.88647967033265</v>
      </c>
      <c r="AS66" t="str">
        <f t="shared" si="143"/>
        <v>72 Customer service occupations</v>
      </c>
      <c r="AT66" s="18">
        <f t="shared" si="161"/>
        <v>2.1317349099365273</v>
      </c>
      <c r="AU66" s="18">
        <f t="shared" si="161"/>
        <v>2.3245503261684584</v>
      </c>
      <c r="AV66" s="18">
        <f t="shared" si="161"/>
        <v>2.3952646862355165</v>
      </c>
      <c r="AW66" s="18">
        <f t="shared" si="161"/>
        <v>3.0424875652588055</v>
      </c>
      <c r="AX66" s="18">
        <f t="shared" si="161"/>
        <v>3.2368328813421829</v>
      </c>
      <c r="AZ66" s="68">
        <f t="shared" si="121"/>
        <v>65.886149827270827</v>
      </c>
      <c r="BA66" s="69">
        <f t="shared" si="122"/>
        <v>70.150989405551357</v>
      </c>
      <c r="BB66" s="69">
        <f t="shared" si="123"/>
        <v>136.03713923282217</v>
      </c>
      <c r="BD66" t="str">
        <f t="shared" si="144"/>
        <v>72 Customer service occupations</v>
      </c>
      <c r="BE66" s="18">
        <f t="shared" si="162"/>
        <v>1.8994928524847632</v>
      </c>
      <c r="BF66" s="18">
        <f t="shared" si="162"/>
        <v>2.0507390588923475</v>
      </c>
      <c r="BG66" s="18">
        <f t="shared" si="162"/>
        <v>2.1059617882542607</v>
      </c>
      <c r="BH66" s="18">
        <f t="shared" si="162"/>
        <v>2.6719825961839008</v>
      </c>
      <c r="BI66" s="18">
        <f t="shared" si="162"/>
        <v>3.0008869006437959</v>
      </c>
      <c r="BK66" s="68">
        <f t="shared" si="125"/>
        <v>45.142755262046883</v>
      </c>
      <c r="BL66" s="69">
        <f t="shared" si="126"/>
        <v>57.038527531076433</v>
      </c>
      <c r="BM66" s="69">
        <f t="shared" si="127"/>
        <v>102.1812827931233</v>
      </c>
      <c r="BO66" t="str">
        <f t="shared" si="145"/>
        <v>72 Customer service occupations</v>
      </c>
      <c r="BP66" s="18">
        <f t="shared" si="163"/>
        <v>2.077619411118711</v>
      </c>
      <c r="BQ66" s="18">
        <f t="shared" si="163"/>
        <v>2.2981192461438846</v>
      </c>
      <c r="BR66" s="18">
        <f t="shared" si="163"/>
        <v>2.4269820405279474</v>
      </c>
      <c r="BS66" s="18">
        <f t="shared" si="163"/>
        <v>3.0576813799031268</v>
      </c>
      <c r="BT66" s="18">
        <f t="shared" si="163"/>
        <v>3.3899578033635169</v>
      </c>
      <c r="BV66" s="68">
        <f t="shared" si="129"/>
        <v>19.992514109616653</v>
      </c>
      <c r="BW66" s="69">
        <f t="shared" si="130"/>
        <v>53.028060865796967</v>
      </c>
      <c r="BX66" s="69">
        <f t="shared" si="131"/>
        <v>73.020574975413624</v>
      </c>
      <c r="BZ66" t="str">
        <f t="shared" si="146"/>
        <v>72 Customer service occupations</v>
      </c>
      <c r="CA66" s="18">
        <f t="shared" si="164"/>
        <v>1.6411208736158953</v>
      </c>
      <c r="CB66" s="18">
        <f t="shared" si="164"/>
        <v>1.568455203672972</v>
      </c>
      <c r="CC66" s="18">
        <f t="shared" si="164"/>
        <v>1.7966186701005273</v>
      </c>
      <c r="CD66" s="18">
        <f t="shared" si="164"/>
        <v>2.2422545310258424</v>
      </c>
      <c r="CE66" s="18">
        <f t="shared" si="164"/>
        <v>3.4133830074294997</v>
      </c>
      <c r="CG66" s="68">
        <f t="shared" si="133"/>
        <v>10.090796390628737</v>
      </c>
      <c r="CH66" s="69">
        <f t="shared" si="134"/>
        <v>37.471833962033365</v>
      </c>
      <c r="CI66" s="69">
        <f t="shared" si="135"/>
        <v>47.562630352662104</v>
      </c>
      <c r="CK66" t="str">
        <f t="shared" si="147"/>
        <v>72 Customer service occupations</v>
      </c>
      <c r="CL66" s="18">
        <f t="shared" si="165"/>
        <v>1.3184896653573905</v>
      </c>
      <c r="CM66" s="18">
        <f t="shared" si="165"/>
        <v>1.7559323777864015</v>
      </c>
      <c r="CN66" s="18">
        <f t="shared" si="165"/>
        <v>1.7814213394858551</v>
      </c>
      <c r="CO66" s="18">
        <f t="shared" si="165"/>
        <v>3.0860703445887188</v>
      </c>
      <c r="CP66" s="18">
        <f t="shared" si="165"/>
        <v>4.9122193305587354</v>
      </c>
      <c r="CR66" s="68">
        <f t="shared" si="137"/>
        <v>63.799914213399859</v>
      </c>
      <c r="CS66" s="69">
        <f t="shared" si="138"/>
        <v>58.264564559590383</v>
      </c>
      <c r="CT66" s="69">
        <f t="shared" si="139"/>
        <v>122.06447877299024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0.33996196293232206</v>
      </c>
      <c r="C67" s="18">
        <f t="shared" si="157"/>
        <v>0.45014432840066898</v>
      </c>
      <c r="D67" s="18">
        <f t="shared" si="157"/>
        <v>0.35374264107975689</v>
      </c>
      <c r="E67" s="18">
        <f t="shared" si="157"/>
        <v>0.45174204746121799</v>
      </c>
      <c r="F67" s="18">
        <f t="shared" si="157"/>
        <v>0.54825788938166675</v>
      </c>
      <c r="H67" s="68">
        <f t="shared" si="105"/>
        <v>142.04675084150608</v>
      </c>
      <c r="I67" s="69">
        <f t="shared" si="106"/>
        <v>82.70154930733213</v>
      </c>
      <c r="J67" s="69">
        <f t="shared" si="107"/>
        <v>224.74830014883827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0.38592252194913468</v>
      </c>
      <c r="P67" s="18">
        <f t="shared" si="158"/>
        <v>0.50182008598188776</v>
      </c>
      <c r="Q67" s="18">
        <f t="shared" si="158"/>
        <v>0.6262240988265938</v>
      </c>
      <c r="S67" s="68">
        <f t="shared" si="109"/>
        <v>136.55124270937796</v>
      </c>
      <c r="T67" s="69">
        <f t="shared" si="110"/>
        <v>95.164067364060529</v>
      </c>
      <c r="U67" s="69">
        <f t="shared" si="111"/>
        <v>231.7153100734385</v>
      </c>
      <c r="W67" t="str">
        <f t="shared" si="141"/>
        <v>81 Process, plant and machine operatives</v>
      </c>
      <c r="X67" s="18">
        <f t="shared" si="159"/>
        <v>0.63815786304645383</v>
      </c>
      <c r="Y67" s="18">
        <f t="shared" si="159"/>
        <v>0.56681393043150774</v>
      </c>
      <c r="Z67" s="18">
        <f t="shared" si="159"/>
        <v>0.45739176826665362</v>
      </c>
      <c r="AA67" s="18">
        <f t="shared" si="159"/>
        <v>0.61748067122693651</v>
      </c>
      <c r="AB67" s="18">
        <f t="shared" si="159"/>
        <v>0.76322131417770245</v>
      </c>
      <c r="AD67" s="68">
        <f t="shared" si="113"/>
        <v>133.71814211898436</v>
      </c>
      <c r="AE67" s="69">
        <f t="shared" si="114"/>
        <v>90.023992809199456</v>
      </c>
      <c r="AF67" s="69">
        <f t="shared" si="115"/>
        <v>223.74213492818384</v>
      </c>
      <c r="AH67" t="str">
        <f t="shared" si="142"/>
        <v>81 Process, plant and machine operatives</v>
      </c>
      <c r="AI67" s="18">
        <f t="shared" si="160"/>
        <v>0.90896153307603167</v>
      </c>
      <c r="AJ67" s="18">
        <f t="shared" si="160"/>
        <v>1.0037278942652506</v>
      </c>
      <c r="AK67" s="18">
        <f t="shared" si="160"/>
        <v>0.85375202049698429</v>
      </c>
      <c r="AL67" s="18">
        <f t="shared" si="160"/>
        <v>1.3082350261384157</v>
      </c>
      <c r="AM67" s="18">
        <f t="shared" si="160"/>
        <v>1.6231396588357088</v>
      </c>
      <c r="AO67" s="68">
        <f t="shared" si="117"/>
        <v>96.049726704350164</v>
      </c>
      <c r="AP67" s="69">
        <f t="shared" si="118"/>
        <v>76.177943920179857</v>
      </c>
      <c r="AQ67" s="69">
        <f t="shared" si="119"/>
        <v>172.22767062453002</v>
      </c>
      <c r="AS67" t="str">
        <f t="shared" si="143"/>
        <v>81 Process, plant and machine operatives</v>
      </c>
      <c r="AT67" s="18">
        <f t="shared" si="161"/>
        <v>2.2272684190496825</v>
      </c>
      <c r="AU67" s="18">
        <f t="shared" si="161"/>
        <v>1.9414024386801314</v>
      </c>
      <c r="AV67" s="18">
        <f t="shared" si="161"/>
        <v>1.6518481201866313</v>
      </c>
      <c r="AW67" s="18">
        <f t="shared" si="161"/>
        <v>2.1960683157471332</v>
      </c>
      <c r="AX67" s="18">
        <f t="shared" si="161"/>
        <v>2.155056092278381</v>
      </c>
      <c r="AZ67" s="68">
        <f t="shared" si="121"/>
        <v>60.151801012217497</v>
      </c>
      <c r="BA67" s="69">
        <f t="shared" si="122"/>
        <v>63.784209431135039</v>
      </c>
      <c r="BB67" s="69">
        <f t="shared" si="123"/>
        <v>123.93601044335256</v>
      </c>
      <c r="BD67" t="str">
        <f t="shared" si="144"/>
        <v>81 Process, plant and machine operatives</v>
      </c>
      <c r="BE67" s="18">
        <f t="shared" si="162"/>
        <v>4.2531194275297741</v>
      </c>
      <c r="BF67" s="18">
        <f t="shared" si="162"/>
        <v>3.8651114427470277</v>
      </c>
      <c r="BG67" s="18">
        <f t="shared" si="162"/>
        <v>3.7399673497736927</v>
      </c>
      <c r="BH67" s="18">
        <f t="shared" si="162"/>
        <v>4.3801678182208983</v>
      </c>
      <c r="BI67" s="18">
        <f t="shared" si="162"/>
        <v>4.461450585975447</v>
      </c>
      <c r="BK67" s="68">
        <f t="shared" si="125"/>
        <v>21.507895377993034</v>
      </c>
      <c r="BL67" s="69">
        <f t="shared" si="126"/>
        <v>42.645889192990374</v>
      </c>
      <c r="BM67" s="69">
        <f t="shared" si="127"/>
        <v>64.153784570983404</v>
      </c>
      <c r="BO67" t="str">
        <f t="shared" si="145"/>
        <v>81 Process, plant and machine operatives</v>
      </c>
      <c r="BP67" s="18">
        <f t="shared" si="163"/>
        <v>4.7747528629539273</v>
      </c>
      <c r="BQ67" s="18">
        <f t="shared" si="163"/>
        <v>4.6886256027599034</v>
      </c>
      <c r="BR67" s="18">
        <f t="shared" si="163"/>
        <v>4.2128014960870299</v>
      </c>
      <c r="BS67" s="18">
        <f t="shared" si="163"/>
        <v>5.5737764192099899</v>
      </c>
      <c r="BT67" s="18">
        <f t="shared" si="163"/>
        <v>6.2829506894232461</v>
      </c>
      <c r="BV67" s="68">
        <f t="shared" si="129"/>
        <v>28.120633791456918</v>
      </c>
      <c r="BW67" s="69">
        <f t="shared" si="130"/>
        <v>46.778694844051486</v>
      </c>
      <c r="BX67" s="69">
        <f t="shared" si="131"/>
        <v>74.899328635508397</v>
      </c>
      <c r="BZ67" t="str">
        <f t="shared" si="146"/>
        <v>81 Process, plant and machine operatives</v>
      </c>
      <c r="CA67" s="18">
        <f t="shared" si="164"/>
        <v>5.3630391474607748</v>
      </c>
      <c r="CB67" s="18">
        <f t="shared" si="164"/>
        <v>5.814871014216795</v>
      </c>
      <c r="CC67" s="18">
        <f t="shared" si="164"/>
        <v>4.8542169832129005</v>
      </c>
      <c r="CD67" s="18">
        <f t="shared" si="164"/>
        <v>5.6732311857881257</v>
      </c>
      <c r="CE67" s="18">
        <f t="shared" si="164"/>
        <v>3.8080425853294568</v>
      </c>
      <c r="CG67" s="68">
        <f t="shared" si="133"/>
        <v>-54.542608499826819</v>
      </c>
      <c r="CH67" s="69">
        <f t="shared" si="134"/>
        <v>29.41095491097888</v>
      </c>
      <c r="CI67" s="69">
        <f t="shared" si="135"/>
        <v>-25.131653588847939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7.0736547088262487</v>
      </c>
      <c r="CN67" s="18">
        <f t="shared" si="165"/>
        <v>6.7819067141883824</v>
      </c>
      <c r="CO67" s="18">
        <f t="shared" si="165"/>
        <v>5.0664206996143522</v>
      </c>
      <c r="CP67" s="18">
        <f t="shared" si="165"/>
        <v>2.6197055582600779</v>
      </c>
      <c r="CR67" s="68">
        <f t="shared" si="137"/>
        <v>-77.054198071451424</v>
      </c>
      <c r="CS67" s="69">
        <f t="shared" si="138"/>
        <v>14.832678014039539</v>
      </c>
      <c r="CT67" s="69">
        <f t="shared" si="139"/>
        <v>-62.22152005741188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0.38016480864437879</v>
      </c>
      <c r="C68" s="18">
        <f t="shared" si="157"/>
        <v>0.59056000858852065</v>
      </c>
      <c r="D68" s="18">
        <f t="shared" si="157"/>
        <v>0.50685606143526518</v>
      </c>
      <c r="E68" s="18">
        <f t="shared" si="157"/>
        <v>0.60879386050300577</v>
      </c>
      <c r="F68" s="18">
        <f t="shared" si="157"/>
        <v>0.77031063242300823</v>
      </c>
      <c r="H68" s="68">
        <f t="shared" si="105"/>
        <v>137.34660783320598</v>
      </c>
      <c r="I68" s="69">
        <f t="shared" si="106"/>
        <v>118.98829592236071</v>
      </c>
      <c r="J68" s="69">
        <f t="shared" si="107"/>
        <v>256.33490375556664</v>
      </c>
      <c r="L68" t="str">
        <f t="shared" si="140"/>
        <v>82 Transport and mobile machine drivers and operatives</v>
      </c>
      <c r="M68" s="18">
        <f t="shared" si="158"/>
        <v>0.35460670242441006</v>
      </c>
      <c r="N68" s="18">
        <f t="shared" si="158"/>
        <v>0.49656168757115682</v>
      </c>
      <c r="O68" s="18">
        <f t="shared" si="158"/>
        <v>0.43791378350494897</v>
      </c>
      <c r="P68" s="18">
        <f t="shared" si="158"/>
        <v>0.49878261300934496</v>
      </c>
      <c r="Q68" s="18">
        <f t="shared" si="158"/>
        <v>0.64068278388450495</v>
      </c>
      <c r="S68" s="68">
        <f t="shared" si="109"/>
        <v>113.27994529522485</v>
      </c>
      <c r="T68" s="69">
        <f t="shared" si="110"/>
        <v>106.6987261706346</v>
      </c>
      <c r="U68" s="69">
        <f t="shared" si="111"/>
        <v>219.97867146585946</v>
      </c>
      <c r="W68" t="str">
        <f t="shared" si="141"/>
        <v>82 Transport and mobile machine drivers and operatives</v>
      </c>
      <c r="X68" s="18">
        <f t="shared" si="159"/>
        <v>0.73731521325600424</v>
      </c>
      <c r="Y68" s="18">
        <f t="shared" si="159"/>
        <v>0.88722249544426912</v>
      </c>
      <c r="Z68" s="18">
        <f t="shared" si="159"/>
        <v>0.78374793349451322</v>
      </c>
      <c r="AA68" s="18">
        <f t="shared" si="159"/>
        <v>0.83267530478052088</v>
      </c>
      <c r="AB68" s="18">
        <f t="shared" si="159"/>
        <v>0.84764924076654835</v>
      </c>
      <c r="AD68" s="68">
        <f t="shared" si="113"/>
        <v>51.485145370912221</v>
      </c>
      <c r="AE68" s="69">
        <f t="shared" si="114"/>
        <v>86.110014325530642</v>
      </c>
      <c r="AF68" s="69">
        <f t="shared" si="115"/>
        <v>137.59515969644286</v>
      </c>
      <c r="AH68" t="str">
        <f t="shared" si="142"/>
        <v>82 Transport and mobile machine drivers and operatives</v>
      </c>
      <c r="AI68" s="18">
        <f t="shared" si="160"/>
        <v>1.0675344741496058</v>
      </c>
      <c r="AJ68" s="18">
        <f t="shared" si="160"/>
        <v>1.2916080070506966</v>
      </c>
      <c r="AK68" s="18">
        <f t="shared" si="160"/>
        <v>1.1979508022314684</v>
      </c>
      <c r="AL68" s="18">
        <f t="shared" si="160"/>
        <v>1.4330914205500482</v>
      </c>
      <c r="AM68" s="18">
        <f t="shared" si="160"/>
        <v>1.4541801128899512</v>
      </c>
      <c r="AO68" s="68">
        <f t="shared" si="117"/>
        <v>25.176070704964985</v>
      </c>
      <c r="AP68" s="69">
        <f t="shared" si="118"/>
        <v>72.345192156548976</v>
      </c>
      <c r="AQ68" s="69">
        <f t="shared" si="119"/>
        <v>97.521262861513975</v>
      </c>
      <c r="AS68" t="str">
        <f t="shared" si="143"/>
        <v>82 Transport and mobile machine drivers and operatives</v>
      </c>
      <c r="AT68" s="18">
        <f t="shared" si="161"/>
        <v>2.2505089208750855</v>
      </c>
      <c r="AU68" s="18">
        <f t="shared" si="161"/>
        <v>2.537958138212403</v>
      </c>
      <c r="AV68" s="18">
        <f t="shared" si="161"/>
        <v>2.3762005639217825</v>
      </c>
      <c r="AW68" s="18">
        <f t="shared" si="161"/>
        <v>2.6313010640659509</v>
      </c>
      <c r="AX68" s="18">
        <f t="shared" si="161"/>
        <v>2.4838676736421172</v>
      </c>
      <c r="AZ68" s="68">
        <f t="shared" si="121"/>
        <v>28.318337020632267</v>
      </c>
      <c r="BA68" s="69">
        <f t="shared" si="122"/>
        <v>80.478025608207673</v>
      </c>
      <c r="BB68" s="69">
        <f t="shared" si="123"/>
        <v>108.79636262883994</v>
      </c>
      <c r="BD68" t="str">
        <f t="shared" si="144"/>
        <v>82 Transport and mobile machine drivers and operatives</v>
      </c>
      <c r="BE68" s="18">
        <f t="shared" si="162"/>
        <v>3.646356686830051</v>
      </c>
      <c r="BF68" s="18">
        <f t="shared" si="162"/>
        <v>3.9850362062557454</v>
      </c>
      <c r="BG68" s="18">
        <f t="shared" si="162"/>
        <v>4.1937136736735781</v>
      </c>
      <c r="BH68" s="18">
        <f t="shared" si="162"/>
        <v>3.9190136665194921</v>
      </c>
      <c r="BI68" s="18">
        <f t="shared" si="162"/>
        <v>3.8159429099956217</v>
      </c>
      <c r="BK68" s="68">
        <f t="shared" si="125"/>
        <v>-7.3171638120489044</v>
      </c>
      <c r="BL68" s="69">
        <f t="shared" si="126"/>
        <v>46.981452391130773</v>
      </c>
      <c r="BM68" s="69">
        <f t="shared" si="127"/>
        <v>39.66428857908187</v>
      </c>
      <c r="BO68" t="str">
        <f t="shared" si="145"/>
        <v>82 Transport and mobile machine drivers and operatives</v>
      </c>
      <c r="BP68" s="18">
        <f t="shared" si="163"/>
        <v>5.3959332583784727</v>
      </c>
      <c r="BQ68" s="18">
        <f t="shared" si="163"/>
        <v>6.3838411980325693</v>
      </c>
      <c r="BR68" s="18">
        <f t="shared" si="163"/>
        <v>6.0189029216084826</v>
      </c>
      <c r="BS68" s="18">
        <f t="shared" si="163"/>
        <v>6.7766758101961884</v>
      </c>
      <c r="BT68" s="18">
        <f t="shared" si="163"/>
        <v>7.9862148211196704</v>
      </c>
      <c r="BV68" s="68">
        <f t="shared" si="129"/>
        <v>13.985621763100831</v>
      </c>
      <c r="BW68" s="69">
        <f t="shared" si="130"/>
        <v>56.542266580352397</v>
      </c>
      <c r="BX68" s="69">
        <f t="shared" si="131"/>
        <v>70.527888343453228</v>
      </c>
      <c r="BZ68" t="str">
        <f t="shared" si="146"/>
        <v>82 Transport and mobile machine drivers and operatives</v>
      </c>
      <c r="CA68" s="18">
        <f t="shared" si="164"/>
        <v>6.162317881932144</v>
      </c>
      <c r="CB68" s="18">
        <f t="shared" si="164"/>
        <v>9.1728545419412395</v>
      </c>
      <c r="CC68" s="18">
        <f t="shared" si="164"/>
        <v>7.3338922512811919</v>
      </c>
      <c r="CD68" s="18">
        <f t="shared" si="164"/>
        <v>7.9134479523965133</v>
      </c>
      <c r="CE68" s="18">
        <f t="shared" si="164"/>
        <v>8.4912863435056245</v>
      </c>
      <c r="CG68" s="68">
        <f t="shared" si="133"/>
        <v>-32.909525866218949</v>
      </c>
      <c r="CH68" s="69">
        <f t="shared" si="134"/>
        <v>41.376767322087623</v>
      </c>
      <c r="CI68" s="69">
        <f t="shared" si="135"/>
        <v>8.4672414558686757</v>
      </c>
      <c r="CK68" t="str">
        <f t="shared" si="147"/>
        <v>82 Transport and mobile machine drivers and operatives</v>
      </c>
      <c r="CL68" s="18">
        <f t="shared" si="165"/>
        <v>6.8199850387887384</v>
      </c>
      <c r="CM68" s="18">
        <f t="shared" si="165"/>
        <v>8.628771206241808</v>
      </c>
      <c r="CN68" s="18">
        <f t="shared" si="165"/>
        <v>10.226154593421194</v>
      </c>
      <c r="CO68" s="18">
        <f t="shared" si="165"/>
        <v>8.5864170760032295</v>
      </c>
      <c r="CP68" s="18">
        <f t="shared" si="165"/>
        <v>4.3819042599612192</v>
      </c>
      <c r="CR68" s="68">
        <f t="shared" si="137"/>
        <v>-74.546172233586944</v>
      </c>
      <c r="CS68" s="69">
        <f t="shared" si="138"/>
        <v>23.645805551676258</v>
      </c>
      <c r="CT68" s="69">
        <f t="shared" si="139"/>
        <v>-50.90036668191069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4.7058493386584821E-3</v>
      </c>
      <c r="C69" s="18">
        <f t="shared" si="157"/>
        <v>4.221059484148847E-3</v>
      </c>
      <c r="D69" s="18">
        <f t="shared" si="157"/>
        <v>3.8117757688562902E-3</v>
      </c>
      <c r="E69" s="18">
        <f t="shared" si="157"/>
        <v>2.9628789387901948E-3</v>
      </c>
      <c r="F69" s="18">
        <f t="shared" si="157"/>
        <v>2.8774934044489683E-3</v>
      </c>
      <c r="H69" s="68">
        <f t="shared" si="105"/>
        <v>17.893204670642145</v>
      </c>
      <c r="I69" s="69">
        <f t="shared" si="106"/>
        <v>64.367831069759944</v>
      </c>
      <c r="J69" s="69">
        <f t="shared" si="107"/>
        <v>82.261035740402079</v>
      </c>
      <c r="L69" t="str">
        <f t="shared" si="140"/>
        <v>91 Elementary trades and related occupations</v>
      </c>
      <c r="M69" s="18">
        <f t="shared" si="158"/>
        <v>0.1315380080288206</v>
      </c>
      <c r="N69" s="18">
        <f t="shared" si="158"/>
        <v>0.16783659464134387</v>
      </c>
      <c r="O69" s="18">
        <f t="shared" si="158"/>
        <v>9.791871632904936E-2</v>
      </c>
      <c r="P69" s="18">
        <f t="shared" si="158"/>
        <v>9.488602747239043E-2</v>
      </c>
      <c r="Q69" s="18">
        <f t="shared" si="158"/>
        <v>0.11695015610873026</v>
      </c>
      <c r="S69" s="68">
        <f t="shared" si="109"/>
        <v>74.112790539473764</v>
      </c>
      <c r="T69" s="69">
        <f t="shared" si="110"/>
        <v>68.271725452759242</v>
      </c>
      <c r="U69" s="69">
        <f t="shared" si="111"/>
        <v>142.38451599223302</v>
      </c>
      <c r="W69" t="str">
        <f t="shared" si="141"/>
        <v>91 Elementary trades and related occupations</v>
      </c>
      <c r="X69" s="18">
        <f t="shared" si="159"/>
        <v>0.33119682321972277</v>
      </c>
      <c r="Y69" s="18">
        <f t="shared" si="159"/>
        <v>0.28570157002160729</v>
      </c>
      <c r="Z69" s="18">
        <f t="shared" si="159"/>
        <v>0.23189829783707244</v>
      </c>
      <c r="AA69" s="18">
        <f t="shared" si="159"/>
        <v>0.18934652650905778</v>
      </c>
      <c r="AB69" s="18">
        <f t="shared" si="159"/>
        <v>0.17172929348173313</v>
      </c>
      <c r="AD69" s="68">
        <f t="shared" si="113"/>
        <v>3.7234853638473848</v>
      </c>
      <c r="AE69" s="69">
        <f t="shared" si="114"/>
        <v>58.397664509624512</v>
      </c>
      <c r="AF69" s="69">
        <f t="shared" si="115"/>
        <v>62.121149873471893</v>
      </c>
      <c r="AH69" t="str">
        <f t="shared" si="142"/>
        <v>91 Elementary trades and related occupations</v>
      </c>
      <c r="AI69" s="18">
        <f t="shared" si="160"/>
        <v>0.67488760171317963</v>
      </c>
      <c r="AJ69" s="18">
        <f t="shared" si="160"/>
        <v>0.73176572256047101</v>
      </c>
      <c r="AK69" s="18">
        <f t="shared" si="160"/>
        <v>0.55886139137094981</v>
      </c>
      <c r="AL69" s="18">
        <f t="shared" si="160"/>
        <v>0.61975945093403428</v>
      </c>
      <c r="AM69" s="18">
        <f t="shared" si="160"/>
        <v>0.81724915197614234</v>
      </c>
      <c r="AO69" s="68">
        <f t="shared" si="117"/>
        <v>50.796918699303163</v>
      </c>
      <c r="AP69" s="69">
        <f t="shared" si="118"/>
        <v>73.207689232796142</v>
      </c>
      <c r="AQ69" s="69">
        <f t="shared" si="119"/>
        <v>124.0046079320993</v>
      </c>
      <c r="AS69" t="str">
        <f t="shared" si="143"/>
        <v>91 Elementary trades and related occupations</v>
      </c>
      <c r="AT69" s="18">
        <f t="shared" si="161"/>
        <v>0.96379338986174556</v>
      </c>
      <c r="AU69" s="18">
        <f t="shared" si="161"/>
        <v>0.79104796274895428</v>
      </c>
      <c r="AV69" s="18">
        <f t="shared" si="161"/>
        <v>0.71211546779582102</v>
      </c>
      <c r="AW69" s="18">
        <f t="shared" si="161"/>
        <v>0.61004437579556403</v>
      </c>
      <c r="AX69" s="18">
        <f t="shared" si="161"/>
        <v>0.57877456425992058</v>
      </c>
      <c r="AZ69" s="68">
        <f t="shared" si="121"/>
        <v>-0.22944700484052641</v>
      </c>
      <c r="BA69" s="69">
        <f t="shared" si="122"/>
        <v>48.990618874032215</v>
      </c>
      <c r="BB69" s="69">
        <f t="shared" si="123"/>
        <v>48.761171869191692</v>
      </c>
      <c r="BD69" t="str">
        <f t="shared" si="144"/>
        <v>91 Elementary trades and related occupations</v>
      </c>
      <c r="BE69" s="18">
        <f t="shared" si="162"/>
        <v>1.2095523912684636</v>
      </c>
      <c r="BF69" s="18">
        <f t="shared" si="162"/>
        <v>1.0023425476601817</v>
      </c>
      <c r="BG69" s="18">
        <f t="shared" si="162"/>
        <v>0.99270558348359472</v>
      </c>
      <c r="BH69" s="18">
        <f t="shared" si="162"/>
        <v>0.75096415252850623</v>
      </c>
      <c r="BI69" s="18">
        <f t="shared" si="162"/>
        <v>0.74406462576965837</v>
      </c>
      <c r="BK69" s="68">
        <f t="shared" si="125"/>
        <v>-23.653977593295931</v>
      </c>
      <c r="BL69" s="69">
        <f t="shared" si="126"/>
        <v>29.017086160947049</v>
      </c>
      <c r="BM69" s="69">
        <f t="shared" si="127"/>
        <v>5.3631085676511185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1.9678134410403187</v>
      </c>
      <c r="BR69" s="18">
        <f t="shared" si="163"/>
        <v>1.9357609278646022</v>
      </c>
      <c r="BS69" s="18">
        <f t="shared" si="163"/>
        <v>1.7088937448503823</v>
      </c>
      <c r="BT69" s="18">
        <f t="shared" si="163"/>
        <v>1.9412630387334502</v>
      </c>
      <c r="BV69" s="68">
        <f t="shared" si="129"/>
        <v>-13.849244725130491</v>
      </c>
      <c r="BW69" s="69">
        <f t="shared" si="130"/>
        <v>31.011710635553371</v>
      </c>
      <c r="BX69" s="69">
        <f t="shared" si="131"/>
        <v>17.162465910422878</v>
      </c>
      <c r="BZ69" t="str">
        <f t="shared" si="146"/>
        <v>91 Elementary trades and related occupations</v>
      </c>
      <c r="CA69" s="18">
        <f t="shared" si="164"/>
        <v>3.6056817805321288</v>
      </c>
      <c r="CB69" s="18">
        <f t="shared" si="164"/>
        <v>3.6270588950157063</v>
      </c>
      <c r="CC69" s="18">
        <f t="shared" si="164"/>
        <v>3.3447055842503812</v>
      </c>
      <c r="CD69" s="18">
        <f t="shared" si="164"/>
        <v>2.888498612287191</v>
      </c>
      <c r="CE69" s="18">
        <f t="shared" si="164"/>
        <v>3.287125321944167</v>
      </c>
      <c r="CG69" s="68">
        <f t="shared" si="133"/>
        <v>-43.051765280974443</v>
      </c>
      <c r="CH69" s="69">
        <f t="shared" si="134"/>
        <v>27.294540261819698</v>
      </c>
      <c r="CI69" s="69">
        <f t="shared" si="135"/>
        <v>-15.757225019154738</v>
      </c>
      <c r="CK69" t="str">
        <f t="shared" si="147"/>
        <v>91 Elementary trades and related occupations</v>
      </c>
      <c r="CL69" s="18">
        <f t="shared" si="165"/>
        <v>4.4653673013248021</v>
      </c>
      <c r="CM69" s="18">
        <f t="shared" si="165"/>
        <v>4.4586706568370627</v>
      </c>
      <c r="CN69" s="18">
        <f t="shared" si="165"/>
        <v>4.656330168697302</v>
      </c>
      <c r="CO69" s="18">
        <f t="shared" si="165"/>
        <v>3.613174544080342</v>
      </c>
      <c r="CP69" s="18">
        <f t="shared" si="165"/>
        <v>3.1199198847583971</v>
      </c>
      <c r="CR69" s="68">
        <f t="shared" si="137"/>
        <v>-60.198242884457976</v>
      </c>
      <c r="CS69" s="69">
        <f t="shared" si="138"/>
        <v>18.515197626503177</v>
      </c>
      <c r="CT69" s="69">
        <f t="shared" si="139"/>
        <v>-41.683045257954795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0.41645581132442983</v>
      </c>
      <c r="C70" s="18">
        <f t="shared" si="157"/>
        <v>0.52745913816582957</v>
      </c>
      <c r="D70" s="18">
        <f t="shared" si="157"/>
        <v>0.48481995698121066</v>
      </c>
      <c r="E70" s="18">
        <f t="shared" si="157"/>
        <v>0.51314068157405646</v>
      </c>
      <c r="F70" s="18">
        <f t="shared" si="157"/>
        <v>0.55834571533061583</v>
      </c>
      <c r="H70" s="68">
        <f t="shared" si="105"/>
        <v>79.855813608419837</v>
      </c>
      <c r="I70" s="69">
        <f t="shared" si="106"/>
        <v>84.994911647841249</v>
      </c>
      <c r="J70" s="69">
        <f t="shared" si="107"/>
        <v>164.85072525626109</v>
      </c>
      <c r="L70" t="str">
        <f t="shared" ref="L70" si="166">A70</f>
        <v>92 Elementary administration and service occupations</v>
      </c>
      <c r="M70" s="18">
        <f t="shared" si="158"/>
        <v>1.7117059364383209</v>
      </c>
      <c r="N70" s="18">
        <f t="shared" si="158"/>
        <v>2.0109348941152154</v>
      </c>
      <c r="O70" s="18">
        <f t="shared" si="158"/>
        <v>1.964066927743132</v>
      </c>
      <c r="P70" s="18">
        <f t="shared" si="158"/>
        <v>2.2132044129278854</v>
      </c>
      <c r="Q70" s="18">
        <f t="shared" si="158"/>
        <v>2.7264396529544501</v>
      </c>
      <c r="S70" s="68">
        <f t="shared" si="109"/>
        <v>102.36490075556152</v>
      </c>
      <c r="T70" s="69">
        <f t="shared" si="110"/>
        <v>92.680337127486752</v>
      </c>
      <c r="U70" s="69">
        <f t="shared" si="111"/>
        <v>195.04523788304826</v>
      </c>
      <c r="W70" t="str">
        <f t="shared" ref="W70" si="167">A70</f>
        <v>92 Elementary administration and service occupations</v>
      </c>
      <c r="X70" s="18">
        <f t="shared" si="159"/>
        <v>3.2608357239860499</v>
      </c>
      <c r="Y70" s="18">
        <f t="shared" si="159"/>
        <v>3.4933700816657565</v>
      </c>
      <c r="Z70" s="18">
        <f t="shared" si="159"/>
        <v>3.3623799471749698</v>
      </c>
      <c r="AA70" s="18">
        <f t="shared" si="159"/>
        <v>3.6335967446077899</v>
      </c>
      <c r="AB70" s="18">
        <f t="shared" si="159"/>
        <v>3.986632968348061</v>
      </c>
      <c r="AD70" s="68">
        <f t="shared" si="113"/>
        <v>66.069449642289172</v>
      </c>
      <c r="AE70" s="69">
        <f t="shared" si="114"/>
        <v>88.351104951028844</v>
      </c>
      <c r="AF70" s="69">
        <f t="shared" si="115"/>
        <v>154.42055459331803</v>
      </c>
      <c r="AH70" t="str">
        <f t="shared" ref="AH70" si="168">L70</f>
        <v>92 Elementary administration and service occupations</v>
      </c>
      <c r="AI70" s="18">
        <f t="shared" si="160"/>
        <v>4.4312466492773526</v>
      </c>
      <c r="AJ70" s="18">
        <f t="shared" si="160"/>
        <v>5.5689911944078831</v>
      </c>
      <c r="AK70" s="18">
        <f t="shared" si="160"/>
        <v>5.5727346353493967</v>
      </c>
      <c r="AL70" s="18">
        <f t="shared" si="160"/>
        <v>6.8178428250535674</v>
      </c>
      <c r="AM70" s="18">
        <f t="shared" si="160"/>
        <v>8.8549006427568617</v>
      </c>
      <c r="AO70" s="68">
        <f t="shared" si="117"/>
        <v>63.854142644553605</v>
      </c>
      <c r="AP70" s="69">
        <f t="shared" si="118"/>
        <v>80.348826703791104</v>
      </c>
      <c r="AQ70" s="69">
        <f t="shared" si="119"/>
        <v>144.20296934834468</v>
      </c>
      <c r="AS70" t="str">
        <f t="shared" ref="AS70" si="169">W70</f>
        <v>92 Elementary administration and service occupations</v>
      </c>
      <c r="AT70" s="18">
        <f t="shared" si="161"/>
        <v>5.4389181311278945</v>
      </c>
      <c r="AU70" s="18">
        <f t="shared" si="161"/>
        <v>5.8189776094333237</v>
      </c>
      <c r="AV70" s="18">
        <f t="shared" si="161"/>
        <v>5.695744232509397</v>
      </c>
      <c r="AW70" s="18">
        <f t="shared" si="161"/>
        <v>6.1410266615080777</v>
      </c>
      <c r="AX70" s="18">
        <f t="shared" si="161"/>
        <v>7.0031333187070723</v>
      </c>
      <c r="AZ70" s="68">
        <f t="shared" si="121"/>
        <v>50.933372747946947</v>
      </c>
      <c r="BA70" s="69">
        <f t="shared" si="122"/>
        <v>78.362539001058579</v>
      </c>
      <c r="BB70" s="69">
        <f t="shared" si="123"/>
        <v>129.29591174900551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7.674407556917946</v>
      </c>
      <c r="BG70" s="18">
        <f t="shared" si="162"/>
        <v>7.8263472054915502</v>
      </c>
      <c r="BH70" s="18">
        <f t="shared" si="162"/>
        <v>7.4227614386199345</v>
      </c>
      <c r="BI70" s="18">
        <f t="shared" si="162"/>
        <v>7.1682610346457221</v>
      </c>
      <c r="BK70" s="68">
        <f t="shared" si="125"/>
        <v>-6.7065994989826478</v>
      </c>
      <c r="BL70" s="69">
        <f t="shared" si="126"/>
        <v>46.513145122412055</v>
      </c>
      <c r="BM70" s="69">
        <f t="shared" si="127"/>
        <v>39.806545623429407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14.405839343977567</v>
      </c>
      <c r="BR70" s="18">
        <f t="shared" si="163"/>
        <v>14.580356704571058</v>
      </c>
      <c r="BS70" s="18">
        <f t="shared" si="163"/>
        <v>15.321086738579915</v>
      </c>
      <c r="BT70" s="18">
        <f t="shared" si="163"/>
        <v>17.020661480586877</v>
      </c>
      <c r="BV70" s="68">
        <f t="shared" si="129"/>
        <v>0.28470662418757448</v>
      </c>
      <c r="BW70" s="69">
        <f t="shared" si="130"/>
        <v>46.241732784869519</v>
      </c>
      <c r="BX70" s="69">
        <f t="shared" si="131"/>
        <v>46.526439409057097</v>
      </c>
      <c r="BZ70" t="str">
        <f t="shared" ref="BZ70" si="172">BD70</f>
        <v>92 Elementary administration and service occupations</v>
      </c>
      <c r="CA70" s="18">
        <f t="shared" si="164"/>
        <v>19.212266376262836</v>
      </c>
      <c r="CB70" s="18">
        <f t="shared" si="164"/>
        <v>20.201000538612071</v>
      </c>
      <c r="CC70" s="18">
        <f t="shared" si="164"/>
        <v>20.664345362196435</v>
      </c>
      <c r="CD70" s="18">
        <f t="shared" si="164"/>
        <v>22.175055918923086</v>
      </c>
      <c r="CE70" s="18">
        <f t="shared" si="164"/>
        <v>25.70628400511421</v>
      </c>
      <c r="CG70" s="68">
        <f t="shared" si="133"/>
        <v>-27.915888542698724</v>
      </c>
      <c r="CH70" s="69">
        <f t="shared" si="134"/>
        <v>36.306613475701241</v>
      </c>
      <c r="CI70" s="69">
        <f t="shared" si="135"/>
        <v>8.390724933002522</v>
      </c>
      <c r="CK70" t="str">
        <f t="shared" ref="CK70" si="173">BO70</f>
        <v>92 Elementary administration and service occupations</v>
      </c>
      <c r="CL70" s="18">
        <f t="shared" si="165"/>
        <v>25.353947626042888</v>
      </c>
      <c r="CM70" s="18">
        <f t="shared" si="165"/>
        <v>21.612930578486768</v>
      </c>
      <c r="CN70" s="18">
        <f t="shared" si="165"/>
        <v>19.867600441807706</v>
      </c>
      <c r="CO70" s="18">
        <f t="shared" si="165"/>
        <v>17.903404360312798</v>
      </c>
      <c r="CP70" s="18">
        <f t="shared" si="165"/>
        <v>14.927053982573538</v>
      </c>
      <c r="CR70" s="68">
        <f t="shared" si="137"/>
        <v>-55.36955093548471</v>
      </c>
      <c r="CS70" s="69">
        <f t="shared" si="138"/>
        <v>19.939493608449556</v>
      </c>
      <c r="CT70" s="69">
        <f t="shared" si="139"/>
        <v>-35.430057327035158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56.171499883046415</v>
      </c>
      <c r="I72" s="67">
        <f>IF(D35&gt;0,I35/D35*100,0)</f>
        <v>68.260127615166482</v>
      </c>
      <c r="J72" s="67">
        <f t="shared" ref="J72" si="175">IF(D35&gt;0,(J35/D35)*100,0)</f>
        <v>124.43162749821288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45.779206401770949</v>
      </c>
      <c r="T72" s="67">
        <f t="shared" ref="T72" si="177">IF(O35&gt;0,T35/O35*100,0)</f>
        <v>69.354683218501918</v>
      </c>
      <c r="U72" s="67">
        <f t="shared" ref="U72" si="178">IF(O35&gt;0,(U35/O35)*100,0)</f>
        <v>115.13388962027287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40.065210855614787</v>
      </c>
      <c r="AE72" s="67">
        <f t="shared" ref="AE72" si="180">IF(Z35&gt;0,AE35/Z35*100,0)</f>
        <v>68.276691970945237</v>
      </c>
      <c r="AF72" s="67">
        <f t="shared" ref="AF72" si="181">IF(Z35&gt;0,(AF35/Z35)*100,0)</f>
        <v>108.34190282656002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3.1198081943127587</v>
      </c>
      <c r="AP72" s="67">
        <f t="shared" ref="AP72" si="183">IF(AK35&gt;0,AP35/AK35*100,0)</f>
        <v>54.067710989642094</v>
      </c>
      <c r="AQ72" s="67">
        <f t="shared" ref="AQ72" si="184">IF(AK35&gt;0,(AQ35/AK35)*100,0)</f>
        <v>57.187519183954848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22.756179012885717</v>
      </c>
      <c r="BA72" s="67">
        <f t="shared" ref="BA72" si="186">IF(AV35&gt;0,BA35/AV35*100,0)</f>
        <v>59.125239220172908</v>
      </c>
      <c r="BB72" s="67">
        <f t="shared" ref="BB72" si="187">IF(AV35&gt;0,(BB35/AV35)*100,0)</f>
        <v>81.881418233058625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1.8582527579545993</v>
      </c>
      <c r="BL72" s="67">
        <f t="shared" ref="BL72" si="189">IF(BG35&gt;0,BL35/BG35*100,0)</f>
        <v>46.911150681495492</v>
      </c>
      <c r="BM72" s="67">
        <f t="shared" ref="BM72" si="190">IF(BG35&gt;0,(BM35/BG35)*100,0)</f>
        <v>48.769403439450095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-14.093421324333969</v>
      </c>
      <c r="BW72" s="67">
        <f t="shared" ref="BW72" si="192">IF(BR35&gt;0,BW35/BR35*100,0)</f>
        <v>40.802959993012152</v>
      </c>
      <c r="BX72" s="67">
        <f t="shared" ref="BX72" si="193">IF(BR35&gt;0,(BX35/BR35)*100,0)</f>
        <v>26.709538668678178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-42.054208457963519</v>
      </c>
      <c r="CH72" s="67">
        <f t="shared" ref="CH72" si="195">IF(CC35&gt;0,CH35/CC35*100,0)</f>
        <v>32.087175328507293</v>
      </c>
      <c r="CI72" s="67">
        <f t="shared" ref="CI72" si="196">IF(CC35&gt;0,(CI35/CC35)*100,0)</f>
        <v>-9.967033129456226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-40.597794408232829</v>
      </c>
      <c r="CS72" s="67">
        <f t="shared" ref="CS72" si="198">IF(CN35&gt;0,CS35/CN35*100,0)</f>
        <v>26.769498975710437</v>
      </c>
      <c r="CT72" s="67">
        <f t="shared" ref="CT72" si="199">IF(CN35&gt;0,(CT35/CN35)*100,0)</f>
        <v>-13.828295432522392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-13.718733419469642</v>
      </c>
      <c r="D82" s="18">
        <f t="shared" si="210"/>
        <v>2.4247424822404717</v>
      </c>
      <c r="E82" s="18">
        <f t="shared" si="210"/>
        <v>2.9277830567183472</v>
      </c>
      <c r="F82" s="18">
        <f t="shared" ref="F82:F107" si="211">IF(AND(F$6-C$6 &lt;&gt; 0,C8&lt;&gt;0,F8&lt;&gt;0),(EXP(LN(F8/C8)/(F$6-C$6))-1)*100,0)</f>
        <v>1.6434023393897101</v>
      </c>
      <c r="H82" s="18">
        <f t="shared" ref="H82:H107" si="212">IF($F$6-$D$6 &lt;&gt; 0,(EXP(LN(1+(H45/100))/($F$6-$D$6))-1)*100,0)</f>
        <v>2.7598289524196629</v>
      </c>
      <c r="I82" s="18">
        <f t="shared" ref="I82:I107" si="213">IF(D8&gt;0,((1+(I8/D8))^(1/($F$6-$D$6))-1)*100,0)</f>
        <v>3.6007239710446948</v>
      </c>
      <c r="J82" s="18">
        <f t="shared" ref="J82:J107" si="214">IF($F$6-$D$6 &lt;&gt; 0,(EXP(LN(1+(J45/100))/($F$6-$D$6))-1)*100,0)</f>
        <v>5.4107938762166796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-15.710336296029704</v>
      </c>
      <c r="O82" s="18">
        <f t="shared" si="215"/>
        <v>1.3626936862740191</v>
      </c>
      <c r="P82" s="18">
        <f t="shared" si="215"/>
        <v>2.0626626670953385</v>
      </c>
      <c r="Q82" s="18">
        <f t="shared" ref="Q82:Q107" si="216">IF(AND(Q$6-N$6 &lt;&gt; 0,N8&lt;&gt;0,Q8&lt;&gt;0),(EXP(LN(Q8/N8)/(Q$6-N$6))-1)*100,0)</f>
        <v>0.63281555290615188</v>
      </c>
      <c r="S82" s="18">
        <f t="shared" ref="S82:S107" si="217">IF($F$6-$D$6 &lt;&gt; 0,(EXP(LN(1+(S45/100))/($F$6-$D$6))-1)*100,0)</f>
        <v>1.8288042377773372</v>
      </c>
      <c r="T82" s="18">
        <f t="shared" ref="T82:T107" si="218">IF(O8&gt;0,((1+(T8/O8))^(1/($F$6-$D$6))-1)*100,0)</f>
        <v>3.4806348094984951</v>
      </c>
      <c r="U82" s="18">
        <f t="shared" ref="U82:U107" si="219">IF($F$6-$D$6 &lt;&gt; 0,(EXP(LN(1+(U45/100))/($F$6-$D$6))-1)*100,0)</f>
        <v>4.669945746715598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0.5326335063856602</v>
      </c>
      <c r="Y82" s="18">
        <f t="shared" si="220"/>
        <v>7.445153328005949</v>
      </c>
      <c r="Z82" s="18">
        <f t="shared" si="220"/>
        <v>0.26279496044618877</v>
      </c>
      <c r="AA82" s="18">
        <f t="shared" si="220"/>
        <v>2.0928973770256043</v>
      </c>
      <c r="AB82" s="18">
        <f t="shared" ref="AB82:AB107" si="221">IF(AND(AB$6-Y$6 &lt;&gt; 0,Y8&lt;&gt;0,AB8&lt;&gt;0),(EXP(LN(AB8/Y8)/(AB$6-Y$6))-1)*100,0)</f>
        <v>1.8421530767723571</v>
      </c>
      <c r="AD82" s="18">
        <f t="shared" ref="AD82:AD107" si="222">IF($F$6-$D$6 &lt;&gt; 0,(EXP(LN(1+(AD45/100))/($F$6-$D$6))-1)*100,0)</f>
        <v>1.4791813697127232</v>
      </c>
      <c r="AE82" s="18">
        <f t="shared" ref="AE82:AE107" si="223">IF(Z8&gt;0,((1+(AE8/Z8))^(1/($F$6-$D$6))-1)*100,0)</f>
        <v>3.3755136675511555</v>
      </c>
      <c r="AF82" s="18">
        <f t="shared" ref="AF82:AF107" si="224">IF($F$6-$D$6 &lt;&gt; 0,(EXP(LN(1+(AF45/100))/($F$6-$D$6))-1)*100,0)</f>
        <v>4.3416852652218285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-1.4255832241482524</v>
      </c>
      <c r="AJ82" s="18">
        <f t="shared" si="225"/>
        <v>18.137491458483378</v>
      </c>
      <c r="AK82" s="18">
        <f t="shared" si="225"/>
        <v>-1.0552168104935422</v>
      </c>
      <c r="AL82" s="18">
        <f t="shared" si="225"/>
        <v>1.2889900250157238</v>
      </c>
      <c r="AM82" s="18">
        <f t="shared" ref="AM82:AM107" si="226">IF(AND(AM$6-AJ$6 &lt;&gt; 0,AJ8&lt;&gt;0,AM8&lt;&gt;0),(EXP(LN(AM8/AJ8)/(AM$6-AJ$6))-1)*100,0)</f>
        <v>1.522175620188837</v>
      </c>
      <c r="AO82" s="18">
        <f t="shared" ref="AO82:AO107" si="227">IF($F$6-$D$6 &lt;&gt; 0,(EXP(LN(1+(AO45/100))/($F$6-$D$6))-1)*100,0)</f>
        <v>0.50148082923171522</v>
      </c>
      <c r="AP82" s="18">
        <f t="shared" ref="AP82:AP107" si="228">IF(AK8&gt;0,((1+(AP8/AK8))^(1/($F$6-$D$6))-1)*100,0)</f>
        <v>2.9303848304800706</v>
      </c>
      <c r="AQ82" s="18">
        <f t="shared" ref="AQ82:AQ107" si="229">IF($F$6-$D$6 &lt;&gt; 0,(EXP(LN(1+(AQ45/100))/($F$6-$D$6))-1)*100,0)</f>
        <v>3.2691660703164871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-1.824644468300185</v>
      </c>
      <c r="AU82" s="18">
        <f t="shared" si="230"/>
        <v>8.050191843564658</v>
      </c>
      <c r="AV82" s="18">
        <f t="shared" si="230"/>
        <v>-1.8562735924215756</v>
      </c>
      <c r="AW82" s="18">
        <f t="shared" si="230"/>
        <v>0.90324887697093015</v>
      </c>
      <c r="AX82" s="18">
        <f t="shared" ref="AX82:AX107" si="231">IF(AND(AX$6-AU$6 &lt;&gt; 0,AU8&lt;&gt;0,AX8&lt;&gt;0),(EXP(LN(AX8/AU8)/(AX$6-AU$6))-1)*100,0)</f>
        <v>0.46143096765944858</v>
      </c>
      <c r="AZ82" s="18">
        <f t="shared" ref="AZ82:AZ107" si="232">IF($F$6-$D$6 &lt;&gt; 0,(EXP(LN(1+(AZ45/100))/($F$6-$D$6))-1)*100,0)</f>
        <v>-2.5107049632355771E-2</v>
      </c>
      <c r="BA82" s="18">
        <f t="shared" ref="BA82:BA107" si="233">IF(AV8&gt;0,((1+(BA8/AV8))^(1/($F$6-$D$6))-1)*100,0)</f>
        <v>2.7970503332264807</v>
      </c>
      <c r="BB82" s="18">
        <f t="shared" ref="BB82:BB107" si="234">IF($F$6-$D$6 &lt;&gt; 0,(EXP(LN(1+(BB45/100))/($F$6-$D$6))-1)*100,0)</f>
        <v>2.7799970627274018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1.8312391085723911</v>
      </c>
      <c r="BF82" s="18">
        <f t="shared" si="235"/>
        <v>22.030395663174573</v>
      </c>
      <c r="BG82" s="18">
        <f t="shared" si="235"/>
        <v>-4.651400239737713</v>
      </c>
      <c r="BH82" s="18">
        <f t="shared" si="235"/>
        <v>0.86370109262043915</v>
      </c>
      <c r="BI82" s="18">
        <f t="shared" ref="BI82:BI107" si="236">IF(AND(BI$6-BF$6 &lt;&gt; 0,BF8&lt;&gt;0,BI8&lt;&gt;0),(EXP(LN(BI8/BF8)/(BI$6-BF$6))-1)*100,0)</f>
        <v>0.29384669344909575</v>
      </c>
      <c r="BK82" s="18">
        <f t="shared" ref="BK82:BK107" si="237">IF($F$6-$D$6 &lt;&gt; 0,(EXP(LN(1+(BK45/100))/($F$6-$D$6))-1)*100,0)</f>
        <v>-1.0092290455716246</v>
      </c>
      <c r="BL82" s="18">
        <f t="shared" ref="BL82:BL107" si="238">IF(BG8&gt;0,((1+(BL8/BG8))^(1/($F$6-$D$6))-1)*100,0)</f>
        <v>2.1223019546009469</v>
      </c>
      <c r="BM82" s="18">
        <f t="shared" ref="BM82:BM107" si="239">IF($F$6-$D$6 &lt;&gt; 0,(EXP(LN(1+(BM45/100))/($F$6-$D$6))-1)*100,0)</f>
        <v>1.3849081906804894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1.2673620721366907</v>
      </c>
      <c r="BQ82" s="18">
        <f t="shared" si="240"/>
        <v>1.9498979652187387</v>
      </c>
      <c r="BR82" s="18">
        <f t="shared" si="240"/>
        <v>-3.5421696639284073</v>
      </c>
      <c r="BS82" s="18">
        <f t="shared" si="240"/>
        <v>-0.91491195185012808</v>
      </c>
      <c r="BT82" s="18">
        <f t="shared" ref="BT82:BT107" si="241">IF(AND(BT$6-BQ$6 &lt;&gt; 0,BQ8&lt;&gt;0,BT8&lt;&gt;0),(EXP(LN(BT8/BQ8)/(BT$6-BQ$6))-1)*100,0)</f>
        <v>-1.5683359299343835</v>
      </c>
      <c r="BV82" s="18">
        <f t="shared" ref="BV82:BV107" si="242">IF($F$6-$D$6 &lt;&gt; 0,(EXP(LN(1+(BV45/100))/($F$6-$D$6))-1)*100,0)</f>
        <v>-1.79852083888008</v>
      </c>
      <c r="BW82" s="18">
        <f t="shared" ref="BW82:BW107" si="243">IF(BR8&gt;0,((1+(BW8/BR8))^(1/($F$6-$D$6))-1)*100,0)</f>
        <v>2.0877845904100134</v>
      </c>
      <c r="BX82" s="18">
        <f t="shared" ref="BX82:BX107" si="244">IF($F$6-$D$6 &lt;&gt; 0,(EXP(LN(1+(BX45/100))/($F$6-$D$6))-1)*100,0)</f>
        <v>0.78845561769531614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8.5808307150781573</v>
      </c>
      <c r="CB82" s="18">
        <f t="shared" si="245"/>
        <v>-19.976127151792987</v>
      </c>
      <c r="CC82" s="18">
        <f t="shared" si="245"/>
        <v>-1.5800558772098627</v>
      </c>
      <c r="CD82" s="18">
        <f t="shared" si="245"/>
        <v>-3.3911768204232029</v>
      </c>
      <c r="CE82" s="18">
        <f t="shared" ref="CE82:CE107" si="246">IF(AND(CE$6-CB$6 &lt;&gt; 0,CB8&lt;&gt;0,CE8&lt;&gt;0),(EXP(LN(CE8/CB8)/(CE$6-CB$6))-1)*100,0)</f>
        <v>-3.9659618539540586</v>
      </c>
      <c r="CG82" s="18">
        <f t="shared" ref="CG82:CG107" si="247">IF($F$6-$D$6 &lt;&gt; 0,(EXP(LN(1+(CG45/100))/($F$6-$D$6))-1)*100,0)</f>
        <v>-2.7912035879029129</v>
      </c>
      <c r="CH82" s="18">
        <f t="shared" ref="CH82:CH107" si="248">IF(CC8&gt;0,((1+(CH8/CC8))^(1/($F$6-$D$6))-1)*100,0)</f>
        <v>2.0732343824473531</v>
      </c>
      <c r="CI82" s="18">
        <f t="shared" ref="CI82:CI107" si="249">IF($F$6-$D$6 &lt;&gt; 0,(EXP(LN(1+(CI45/100))/($F$6-$D$6))-1)*100,0)</f>
        <v>9.5655120662319071E-2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-19.773510223439537</v>
      </c>
      <c r="CN82" s="18">
        <f t="shared" si="250"/>
        <v>-3.2564382935056924</v>
      </c>
      <c r="CO82" s="18">
        <f t="shared" si="250"/>
        <v>1.2588300720158596</v>
      </c>
      <c r="CP82" s="18">
        <f t="shared" ref="CP82:CP107" si="251">IF(AND(CP$6-CM$6 &lt;&gt; 0,CM8&lt;&gt;0,CP8&lt;&gt;0),(EXP(LN(CP8/CM8)/(CP$6-CM$6))-1)*100,0)</f>
        <v>-1.616487139332512</v>
      </c>
      <c r="CR82" s="18">
        <f t="shared" ref="CR82:CR107" si="252">IF($F$6-$D$6 &lt;&gt; 0,(EXP(LN(1+(CR45/100))/($F$6-$D$6))-1)*100,0)</f>
        <v>-0.26920194642102713</v>
      </c>
      <c r="CS82" s="18">
        <f t="shared" ref="CS82:CS107" si="253">IF(CN8&gt;0,((1+(CS8/CN8))^(1/($F$6-$D$6))-1)*100,0)</f>
        <v>2.0130364969995762</v>
      </c>
      <c r="CT82" s="18">
        <f t="shared" ref="CT82:CT107" si="254">IF($F$6-$D$6 &lt;&gt; 0,(EXP(LN(1+(CT45/100))/($F$6-$D$6))-1)*100,0)</f>
        <v>1.8103790456662106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11.477622913758868</v>
      </c>
      <c r="C83" s="18">
        <f t="shared" si="210"/>
        <v>-24.528902134671672</v>
      </c>
      <c r="D83" s="18">
        <f t="shared" si="210"/>
        <v>8.4905966390963492</v>
      </c>
      <c r="E83" s="18">
        <f t="shared" si="210"/>
        <v>4.2367848054238655</v>
      </c>
      <c r="F83" s="18">
        <f t="shared" si="211"/>
        <v>3.4390329388436003</v>
      </c>
      <c r="H83" s="18">
        <f t="shared" si="212"/>
        <v>5.6358595703466019</v>
      </c>
      <c r="I83" s="18">
        <f t="shared" si="213"/>
        <v>5.1116328900065344</v>
      </c>
      <c r="J83" s="18">
        <f t="shared" si="214"/>
        <v>8.4756604377885569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-14.02611205864962</v>
      </c>
      <c r="O83" s="18">
        <f t="shared" si="215"/>
        <v>7.5625219073044425</v>
      </c>
      <c r="P83" s="18">
        <f t="shared" si="215"/>
        <v>3.9622225114781084</v>
      </c>
      <c r="Q83" s="18">
        <f t="shared" si="216"/>
        <v>3.8339050511065453</v>
      </c>
      <c r="S83" s="18">
        <f t="shared" si="217"/>
        <v>5.1487293518038157</v>
      </c>
      <c r="T83" s="18">
        <f t="shared" si="218"/>
        <v>4.9528986522034746</v>
      </c>
      <c r="U83" s="18">
        <f t="shared" si="219"/>
        <v>8.0370308389207779</v>
      </c>
      <c r="W83" t="str">
        <f t="shared" ref="W83:W106" si="256">A83</f>
        <v>12 Other managers and proprietors</v>
      </c>
      <c r="X83" s="18">
        <f t="shared" si="220"/>
        <v>0.32040912452082626</v>
      </c>
      <c r="Y83" s="18">
        <f t="shared" si="220"/>
        <v>3.6846459225033268</v>
      </c>
      <c r="Z83" s="18">
        <f t="shared" si="220"/>
        <v>5.9723969131564969</v>
      </c>
      <c r="AA83" s="18">
        <f t="shared" si="220"/>
        <v>2.4182363198382406</v>
      </c>
      <c r="AB83" s="18">
        <f t="shared" si="221"/>
        <v>3.5954539459809975</v>
      </c>
      <c r="AD83" s="18">
        <f t="shared" si="222"/>
        <v>3.5895105429446739</v>
      </c>
      <c r="AE83" s="18">
        <f t="shared" si="223"/>
        <v>4.6035774741789881</v>
      </c>
      <c r="AF83" s="18">
        <f t="shared" si="224"/>
        <v>6.7435007954362192</v>
      </c>
      <c r="AH83" t="str">
        <f t="shared" ref="AH83:AH106" si="257">L83</f>
        <v>12 Other managers and proprietors</v>
      </c>
      <c r="AI83" s="18">
        <f t="shared" si="225"/>
        <v>0.11031477188485628</v>
      </c>
      <c r="AJ83" s="18">
        <f t="shared" si="225"/>
        <v>17.116493956793622</v>
      </c>
      <c r="AK83" s="18">
        <f t="shared" si="225"/>
        <v>4.001013364567485</v>
      </c>
      <c r="AL83" s="18">
        <f t="shared" si="225"/>
        <v>2.5666150207344751</v>
      </c>
      <c r="AM83" s="18">
        <f t="shared" si="226"/>
        <v>3.8703593558704563</v>
      </c>
      <c r="AO83" s="18">
        <f t="shared" si="227"/>
        <v>3.0425360573510973</v>
      </c>
      <c r="AP83" s="18">
        <f t="shared" si="228"/>
        <v>4.2446581512476156</v>
      </c>
      <c r="AQ83" s="18">
        <f t="shared" si="229"/>
        <v>6.1072736913186931</v>
      </c>
      <c r="AS83" t="str">
        <f t="shared" ref="AS83:AS106" si="258">W83</f>
        <v>12 Other managers and proprietors</v>
      </c>
      <c r="AT83" s="18">
        <f t="shared" si="230"/>
        <v>-0.63274509051424177</v>
      </c>
      <c r="AU83" s="18">
        <f t="shared" si="230"/>
        <v>-1.2400165793664542</v>
      </c>
      <c r="AV83" s="18">
        <f t="shared" si="230"/>
        <v>4.6075055568447043</v>
      </c>
      <c r="AW83" s="18">
        <f t="shared" si="230"/>
        <v>1.3879503566718299</v>
      </c>
      <c r="AX83" s="18">
        <f t="shared" si="231"/>
        <v>2.215361079823297</v>
      </c>
      <c r="AZ83" s="18">
        <f t="shared" si="232"/>
        <v>2.4499720820486237</v>
      </c>
      <c r="BA83" s="18">
        <f t="shared" si="233"/>
        <v>3.9546129902375604</v>
      </c>
      <c r="BB83" s="18">
        <f t="shared" si="234"/>
        <v>5.482477922451312</v>
      </c>
      <c r="BD83" t="str">
        <f t="shared" ref="BD83:BD106" si="259">AH83</f>
        <v>12 Other managers and proprietors</v>
      </c>
      <c r="BE83" s="18">
        <f t="shared" si="235"/>
        <v>-2.522061858104685</v>
      </c>
      <c r="BF83" s="18">
        <f t="shared" si="235"/>
        <v>13.077581630926982</v>
      </c>
      <c r="BG83" s="18">
        <f t="shared" si="235"/>
        <v>0.59672430831465562</v>
      </c>
      <c r="BH83" s="18">
        <f t="shared" si="235"/>
        <v>1.2294168037487951</v>
      </c>
      <c r="BI83" s="18">
        <f t="shared" si="236"/>
        <v>1.7326110116615778</v>
      </c>
      <c r="BK83" s="18">
        <f t="shared" si="237"/>
        <v>1.0180783974645058</v>
      </c>
      <c r="BL83" s="18">
        <f t="shared" si="238"/>
        <v>2.8180450368692433</v>
      </c>
      <c r="BM83" s="18">
        <f t="shared" si="239"/>
        <v>3.5243896417767928</v>
      </c>
      <c r="BO83" t="str">
        <f t="shared" ref="BO83:BO106" si="260">AS83</f>
        <v>12 Other managers and proprietors</v>
      </c>
      <c r="BP83" s="18">
        <f t="shared" si="240"/>
        <v>0.64375490890760112</v>
      </c>
      <c r="BQ83" s="18">
        <f t="shared" si="240"/>
        <v>-2.1748876199121803</v>
      </c>
      <c r="BR83" s="18">
        <f t="shared" si="240"/>
        <v>2.6885543042734605</v>
      </c>
      <c r="BS83" s="18">
        <f t="shared" si="240"/>
        <v>0.51469070755967294</v>
      </c>
      <c r="BT83" s="18">
        <f t="shared" si="241"/>
        <v>1.0176468211156475</v>
      </c>
      <c r="BV83" s="18">
        <f t="shared" si="242"/>
        <v>1.2341499093320385</v>
      </c>
      <c r="BW83" s="18">
        <f t="shared" si="243"/>
        <v>3.151834405170284</v>
      </c>
      <c r="BX83" s="18">
        <f t="shared" si="244"/>
        <v>3.9762250412997302</v>
      </c>
      <c r="BZ83" t="str">
        <f t="shared" ref="BZ83:BZ106" si="261">BD83</f>
        <v>12 Other managers and proprietors</v>
      </c>
      <c r="CA83" s="18">
        <f t="shared" si="245"/>
        <v>5.8878229138249027</v>
      </c>
      <c r="CB83" s="18">
        <f t="shared" si="245"/>
        <v>-24.56422839650666</v>
      </c>
      <c r="CC83" s="18">
        <f t="shared" si="245"/>
        <v>2.4484577242134931</v>
      </c>
      <c r="CD83" s="18">
        <f t="shared" si="245"/>
        <v>-2.7471410400224605</v>
      </c>
      <c r="CE83" s="18">
        <f t="shared" si="246"/>
        <v>-2.7094822488298309</v>
      </c>
      <c r="CG83" s="18">
        <f t="shared" si="247"/>
        <v>-1.0452316589481092</v>
      </c>
      <c r="CH83" s="18">
        <f t="shared" si="248"/>
        <v>2.6569504394474919</v>
      </c>
      <c r="CI83" s="18">
        <f t="shared" si="249"/>
        <v>1.9505033169987751</v>
      </c>
      <c r="CK83" t="str">
        <f t="shared" ref="CK83:CK106" si="262">BO83</f>
        <v>12 Other managers and proprietors</v>
      </c>
      <c r="CL83" s="18">
        <f t="shared" si="250"/>
        <v>-2.7653001131221489</v>
      </c>
      <c r="CM83" s="18">
        <f t="shared" si="250"/>
        <v>-20.078261350590555</v>
      </c>
      <c r="CN83" s="18">
        <f t="shared" si="250"/>
        <v>3.2540027518287662</v>
      </c>
      <c r="CO83" s="18">
        <f t="shared" si="250"/>
        <v>-0.45507105161383121</v>
      </c>
      <c r="CP83" s="18">
        <f t="shared" si="251"/>
        <v>-0.68280943302791997</v>
      </c>
      <c r="CR83" s="18">
        <f t="shared" si="252"/>
        <v>0.76624137329797115</v>
      </c>
      <c r="CS83" s="18">
        <f t="shared" si="253"/>
        <v>2.3230155158997956</v>
      </c>
      <c r="CT83" s="18">
        <f t="shared" si="254"/>
        <v>2.8871008858890379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5.4372770402564052</v>
      </c>
      <c r="C84" s="18">
        <f t="shared" si="210"/>
        <v>-11.833781203296978</v>
      </c>
      <c r="D84" s="18">
        <f t="shared" si="210"/>
        <v>3.9005480719301211</v>
      </c>
      <c r="E84" s="18">
        <f t="shared" si="210"/>
        <v>2.5168128961053915</v>
      </c>
      <c r="F84" s="18">
        <f t="shared" si="211"/>
        <v>1.9815005958994991</v>
      </c>
      <c r="H84" s="18">
        <f t="shared" si="212"/>
        <v>2.9759981375075295</v>
      </c>
      <c r="I84" s="18">
        <f t="shared" si="213"/>
        <v>2.8472623535930275</v>
      </c>
      <c r="J84" s="18">
        <f t="shared" si="214"/>
        <v>4.9908115397025998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-10.427603128556818</v>
      </c>
      <c r="O84" s="18">
        <f t="shared" si="215"/>
        <v>4.7133768604770809</v>
      </c>
      <c r="P84" s="18">
        <f t="shared" si="215"/>
        <v>3.0317216166642735</v>
      </c>
      <c r="Q84" s="18">
        <f t="shared" si="216"/>
        <v>2.6522355509860818</v>
      </c>
      <c r="S84" s="18">
        <f t="shared" si="217"/>
        <v>3.5892509975051112</v>
      </c>
      <c r="T84" s="18">
        <f t="shared" si="218"/>
        <v>3.123280812133622</v>
      </c>
      <c r="U84" s="18">
        <f t="shared" si="219"/>
        <v>5.6585169918222933</v>
      </c>
      <c r="W84" t="str">
        <f t="shared" si="256"/>
        <v>21 Science, research, engineering and technology professionals</v>
      </c>
      <c r="X84" s="18">
        <f t="shared" si="220"/>
        <v>-5.152697656638761</v>
      </c>
      <c r="Y84" s="18">
        <f t="shared" si="220"/>
        <v>10.146143214928372</v>
      </c>
      <c r="Z84" s="18">
        <f t="shared" si="220"/>
        <v>1.2646929080075253</v>
      </c>
      <c r="AA84" s="18">
        <f t="shared" si="220"/>
        <v>0.76125698125855124</v>
      </c>
      <c r="AB84" s="18">
        <f t="shared" si="221"/>
        <v>1.4815768851715205</v>
      </c>
      <c r="AD84" s="18">
        <f t="shared" si="222"/>
        <v>0.92879024900978102</v>
      </c>
      <c r="AE84" s="18">
        <f t="shared" si="223"/>
        <v>2.4134604607223054</v>
      </c>
      <c r="AF84" s="18">
        <f t="shared" si="224"/>
        <v>3.0913191334604573</v>
      </c>
      <c r="AH84" t="str">
        <f t="shared" si="257"/>
        <v>21 Science, research, engineering and technology professionals</v>
      </c>
      <c r="AI84" s="18">
        <f t="shared" si="225"/>
        <v>-4.1322665543819914</v>
      </c>
      <c r="AJ84" s="18">
        <f t="shared" si="225"/>
        <v>17.436757838589557</v>
      </c>
      <c r="AK84" s="18">
        <f t="shared" si="225"/>
        <v>1.4458821760556795</v>
      </c>
      <c r="AL84" s="18">
        <f t="shared" si="225"/>
        <v>1.2968100459395338</v>
      </c>
      <c r="AM84" s="18">
        <f t="shared" si="226"/>
        <v>2.284156075343069</v>
      </c>
      <c r="AO84" s="18">
        <f t="shared" si="227"/>
        <v>1.3464764003256802</v>
      </c>
      <c r="AP84" s="18">
        <f t="shared" si="228"/>
        <v>2.4373564477646381</v>
      </c>
      <c r="AQ84" s="18">
        <f t="shared" si="229"/>
        <v>3.4250501906359032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7.1259785064668124</v>
      </c>
      <c r="AV84" s="18">
        <f t="shared" si="230"/>
        <v>-0.75930732945334034</v>
      </c>
      <c r="AW84" s="18">
        <f t="shared" si="230"/>
        <v>-0.10682428779656972</v>
      </c>
      <c r="AX84" s="18">
        <f t="shared" si="231"/>
        <v>0.1253093803683436</v>
      </c>
      <c r="AZ84" s="18">
        <f t="shared" si="232"/>
        <v>-0.32479390469200009</v>
      </c>
      <c r="BA84" s="18">
        <f t="shared" si="233"/>
        <v>1.9489491073108045</v>
      </c>
      <c r="BB84" s="18">
        <f t="shared" si="234"/>
        <v>1.7024947492723763</v>
      </c>
      <c r="BD84" t="str">
        <f t="shared" si="259"/>
        <v>21 Science, research, engineering and technology professionals</v>
      </c>
      <c r="BE84" s="18">
        <f t="shared" si="235"/>
        <v>-2.2497691739799208</v>
      </c>
      <c r="BF84" s="18">
        <f t="shared" si="235"/>
        <v>30.546700118008907</v>
      </c>
      <c r="BG84" s="18">
        <f t="shared" si="235"/>
        <v>-4.8498349101641303</v>
      </c>
      <c r="BH84" s="18">
        <f t="shared" si="235"/>
        <v>-0.51302166176997455</v>
      </c>
      <c r="BI84" s="18">
        <f t="shared" si="236"/>
        <v>-0.20879838433313092</v>
      </c>
      <c r="BK84" s="18">
        <f t="shared" si="237"/>
        <v>-1.9801555380155933</v>
      </c>
      <c r="BL84" s="18">
        <f t="shared" si="238"/>
        <v>1.4012834444706135</v>
      </c>
      <c r="BM84" s="18">
        <f t="shared" si="239"/>
        <v>-0.18277235738288766</v>
      </c>
      <c r="BO84" t="str">
        <f t="shared" si="260"/>
        <v>21 Science, research, engineering and technology professionals</v>
      </c>
      <c r="BP84" s="18">
        <f t="shared" si="240"/>
        <v>-1.4212546693011863</v>
      </c>
      <c r="BQ84" s="18">
        <f t="shared" si="240"/>
        <v>10.284847478059733</v>
      </c>
      <c r="BR84" s="18">
        <f t="shared" si="240"/>
        <v>-1.1743753482741814</v>
      </c>
      <c r="BS84" s="18">
        <f t="shared" si="240"/>
        <v>-0.16327375365439156</v>
      </c>
      <c r="BT84" s="18">
        <f t="shared" si="241"/>
        <v>0.14065730503818319</v>
      </c>
      <c r="BV84" s="18">
        <f t="shared" si="242"/>
        <v>-0.5014518396256995</v>
      </c>
      <c r="BW84" s="18">
        <f t="shared" si="243"/>
        <v>1.7467344461539858</v>
      </c>
      <c r="BX84" s="18">
        <f t="shared" si="244"/>
        <v>1.3564456950180048</v>
      </c>
      <c r="BZ84" t="str">
        <f t="shared" si="261"/>
        <v>21 Science, research, engineering and technology professionals</v>
      </c>
      <c r="CA84" s="18">
        <f t="shared" si="245"/>
        <v>9.014100434013784</v>
      </c>
      <c r="CB84" s="18">
        <f t="shared" si="245"/>
        <v>-23.314724910439466</v>
      </c>
      <c r="CC84" s="18">
        <f t="shared" si="245"/>
        <v>0.98006345906032077</v>
      </c>
      <c r="CD84" s="18">
        <f t="shared" si="245"/>
        <v>-2.3843857687225523</v>
      </c>
      <c r="CE84" s="18">
        <f t="shared" si="246"/>
        <v>-2.822058979174491</v>
      </c>
      <c r="CG84" s="18">
        <f t="shared" si="247"/>
        <v>-1.2755459692390225</v>
      </c>
      <c r="CH84" s="18">
        <f t="shared" si="248"/>
        <v>1.6988983896212284</v>
      </c>
      <c r="CI84" s="18">
        <f t="shared" si="249"/>
        <v>0.71225078531673702</v>
      </c>
      <c r="CK84" t="str">
        <f t="shared" si="262"/>
        <v>21 Science, research, engineering and technology professionals</v>
      </c>
      <c r="CL84" s="18">
        <f t="shared" si="250"/>
        <v>0.97699742442975968</v>
      </c>
      <c r="CM84" s="18">
        <f t="shared" si="250"/>
        <v>-5.2183104647857581</v>
      </c>
      <c r="CN84" s="18">
        <f t="shared" si="250"/>
        <v>2.2475158878628054</v>
      </c>
      <c r="CO84" s="18">
        <f t="shared" si="250"/>
        <v>-0.33073932643591375</v>
      </c>
      <c r="CP84" s="18">
        <f t="shared" si="251"/>
        <v>0.15267192000127938</v>
      </c>
      <c r="CR84" s="18">
        <f t="shared" si="252"/>
        <v>0.52137326417383001</v>
      </c>
      <c r="CS84" s="18">
        <f t="shared" si="253"/>
        <v>2.1089142011462059</v>
      </c>
      <c r="CT84" s="18">
        <f t="shared" si="254"/>
        <v>2.5019542495008817</v>
      </c>
    </row>
    <row r="85" spans="1:98" x14ac:dyDescent="0.2">
      <c r="A85" t="str">
        <f t="shared" si="209"/>
        <v>22 Health professionals</v>
      </c>
      <c r="B85" s="18">
        <f t="shared" si="210"/>
        <v>6.9428494199487378</v>
      </c>
      <c r="C85" s="18">
        <f t="shared" si="210"/>
        <v>-7.2828992367556689</v>
      </c>
      <c r="D85" s="18">
        <f t="shared" si="210"/>
        <v>5.3725940952126683</v>
      </c>
      <c r="E85" s="18">
        <f t="shared" si="210"/>
        <v>2.4657259965773726</v>
      </c>
      <c r="F85" s="18">
        <f t="shared" si="211"/>
        <v>2.7215410251201888</v>
      </c>
      <c r="H85" s="18">
        <f t="shared" si="212"/>
        <v>3.4256609382491199</v>
      </c>
      <c r="I85" s="18">
        <f t="shared" si="213"/>
        <v>3.7804914636026199</v>
      </c>
      <c r="J85" s="18">
        <f t="shared" si="214"/>
        <v>6.0164706697073411</v>
      </c>
      <c r="L85" t="str">
        <f t="shared" si="255"/>
        <v>22 Health professionals</v>
      </c>
      <c r="M85" s="18">
        <f t="shared" si="215"/>
        <v>5.9371224925007793</v>
      </c>
      <c r="N85" s="18">
        <f t="shared" si="215"/>
        <v>-9.2970947622463171</v>
      </c>
      <c r="O85" s="18">
        <f t="shared" si="215"/>
        <v>4.0157896206256316</v>
      </c>
      <c r="P85" s="18">
        <f t="shared" si="215"/>
        <v>1.3134048851187963</v>
      </c>
      <c r="Q85" s="18">
        <f t="shared" si="216"/>
        <v>1.4464061517908133</v>
      </c>
      <c r="S85" s="18">
        <f t="shared" si="217"/>
        <v>2.2063072885342816</v>
      </c>
      <c r="T85" s="18">
        <f t="shared" si="218"/>
        <v>3.6219423713068855</v>
      </c>
      <c r="U85" s="18">
        <f t="shared" si="219"/>
        <v>5.0455146588338273</v>
      </c>
      <c r="W85" t="str">
        <f t="shared" si="256"/>
        <v>22 Health professionals</v>
      </c>
      <c r="X85" s="18">
        <f t="shared" si="220"/>
        <v>-0.23644052227660417</v>
      </c>
      <c r="Y85" s="18">
        <f t="shared" si="220"/>
        <v>16.509826787019932</v>
      </c>
      <c r="Z85" s="18">
        <f t="shared" si="220"/>
        <v>4.1210773914818422</v>
      </c>
      <c r="AA85" s="18">
        <f t="shared" si="220"/>
        <v>2.5922059955030274</v>
      </c>
      <c r="AB85" s="18">
        <f t="shared" si="221"/>
        <v>3.8902925385310372</v>
      </c>
      <c r="AD85" s="18">
        <f t="shared" si="222"/>
        <v>3.0993190057229558</v>
      </c>
      <c r="AE85" s="18">
        <f t="shared" si="223"/>
        <v>3.9142897271603028</v>
      </c>
      <c r="AF85" s="18">
        <f t="shared" si="224"/>
        <v>5.8898191615254225</v>
      </c>
      <c r="AH85" t="str">
        <f t="shared" si="257"/>
        <v>22 Health professionals</v>
      </c>
      <c r="AI85" s="18">
        <f t="shared" si="225"/>
        <v>-10.232432338680631</v>
      </c>
      <c r="AJ85" s="18">
        <f t="shared" si="225"/>
        <v>6.5260927703074456</v>
      </c>
      <c r="AK85" s="18">
        <f t="shared" si="225"/>
        <v>-9.7930315714053648</v>
      </c>
      <c r="AL85" s="18">
        <f t="shared" si="225"/>
        <v>-12.651670777706736</v>
      </c>
      <c r="AM85" s="18">
        <f t="shared" si="226"/>
        <v>-10.666848821629294</v>
      </c>
      <c r="AO85" s="18">
        <f t="shared" si="227"/>
        <v>-11.709001003007147</v>
      </c>
      <c r="AP85" s="18">
        <f t="shared" si="228"/>
        <v>1.1838552453640183</v>
      </c>
      <c r="AQ85" s="18">
        <f t="shared" si="229"/>
        <v>-6.8038486647340468</v>
      </c>
      <c r="AS85" t="str">
        <f t="shared" si="258"/>
        <v>22 Health professionals</v>
      </c>
      <c r="AT85" s="18">
        <f t="shared" si="230"/>
        <v>-0.46288016014341959</v>
      </c>
      <c r="AU85" s="18">
        <f t="shared" si="230"/>
        <v>27.537172366184159</v>
      </c>
      <c r="AV85" s="18">
        <f t="shared" si="230"/>
        <v>2.9501307337649996</v>
      </c>
      <c r="AW85" s="18">
        <f t="shared" si="230"/>
        <v>1.9334770789941391</v>
      </c>
      <c r="AX85" s="18">
        <f t="shared" si="231"/>
        <v>3.6922337651565273</v>
      </c>
      <c r="AZ85" s="18">
        <f t="shared" si="232"/>
        <v>2.2712411880577044</v>
      </c>
      <c r="BA85" s="18">
        <f t="shared" si="233"/>
        <v>3.268465241552776</v>
      </c>
      <c r="BB85" s="18">
        <f t="shared" si="234"/>
        <v>4.8008685970469145</v>
      </c>
      <c r="BD85" t="str">
        <f t="shared" si="259"/>
        <v>22 Health professionals</v>
      </c>
      <c r="BE85" s="18">
        <f t="shared" si="235"/>
        <v>3.3279617060307354</v>
      </c>
      <c r="BF85" s="18">
        <f t="shared" si="235"/>
        <v>16.947421288222042</v>
      </c>
      <c r="BG85" s="18">
        <f t="shared" si="235"/>
        <v>3.6925360127575857</v>
      </c>
      <c r="BH85" s="18">
        <f t="shared" si="235"/>
        <v>1.7103154218517824</v>
      </c>
      <c r="BI85" s="18">
        <f t="shared" si="236"/>
        <v>3.2223242652989814</v>
      </c>
      <c r="BK85" s="18">
        <f t="shared" si="237"/>
        <v>2.3668091344662079</v>
      </c>
      <c r="BL85" s="18">
        <f t="shared" si="238"/>
        <v>3.6296499205195731</v>
      </c>
      <c r="BM85" s="18">
        <f t="shared" si="239"/>
        <v>5.1615600932273242</v>
      </c>
      <c r="BO85" t="str">
        <f t="shared" si="260"/>
        <v>22 Health professionals</v>
      </c>
      <c r="BP85" s="18">
        <f t="shared" si="240"/>
        <v>1.2530801987003626</v>
      </c>
      <c r="BQ85" s="18">
        <f t="shared" si="240"/>
        <v>10.824833913660958</v>
      </c>
      <c r="BR85" s="18">
        <f t="shared" si="240"/>
        <v>0.49181858167903769</v>
      </c>
      <c r="BS85" s="18">
        <f t="shared" si="240"/>
        <v>-1.2483894448556132</v>
      </c>
      <c r="BT85" s="18">
        <f t="shared" si="241"/>
        <v>1.0541943425401712E-2</v>
      </c>
      <c r="BV85" s="18">
        <f t="shared" si="242"/>
        <v>-0.67169447287117601</v>
      </c>
      <c r="BW85" s="18">
        <f t="shared" si="243"/>
        <v>2.4162610638791993</v>
      </c>
      <c r="BX85" s="18">
        <f t="shared" si="244"/>
        <v>1.9423295716952227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-2.2495915992222781</v>
      </c>
      <c r="CC85" s="18">
        <f t="shared" si="245"/>
        <v>-1.7742174296536684</v>
      </c>
      <c r="CD85" s="18">
        <f t="shared" si="245"/>
        <v>-7.1726640418987797</v>
      </c>
      <c r="CE85" s="18">
        <f t="shared" si="246"/>
        <v>-5.2126659704331164</v>
      </c>
      <c r="CG85" s="18">
        <f t="shared" si="247"/>
        <v>-5.4069801434646125</v>
      </c>
      <c r="CH85" s="18">
        <f t="shared" si="248"/>
        <v>1.7520485196431901</v>
      </c>
      <c r="CI85" s="18">
        <f t="shared" si="249"/>
        <v>-2.0582078292535111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-12.981556543903094</v>
      </c>
      <c r="CN85" s="18">
        <f t="shared" si="250"/>
        <v>3.1276146468764976</v>
      </c>
      <c r="CO85" s="18">
        <f t="shared" si="250"/>
        <v>1.1629919954504464</v>
      </c>
      <c r="CP85" s="18">
        <f t="shared" si="251"/>
        <v>0.81935781746793612</v>
      </c>
      <c r="CR85" s="18">
        <f t="shared" si="252"/>
        <v>1.8136720672479623</v>
      </c>
      <c r="CS85" s="18">
        <f t="shared" si="253"/>
        <v>2.5496409879545823</v>
      </c>
      <c r="CT85" s="18">
        <f t="shared" si="254"/>
        <v>3.873303059631561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0.57094886719670779</v>
      </c>
      <c r="C86" s="18">
        <f t="shared" si="210"/>
        <v>-6.4450125618969452</v>
      </c>
      <c r="D86" s="18">
        <f t="shared" si="210"/>
        <v>3.8554595989951146</v>
      </c>
      <c r="E86" s="18">
        <f t="shared" si="210"/>
        <v>1.2430159911372085</v>
      </c>
      <c r="F86" s="18">
        <f t="shared" si="211"/>
        <v>1.5497881283357939</v>
      </c>
      <c r="H86" s="18">
        <f t="shared" si="212"/>
        <v>2.106446010692764</v>
      </c>
      <c r="I86" s="18">
        <f t="shared" si="213"/>
        <v>3.3136922999360108</v>
      </c>
      <c r="J86" s="18">
        <f t="shared" si="214"/>
        <v>4.7216200202729874</v>
      </c>
      <c r="L86" t="str">
        <f t="shared" si="255"/>
        <v>23 Teaching and other educational professionals</v>
      </c>
      <c r="M86" s="18">
        <f t="shared" si="215"/>
        <v>2.0184524993639652</v>
      </c>
      <c r="N86" s="18">
        <f t="shared" si="215"/>
        <v>-5.7239335506752305</v>
      </c>
      <c r="O86" s="18">
        <f t="shared" si="215"/>
        <v>3.5695285119536235</v>
      </c>
      <c r="P86" s="18">
        <f t="shared" si="215"/>
        <v>1.0705340305130928</v>
      </c>
      <c r="Q86" s="18">
        <f t="shared" si="216"/>
        <v>1.4029152680723689</v>
      </c>
      <c r="S86" s="18">
        <f t="shared" si="217"/>
        <v>1.8967596052345215</v>
      </c>
      <c r="T86" s="18">
        <f t="shared" si="218"/>
        <v>3.3565739926092464</v>
      </c>
      <c r="U86" s="18">
        <f t="shared" si="219"/>
        <v>4.6113244568753542</v>
      </c>
      <c r="W86" t="str">
        <f t="shared" si="256"/>
        <v>23 Teaching and other educational professionals</v>
      </c>
      <c r="X86" s="18">
        <f t="shared" si="220"/>
        <v>-8.2242709365182183</v>
      </c>
      <c r="Y86" s="18">
        <f t="shared" si="220"/>
        <v>24.533303921406315</v>
      </c>
      <c r="Z86" s="18">
        <f t="shared" si="220"/>
        <v>-0.30994945807014673</v>
      </c>
      <c r="AA86" s="18">
        <f t="shared" si="220"/>
        <v>0.44947139161883864</v>
      </c>
      <c r="AB86" s="18">
        <f t="shared" si="221"/>
        <v>1.566695250709782</v>
      </c>
      <c r="AD86" s="18">
        <f t="shared" si="222"/>
        <v>0.19569048270640099</v>
      </c>
      <c r="AE86" s="18">
        <f t="shared" si="223"/>
        <v>2.6766723464410003</v>
      </c>
      <c r="AF86" s="18">
        <f t="shared" si="224"/>
        <v>2.8124718901147316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-1.8293984348481951</v>
      </c>
      <c r="AK86" s="18">
        <f t="shared" si="225"/>
        <v>-10.691430246726396</v>
      </c>
      <c r="AL86" s="18">
        <f t="shared" si="225"/>
        <v>0.16097269083577004</v>
      </c>
      <c r="AM86" s="18">
        <f t="shared" si="226"/>
        <v>-3.4861748027039674</v>
      </c>
      <c r="AO86" s="18">
        <f t="shared" si="227"/>
        <v>-3.5956271434739895</v>
      </c>
      <c r="AP86" s="18">
        <f t="shared" si="228"/>
        <v>1.0031553578577768</v>
      </c>
      <c r="AQ86" s="18">
        <f t="shared" si="229"/>
        <v>-1.997260446204896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12.062087792258435</v>
      </c>
      <c r="AV86" s="18">
        <f t="shared" si="230"/>
        <v>-3.2085138609835306</v>
      </c>
      <c r="AW86" s="18">
        <f t="shared" si="230"/>
        <v>-2.0983754338461225</v>
      </c>
      <c r="AX86" s="18">
        <f t="shared" si="231"/>
        <v>-1.6195130607890795</v>
      </c>
      <c r="AZ86" s="18">
        <f t="shared" si="232"/>
        <v>-2.4698291458930877</v>
      </c>
      <c r="BA86" s="18">
        <f t="shared" si="233"/>
        <v>1.8816966066989682</v>
      </c>
      <c r="BB86" s="18">
        <f t="shared" si="234"/>
        <v>6.53352504336846E-2</v>
      </c>
      <c r="BD86" t="str">
        <f t="shared" si="259"/>
        <v>23 Teaching and other educational professionals</v>
      </c>
      <c r="BE86" s="18">
        <f t="shared" si="235"/>
        <v>-5.854344741016182</v>
      </c>
      <c r="BF86" s="18">
        <f t="shared" si="235"/>
        <v>41.028246409604208</v>
      </c>
      <c r="BG86" s="18">
        <f t="shared" si="235"/>
        <v>0.6298283145215855</v>
      </c>
      <c r="BH86" s="18">
        <f t="shared" si="235"/>
        <v>1.0998987929293547</v>
      </c>
      <c r="BI86" s="18">
        <f t="shared" si="236"/>
        <v>3.0749032437343171</v>
      </c>
      <c r="BK86" s="18">
        <f t="shared" si="237"/>
        <v>0.94296515722342988</v>
      </c>
      <c r="BL86" s="18">
        <f t="shared" si="238"/>
        <v>2.3768482930814239</v>
      </c>
      <c r="BM86" s="18">
        <f t="shared" si="239"/>
        <v>3.0685301899691764</v>
      </c>
      <c r="BO86" t="str">
        <f t="shared" si="260"/>
        <v>23 Teaching and other educational professionals</v>
      </c>
      <c r="BP86" s="18">
        <f t="shared" si="240"/>
        <v>-4.9296917138032192</v>
      </c>
      <c r="BQ86" s="18">
        <f t="shared" si="240"/>
        <v>24.606962900661845</v>
      </c>
      <c r="BR86" s="18">
        <f t="shared" si="240"/>
        <v>-0.96106918342745429</v>
      </c>
      <c r="BS86" s="18">
        <f t="shared" si="240"/>
        <v>-1.4397204714691747</v>
      </c>
      <c r="BT86" s="18">
        <f t="shared" si="241"/>
        <v>0.16695131574926414</v>
      </c>
      <c r="BV86" s="18">
        <f t="shared" si="242"/>
        <v>-1.2804276294537398</v>
      </c>
      <c r="BW86" s="18">
        <f t="shared" si="243"/>
        <v>2.2837847450673854</v>
      </c>
      <c r="BX86" s="18">
        <f t="shared" si="244"/>
        <v>1.3752152574359133</v>
      </c>
      <c r="BZ86" t="str">
        <f t="shared" si="261"/>
        <v>23 Teaching and other educational professionals</v>
      </c>
      <c r="CA86" s="18">
        <f t="shared" si="245"/>
        <v>-3.9515188341827101</v>
      </c>
      <c r="CB86" s="18">
        <f t="shared" si="245"/>
        <v>1.5731830355788512</v>
      </c>
      <c r="CC86" s="18">
        <f t="shared" si="245"/>
        <v>-0.5480705125647134</v>
      </c>
      <c r="CD86" s="18">
        <f t="shared" si="245"/>
        <v>-3.6405541564636268</v>
      </c>
      <c r="CE86" s="18">
        <f t="shared" si="246"/>
        <v>-2.3636008527983421</v>
      </c>
      <c r="CG86" s="18">
        <f t="shared" si="247"/>
        <v>-2.6205612935589095</v>
      </c>
      <c r="CH86" s="18">
        <f t="shared" si="248"/>
        <v>2.0288048907185274</v>
      </c>
      <c r="CI86" s="18">
        <f t="shared" si="249"/>
        <v>0.15186500027248861</v>
      </c>
      <c r="CK86" t="str">
        <f t="shared" si="262"/>
        <v>23 Teaching and other educational professionals</v>
      </c>
      <c r="CL86" s="18">
        <f t="shared" si="250"/>
        <v>0.34772348497531524</v>
      </c>
      <c r="CM86" s="18">
        <f t="shared" si="250"/>
        <v>-3.3207109174411831</v>
      </c>
      <c r="CN86" s="18">
        <f t="shared" si="250"/>
        <v>3.5490878316833063</v>
      </c>
      <c r="CO86" s="18">
        <f t="shared" si="250"/>
        <v>0.37574275837697346</v>
      </c>
      <c r="CP86" s="18">
        <f t="shared" si="251"/>
        <v>1.1194118059856928</v>
      </c>
      <c r="CR86" s="18">
        <f t="shared" si="252"/>
        <v>1.4225690648681288</v>
      </c>
      <c r="CS86" s="18">
        <f t="shared" si="253"/>
        <v>2.5484199463902346</v>
      </c>
      <c r="CT86" s="18">
        <f t="shared" si="254"/>
        <v>3.5788501002699258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7.5305448947224685</v>
      </c>
      <c r="C87" s="18">
        <f t="shared" si="210"/>
        <v>-6.8539755014432213</v>
      </c>
      <c r="D87" s="18">
        <f t="shared" si="210"/>
        <v>5.362584471994003</v>
      </c>
      <c r="E87" s="18">
        <f t="shared" si="210"/>
        <v>3.0757880577223284</v>
      </c>
      <c r="F87" s="18">
        <f t="shared" si="211"/>
        <v>3.1300408657603418</v>
      </c>
      <c r="H87" s="18">
        <f t="shared" si="212"/>
        <v>3.8324848958521951</v>
      </c>
      <c r="I87" s="18">
        <f t="shared" si="213"/>
        <v>3.8710026782506679</v>
      </c>
      <c r="J87" s="18">
        <f t="shared" si="214"/>
        <v>6.3713838876994222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-7.2380245447969616</v>
      </c>
      <c r="O87" s="18">
        <f t="shared" si="215"/>
        <v>3.7029389154472403</v>
      </c>
      <c r="P87" s="18">
        <f t="shared" si="215"/>
        <v>1.6902183058284503</v>
      </c>
      <c r="Q87" s="18">
        <f t="shared" si="216"/>
        <v>1.7290102635130422</v>
      </c>
      <c r="S87" s="18">
        <f t="shared" si="217"/>
        <v>2.356746869038262</v>
      </c>
      <c r="T87" s="18">
        <f t="shared" si="218"/>
        <v>3.5438369187917207</v>
      </c>
      <c r="U87" s="18">
        <f t="shared" si="219"/>
        <v>5.0847997263079314</v>
      </c>
      <c r="W87" t="str">
        <f t="shared" si="256"/>
        <v>24 Business, media and public service professionals</v>
      </c>
      <c r="X87" s="18">
        <f t="shared" si="220"/>
        <v>-2.1443576152783805</v>
      </c>
      <c r="Y87" s="18">
        <f t="shared" si="220"/>
        <v>24.627880798891688</v>
      </c>
      <c r="Z87" s="18">
        <f t="shared" si="220"/>
        <v>2.5012791012333002</v>
      </c>
      <c r="AA87" s="18">
        <f t="shared" si="220"/>
        <v>2.0133305757845443</v>
      </c>
      <c r="AB87" s="18">
        <f t="shared" si="221"/>
        <v>3.4521287061907602</v>
      </c>
      <c r="AD87" s="18">
        <f t="shared" si="222"/>
        <v>2.1757214436888717</v>
      </c>
      <c r="AE87" s="18">
        <f t="shared" si="223"/>
        <v>3.3603224318184077</v>
      </c>
      <c r="AF87" s="18">
        <f t="shared" si="224"/>
        <v>4.8086659109183971</v>
      </c>
      <c r="AH87" t="str">
        <f t="shared" si="257"/>
        <v>24 Business, media and public service professionals</v>
      </c>
      <c r="AI87" s="18">
        <f t="shared" si="225"/>
        <v>-5.6703870444624105</v>
      </c>
      <c r="AJ87" s="18">
        <f t="shared" si="225"/>
        <v>21.142589938723688</v>
      </c>
      <c r="AK87" s="18">
        <f t="shared" si="225"/>
        <v>-1.7212348089766016</v>
      </c>
      <c r="AL87" s="18">
        <f t="shared" si="225"/>
        <v>0.95609665997491433</v>
      </c>
      <c r="AM87" s="18">
        <f t="shared" si="226"/>
        <v>1.2587474930610076</v>
      </c>
      <c r="AO87" s="18">
        <f t="shared" si="227"/>
        <v>5.5645377013280317E-2</v>
      </c>
      <c r="AP87" s="18">
        <f t="shared" si="228"/>
        <v>2.1035778868592647</v>
      </c>
      <c r="AQ87" s="18">
        <f t="shared" si="229"/>
        <v>2.145198495895162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19.933091585511264</v>
      </c>
      <c r="AV87" s="18">
        <f t="shared" si="230"/>
        <v>2.4079339478310757</v>
      </c>
      <c r="AW87" s="18">
        <f t="shared" si="230"/>
        <v>1.6083981104611844</v>
      </c>
      <c r="AX87" s="18">
        <f t="shared" si="231"/>
        <v>2.9186174676855137</v>
      </c>
      <c r="AZ87" s="18">
        <f t="shared" si="232"/>
        <v>1.8742140534337537</v>
      </c>
      <c r="BA87" s="18">
        <f t="shared" si="233"/>
        <v>3.0395566517722905</v>
      </c>
      <c r="BB87" s="18">
        <f t="shared" si="234"/>
        <v>4.3283830876113427</v>
      </c>
      <c r="BD87" t="str">
        <f t="shared" si="259"/>
        <v>24 Business, media and public service professionals</v>
      </c>
      <c r="BE87" s="18">
        <f t="shared" si="235"/>
        <v>-0.20008076098395611</v>
      </c>
      <c r="BF87" s="18">
        <f t="shared" si="235"/>
        <v>34.562602012443413</v>
      </c>
      <c r="BG87" s="18">
        <f t="shared" si="235"/>
        <v>-0.25191084203743941</v>
      </c>
      <c r="BH87" s="18">
        <f t="shared" si="235"/>
        <v>0.98517362566972189</v>
      </c>
      <c r="BI87" s="18">
        <f t="shared" si="236"/>
        <v>2.4180414657598792</v>
      </c>
      <c r="BK87" s="18">
        <f t="shared" si="237"/>
        <v>0.57111675112493376</v>
      </c>
      <c r="BL87" s="18">
        <f t="shared" si="238"/>
        <v>2.439187694106737</v>
      </c>
      <c r="BM87" s="18">
        <f t="shared" si="239"/>
        <v>2.8516295174168427</v>
      </c>
      <c r="BO87" t="str">
        <f t="shared" si="260"/>
        <v>24 Business, media and public service professionals</v>
      </c>
      <c r="BP87" s="18">
        <f t="shared" si="240"/>
        <v>-1.4833548036115474</v>
      </c>
      <c r="BQ87" s="18">
        <f t="shared" si="240"/>
        <v>16.562953655203639</v>
      </c>
      <c r="BR87" s="18">
        <f t="shared" si="240"/>
        <v>-0.20088799025986814</v>
      </c>
      <c r="BS87" s="18">
        <f t="shared" si="240"/>
        <v>-0.38131575802459183</v>
      </c>
      <c r="BT87" s="18">
        <f t="shared" si="241"/>
        <v>0.65842283365216137</v>
      </c>
      <c r="BV87" s="18">
        <f t="shared" si="242"/>
        <v>-0.32120944204364621</v>
      </c>
      <c r="BW87" s="18">
        <f t="shared" si="243"/>
        <v>2.221629387100621</v>
      </c>
      <c r="BX87" s="18">
        <f t="shared" si="244"/>
        <v>1.9869821807438015</v>
      </c>
      <c r="BZ87" t="str">
        <f t="shared" si="261"/>
        <v>24 Business, media and public service professionals</v>
      </c>
      <c r="CA87" s="18">
        <f t="shared" si="245"/>
        <v>4.4451926776060802</v>
      </c>
      <c r="CB87" s="18">
        <f t="shared" si="245"/>
        <v>-7.6080790549607364</v>
      </c>
      <c r="CC87" s="18">
        <f t="shared" si="245"/>
        <v>0.19726671379904914</v>
      </c>
      <c r="CD87" s="18">
        <f t="shared" si="245"/>
        <v>-4.6353454929285327</v>
      </c>
      <c r="CE87" s="18">
        <f t="shared" si="246"/>
        <v>-3.3422379787395262</v>
      </c>
      <c r="CG87" s="18">
        <f t="shared" si="247"/>
        <v>-3.0509440022603806</v>
      </c>
      <c r="CH87" s="18">
        <f t="shared" si="248"/>
        <v>1.9390477588399513</v>
      </c>
      <c r="CI87" s="18">
        <f t="shared" si="249"/>
        <v>-0.25700127095360514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-5.673037577049012</v>
      </c>
      <c r="CN87" s="18">
        <f t="shared" si="250"/>
        <v>2.0709369763784347</v>
      </c>
      <c r="CO87" s="18">
        <f t="shared" si="250"/>
        <v>0.94351633572251625</v>
      </c>
      <c r="CP87" s="18">
        <f t="shared" si="251"/>
        <v>0.86620135843904489</v>
      </c>
      <c r="CR87" s="18">
        <f t="shared" si="252"/>
        <v>1.3179327258458162</v>
      </c>
      <c r="CS87" s="18">
        <f t="shared" si="253"/>
        <v>2.4576088281964115</v>
      </c>
      <c r="CT87" s="18">
        <f t="shared" si="254"/>
        <v>3.421340787619398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-8.8409917148033266</v>
      </c>
      <c r="D88" s="18">
        <f t="shared" si="210"/>
        <v>2.5201532288824158</v>
      </c>
      <c r="E88" s="18">
        <f t="shared" si="210"/>
        <v>3.63825049370885</v>
      </c>
      <c r="F88" s="18">
        <f t="shared" si="211"/>
        <v>2.4626089166494891</v>
      </c>
      <c r="H88" s="18">
        <f t="shared" si="212"/>
        <v>3.2642030308456915</v>
      </c>
      <c r="I88" s="18">
        <f t="shared" si="213"/>
        <v>3.3691984114894602</v>
      </c>
      <c r="J88" s="18">
        <f t="shared" si="214"/>
        <v>5.5951490197124754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-6.5218461628703377</v>
      </c>
      <c r="O88" s="18">
        <f t="shared" si="215"/>
        <v>1.0723413712414365</v>
      </c>
      <c r="P88" s="18">
        <f t="shared" si="215"/>
        <v>2.9408642387885653</v>
      </c>
      <c r="Q88" s="18">
        <f t="shared" si="216"/>
        <v>1.738274158571107</v>
      </c>
      <c r="S88" s="18">
        <f t="shared" si="217"/>
        <v>2.3142163324275433</v>
      </c>
      <c r="T88" s="18">
        <f t="shared" si="218"/>
        <v>2.9646606533842101</v>
      </c>
      <c r="U88" s="18">
        <f t="shared" si="219"/>
        <v>4.5862691726278326</v>
      </c>
      <c r="W88" t="str">
        <f t="shared" si="256"/>
        <v>31 Science, engineering and technology associate professionals</v>
      </c>
      <c r="X88" s="18">
        <f t="shared" si="220"/>
        <v>-3.6156138324268339</v>
      </c>
      <c r="Y88" s="18">
        <f t="shared" si="220"/>
        <v>14.335983817020349</v>
      </c>
      <c r="Z88" s="18">
        <f t="shared" si="220"/>
        <v>-1.1908636688800489</v>
      </c>
      <c r="AA88" s="18">
        <f t="shared" si="220"/>
        <v>1.0575112199836312</v>
      </c>
      <c r="AB88" s="18">
        <f t="shared" si="221"/>
        <v>1.1267155345144664</v>
      </c>
      <c r="AD88" s="18">
        <f t="shared" si="222"/>
        <v>0.30242508839324334</v>
      </c>
      <c r="AE88" s="18">
        <f t="shared" si="223"/>
        <v>2.4576561219140647</v>
      </c>
      <c r="AF88" s="18">
        <f t="shared" si="224"/>
        <v>2.6743133383100748</v>
      </c>
      <c r="AH88" t="str">
        <f t="shared" si="257"/>
        <v>31 Science, engineering and technology associate professionals</v>
      </c>
      <c r="AI88" s="18">
        <f t="shared" si="225"/>
        <v>-1.5493485997202905</v>
      </c>
      <c r="AJ88" s="18">
        <f t="shared" si="225"/>
        <v>15.694577293943546</v>
      </c>
      <c r="AK88" s="18">
        <f t="shared" si="225"/>
        <v>0.63763300173256265</v>
      </c>
      <c r="AL88" s="18">
        <f t="shared" si="225"/>
        <v>2.5709632691418571</v>
      </c>
      <c r="AM88" s="18">
        <f t="shared" si="226"/>
        <v>2.7329982891280302</v>
      </c>
      <c r="AO88" s="18">
        <f t="shared" si="227"/>
        <v>1.9224279319807858</v>
      </c>
      <c r="AP88" s="18">
        <f t="shared" si="228"/>
        <v>2.8470167515687983</v>
      </c>
      <c r="AQ88" s="18">
        <f t="shared" si="229"/>
        <v>4.2022986757390468</v>
      </c>
      <c r="AS88" t="str">
        <f t="shared" si="258"/>
        <v>31 Science, engineering and technology associate professionals</v>
      </c>
      <c r="AT88" s="18">
        <f t="shared" si="230"/>
        <v>-5.9626774990522158</v>
      </c>
      <c r="AU88" s="18">
        <f t="shared" si="230"/>
        <v>8.0208393357327665</v>
      </c>
      <c r="AV88" s="18">
        <f t="shared" si="230"/>
        <v>-3.569968943468782</v>
      </c>
      <c r="AW88" s="18">
        <f t="shared" si="230"/>
        <v>-0.32190418889602723</v>
      </c>
      <c r="AX88" s="18">
        <f t="shared" si="231"/>
        <v>-0.85167068092122378</v>
      </c>
      <c r="AZ88" s="18">
        <f t="shared" si="232"/>
        <v>-1.416570065134426</v>
      </c>
      <c r="BA88" s="18">
        <f t="shared" si="233"/>
        <v>1.8644902592559021</v>
      </c>
      <c r="BB88" s="18">
        <f t="shared" si="234"/>
        <v>0.79810228326921973</v>
      </c>
      <c r="BD88" t="str">
        <f t="shared" si="259"/>
        <v>31 Science, engineering and technology associate professionals</v>
      </c>
      <c r="BE88" s="18">
        <f t="shared" si="235"/>
        <v>-1.6171695256382068</v>
      </c>
      <c r="BF88" s="18">
        <f t="shared" si="235"/>
        <v>28.897545758206068</v>
      </c>
      <c r="BG88" s="18">
        <f t="shared" si="235"/>
        <v>-7.4732076620126264</v>
      </c>
      <c r="BH88" s="18">
        <f t="shared" si="235"/>
        <v>-1.4038163487827271</v>
      </c>
      <c r="BI88" s="18">
        <f t="shared" si="236"/>
        <v>-1.7095208905948955</v>
      </c>
      <c r="BK88" s="18">
        <f t="shared" si="237"/>
        <v>-3.4699408628844242</v>
      </c>
      <c r="BL88" s="18">
        <f t="shared" si="238"/>
        <v>1.3878844784344535</v>
      </c>
      <c r="BM88" s="18">
        <f t="shared" si="239"/>
        <v>-1.3268443061319801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11.145615224724658</v>
      </c>
      <c r="BR88" s="18">
        <f t="shared" si="240"/>
        <v>-4.3761254154644824</v>
      </c>
      <c r="BS88" s="18">
        <f t="shared" si="240"/>
        <v>-0.23879129384362097</v>
      </c>
      <c r="BT88" s="18">
        <f t="shared" si="241"/>
        <v>-0.88341844830388538</v>
      </c>
      <c r="BV88" s="18">
        <f t="shared" si="242"/>
        <v>-1.6374194633457351</v>
      </c>
      <c r="BW88" s="18">
        <f t="shared" si="243"/>
        <v>1.6609239943502718</v>
      </c>
      <c r="BX88" s="18">
        <f t="shared" si="244"/>
        <v>0.39510588346765019</v>
      </c>
      <c r="BZ88" t="str">
        <f t="shared" si="261"/>
        <v>31 Science, engineering and technology associate professionals</v>
      </c>
      <c r="CA88" s="18">
        <f t="shared" si="245"/>
        <v>10.010758499659488</v>
      </c>
      <c r="CB88" s="18">
        <f t="shared" si="245"/>
        <v>-19.341460689326397</v>
      </c>
      <c r="CC88" s="18">
        <f t="shared" si="245"/>
        <v>-2.371422193451822</v>
      </c>
      <c r="CD88" s="18">
        <f t="shared" si="245"/>
        <v>-2.158039597621797</v>
      </c>
      <c r="CE88" s="18">
        <f t="shared" si="246"/>
        <v>-3.3978785180405202</v>
      </c>
      <c r="CG88" s="18">
        <f t="shared" si="247"/>
        <v>-2.2292188994231021</v>
      </c>
      <c r="CH88" s="18">
        <f t="shared" si="248"/>
        <v>1.721257906776974</v>
      </c>
      <c r="CI88" s="18">
        <f t="shared" si="249"/>
        <v>3.2053947683086115E-2</v>
      </c>
      <c r="CK88" t="str">
        <f t="shared" si="262"/>
        <v>31 Science, engineering and technology associate professionals</v>
      </c>
      <c r="CL88" s="18">
        <f t="shared" si="250"/>
        <v>3.9942085815840134</v>
      </c>
      <c r="CM88" s="18">
        <f t="shared" si="250"/>
        <v>-6.0706572902244904</v>
      </c>
      <c r="CN88" s="18">
        <f t="shared" si="250"/>
        <v>0.11680533723210651</v>
      </c>
      <c r="CO88" s="18">
        <f t="shared" si="250"/>
        <v>1.59365324139078</v>
      </c>
      <c r="CP88" s="18">
        <f t="shared" si="251"/>
        <v>0.63524851180147834</v>
      </c>
      <c r="CR88" s="18">
        <f t="shared" si="252"/>
        <v>1.0989657465876324</v>
      </c>
      <c r="CS88" s="18">
        <f t="shared" si="253"/>
        <v>2.3311756130380834</v>
      </c>
      <c r="CT88" s="18">
        <f t="shared" si="254"/>
        <v>3.1444985532690817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-29.965963829269128</v>
      </c>
      <c r="D89" s="18">
        <f t="shared" si="210"/>
        <v>3.7596123041022</v>
      </c>
      <c r="E89" s="18">
        <f t="shared" si="210"/>
        <v>2.221596978315632</v>
      </c>
      <c r="F89" s="18">
        <f t="shared" si="211"/>
        <v>0.30090279674956921</v>
      </c>
      <c r="H89" s="18">
        <f t="shared" si="212"/>
        <v>2.7317188308364049</v>
      </c>
      <c r="I89" s="18">
        <f t="shared" si="213"/>
        <v>4.2148396869976956</v>
      </c>
      <c r="J89" s="18">
        <f t="shared" si="214"/>
        <v>5.8787258444430224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-12.914160096136051</v>
      </c>
      <c r="O89" s="18">
        <f t="shared" si="215"/>
        <v>3.1848540023429628</v>
      </c>
      <c r="P89" s="18">
        <f t="shared" si="215"/>
        <v>1.9229290655381259</v>
      </c>
      <c r="Q89" s="18">
        <f t="shared" si="216"/>
        <v>1.3145085548784685</v>
      </c>
      <c r="S89" s="18">
        <f t="shared" si="217"/>
        <v>2.3418465428255208</v>
      </c>
      <c r="T89" s="18">
        <f t="shared" si="218"/>
        <v>3.9737522557883098</v>
      </c>
      <c r="U89" s="18">
        <f t="shared" si="219"/>
        <v>5.426549070638842</v>
      </c>
      <c r="W89" t="str">
        <f t="shared" si="256"/>
        <v>32 Health and social care associate professionals</v>
      </c>
      <c r="X89" s="18">
        <f t="shared" si="220"/>
        <v>0.57326791319864956</v>
      </c>
      <c r="Y89" s="18">
        <f t="shared" si="220"/>
        <v>16.545531275262991</v>
      </c>
      <c r="Z89" s="18">
        <f t="shared" si="220"/>
        <v>3.284447468808005</v>
      </c>
      <c r="AA89" s="18">
        <f t="shared" si="220"/>
        <v>3.0058353764588652</v>
      </c>
      <c r="AB89" s="18">
        <f t="shared" si="221"/>
        <v>3.8916240515065592</v>
      </c>
      <c r="AD89" s="18">
        <f t="shared" si="222"/>
        <v>3.0986224667109985</v>
      </c>
      <c r="AE89" s="18">
        <f t="shared" si="223"/>
        <v>4.1206854988183661</v>
      </c>
      <c r="AF89" s="18">
        <f t="shared" si="224"/>
        <v>6.0484499943091796</v>
      </c>
      <c r="AH89" t="str">
        <f t="shared" si="257"/>
        <v>32 Health and social care associate professionals</v>
      </c>
      <c r="AI89" s="18">
        <f t="shared" si="225"/>
        <v>-7.7762408962258389</v>
      </c>
      <c r="AJ89" s="18">
        <f t="shared" si="225"/>
        <v>11.256671326424161</v>
      </c>
      <c r="AK89" s="18">
        <f t="shared" si="225"/>
        <v>-5.68067152522217</v>
      </c>
      <c r="AL89" s="18">
        <f t="shared" si="225"/>
        <v>-6.330977650080472</v>
      </c>
      <c r="AM89" s="18">
        <f t="shared" si="226"/>
        <v>-5.1132460533240494</v>
      </c>
      <c r="AO89" s="18">
        <f t="shared" si="227"/>
        <v>-6.1147086616708757</v>
      </c>
      <c r="AP89" s="18">
        <f t="shared" si="228"/>
        <v>1.7182677931536938</v>
      </c>
      <c r="AQ89" s="18">
        <f t="shared" si="229"/>
        <v>-2.5450964921590935</v>
      </c>
      <c r="AS89" t="str">
        <f t="shared" si="258"/>
        <v>32 Health and social care associate professionals</v>
      </c>
      <c r="AT89" s="18">
        <f t="shared" si="230"/>
        <v>2.1884198858912463E-2</v>
      </c>
      <c r="AU89" s="18">
        <f t="shared" si="230"/>
        <v>21.272374320461118</v>
      </c>
      <c r="AV89" s="18">
        <f t="shared" si="230"/>
        <v>9.0721858763886942E-2</v>
      </c>
      <c r="AW89" s="18">
        <f t="shared" si="230"/>
        <v>1.5379335021429519</v>
      </c>
      <c r="AX89" s="18">
        <f t="shared" si="231"/>
        <v>2.2117648101554366</v>
      </c>
      <c r="AZ89" s="18">
        <f t="shared" si="232"/>
        <v>1.0532194115913773</v>
      </c>
      <c r="BA89" s="18">
        <f t="shared" si="233"/>
        <v>3.2075466895368221</v>
      </c>
      <c r="BB89" s="18">
        <f t="shared" si="234"/>
        <v>3.9029804540391622</v>
      </c>
      <c r="BD89" t="str">
        <f t="shared" si="259"/>
        <v>32 Health and social care associate professionals</v>
      </c>
      <c r="BE89" s="18">
        <f t="shared" si="235"/>
        <v>2.9558397766351607</v>
      </c>
      <c r="BF89" s="18">
        <f t="shared" si="235"/>
        <v>16.590811787804817</v>
      </c>
      <c r="BG89" s="18">
        <f t="shared" si="235"/>
        <v>1.6223716050729475</v>
      </c>
      <c r="BH89" s="18">
        <f t="shared" si="235"/>
        <v>1.7393711786000132</v>
      </c>
      <c r="BI89" s="18">
        <f t="shared" si="236"/>
        <v>2.5725944061089745</v>
      </c>
      <c r="BK89" s="18">
        <f t="shared" si="237"/>
        <v>1.7003563613434469</v>
      </c>
      <c r="BL89" s="18">
        <f t="shared" si="238"/>
        <v>3.5246852202210688</v>
      </c>
      <c r="BM89" s="18">
        <f t="shared" si="239"/>
        <v>4.6208227544813241</v>
      </c>
      <c r="BO89" t="str">
        <f t="shared" si="260"/>
        <v>32 Health and social care associate professionals</v>
      </c>
      <c r="BP89" s="18">
        <f t="shared" si="240"/>
        <v>0.58633092558189048</v>
      </c>
      <c r="BQ89" s="18">
        <f t="shared" si="240"/>
        <v>10.028965944227043</v>
      </c>
      <c r="BR89" s="18">
        <f t="shared" si="240"/>
        <v>-1.8673502113542129</v>
      </c>
      <c r="BS89" s="18">
        <f t="shared" si="240"/>
        <v>-1.9560748429331309</v>
      </c>
      <c r="BT89" s="18">
        <f t="shared" si="241"/>
        <v>-1.2189024186774144</v>
      </c>
      <c r="BV89" s="18">
        <f t="shared" si="242"/>
        <v>-1.9265088824974574</v>
      </c>
      <c r="BW89" s="18">
        <f t="shared" si="243"/>
        <v>2.3951027831247584</v>
      </c>
      <c r="BX89" s="18">
        <f t="shared" si="244"/>
        <v>1.070274347065836</v>
      </c>
      <c r="BZ89" t="str">
        <f t="shared" si="261"/>
        <v>32 Health and social care associate professionals</v>
      </c>
      <c r="CA89" s="18">
        <f t="shared" si="245"/>
        <v>-6.0660046025227903</v>
      </c>
      <c r="CB89" s="18">
        <f t="shared" si="245"/>
        <v>-4.6745579766676375</v>
      </c>
      <c r="CC89" s="18">
        <f t="shared" si="245"/>
        <v>-4.3575594848648365</v>
      </c>
      <c r="CD89" s="18">
        <f t="shared" si="245"/>
        <v>-7.4402623678680557</v>
      </c>
      <c r="CE89" s="18">
        <f t="shared" si="246"/>
        <v>-6.3155090068528486</v>
      </c>
      <c r="CG89" s="18">
        <f t="shared" si="247"/>
        <v>-6.4238959570056098</v>
      </c>
      <c r="CH89" s="18">
        <f t="shared" si="248"/>
        <v>1.6289898185028129</v>
      </c>
      <c r="CI89" s="18">
        <f t="shared" si="249"/>
        <v>-2.8945265619780725</v>
      </c>
      <c r="CK89" t="str">
        <f t="shared" si="262"/>
        <v>32 Health and social care associate professionals</v>
      </c>
      <c r="CL89" s="18">
        <f t="shared" si="250"/>
        <v>-1.7577127162518913</v>
      </c>
      <c r="CM89" s="18">
        <f t="shared" si="250"/>
        <v>-11.059613378786048</v>
      </c>
      <c r="CN89" s="18">
        <f t="shared" si="250"/>
        <v>0.54912314402892903</v>
      </c>
      <c r="CO89" s="18">
        <f t="shared" si="250"/>
        <v>0.66227954375817077</v>
      </c>
      <c r="CP89" s="18">
        <f t="shared" si="251"/>
        <v>-0.14872176919777935</v>
      </c>
      <c r="CR89" s="18">
        <f t="shared" si="252"/>
        <v>0.62454660153974384</v>
      </c>
      <c r="CS89" s="18">
        <f t="shared" si="253"/>
        <v>2.3630616901086476</v>
      </c>
      <c r="CT89" s="18">
        <f t="shared" si="254"/>
        <v>2.8191495244479725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-19.728806030769697</v>
      </c>
      <c r="D90" s="18">
        <f t="shared" si="210"/>
        <v>9.0860979680161371</v>
      </c>
      <c r="E90" s="18">
        <f t="shared" si="210"/>
        <v>4.4960480744427711</v>
      </c>
      <c r="F90" s="18">
        <f t="shared" si="211"/>
        <v>4.1778376480644308</v>
      </c>
      <c r="H90" s="18">
        <f t="shared" si="212"/>
        <v>6.0041935895773779</v>
      </c>
      <c r="I90" s="18">
        <f t="shared" si="213"/>
        <v>3.6335450769538591</v>
      </c>
      <c r="J90" s="18">
        <f t="shared" si="214"/>
        <v>7.8484457851576872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-16.609475572120434</v>
      </c>
      <c r="O90" s="18">
        <f t="shared" si="215"/>
        <v>8.5126035657768107</v>
      </c>
      <c r="P90" s="18">
        <f t="shared" si="215"/>
        <v>4.8361770675609428</v>
      </c>
      <c r="Q90" s="18">
        <f t="shared" si="216"/>
        <v>4.4664499049666295</v>
      </c>
      <c r="S90" s="18">
        <f t="shared" si="217"/>
        <v>6.0476001788934752</v>
      </c>
      <c r="T90" s="18">
        <f t="shared" si="218"/>
        <v>3.3516974476644146</v>
      </c>
      <c r="U90" s="18">
        <f t="shared" si="219"/>
        <v>7.7233661108786045</v>
      </c>
      <c r="W90" t="str">
        <f t="shared" si="256"/>
        <v>33 Protective service occupations</v>
      </c>
      <c r="X90" s="18">
        <f t="shared" si="220"/>
        <v>2.7471653707923593</v>
      </c>
      <c r="Y90" s="18">
        <f t="shared" si="220"/>
        <v>10.842038690490185</v>
      </c>
      <c r="Z90" s="18">
        <f t="shared" si="220"/>
        <v>5.7078698912821135</v>
      </c>
      <c r="AA90" s="18">
        <f t="shared" si="220"/>
        <v>3.9306494091134736</v>
      </c>
      <c r="AB90" s="18">
        <f t="shared" si="221"/>
        <v>4.904071726302206</v>
      </c>
      <c r="AD90" s="18">
        <f t="shared" si="222"/>
        <v>4.5197112233531289</v>
      </c>
      <c r="AE90" s="18">
        <f t="shared" si="223"/>
        <v>3.5446976950080256</v>
      </c>
      <c r="AF90" s="18">
        <f t="shared" si="224"/>
        <v>6.6507717477245487</v>
      </c>
      <c r="AH90" t="str">
        <f t="shared" si="257"/>
        <v>33 Protective service occupations</v>
      </c>
      <c r="AI90" s="18">
        <f t="shared" si="225"/>
        <v>1.8178062474933032</v>
      </c>
      <c r="AJ90" s="18">
        <f t="shared" si="225"/>
        <v>10.387534369353624</v>
      </c>
      <c r="AK90" s="18">
        <f t="shared" si="225"/>
        <v>5.1898028906138594</v>
      </c>
      <c r="AL90" s="18">
        <f t="shared" si="225"/>
        <v>3.0670271539042782</v>
      </c>
      <c r="AM90" s="18">
        <f t="shared" si="226"/>
        <v>4.1715457331808148</v>
      </c>
      <c r="AO90" s="18">
        <f t="shared" si="227"/>
        <v>3.7698160283706095</v>
      </c>
      <c r="AP90" s="18">
        <f t="shared" si="228"/>
        <v>3.0220086728320439</v>
      </c>
      <c r="AQ90" s="18">
        <f t="shared" si="229"/>
        <v>5.7252082904660107</v>
      </c>
      <c r="AS90" t="str">
        <f t="shared" si="258"/>
        <v>33 Protective service occupations</v>
      </c>
      <c r="AT90" s="18">
        <f t="shared" si="230"/>
        <v>-0.67852488456260351</v>
      </c>
      <c r="AU90" s="18">
        <f t="shared" si="230"/>
        <v>6.817339196855321</v>
      </c>
      <c r="AV90" s="18">
        <f t="shared" si="230"/>
        <v>2.2766621252755526</v>
      </c>
      <c r="AW90" s="18">
        <f t="shared" si="230"/>
        <v>1.9139316170684539</v>
      </c>
      <c r="AX90" s="18">
        <f t="shared" si="231"/>
        <v>2.3272382394254221</v>
      </c>
      <c r="AZ90" s="18">
        <f t="shared" si="232"/>
        <v>2.0346986222321339</v>
      </c>
      <c r="BA90" s="18">
        <f t="shared" si="233"/>
        <v>2.8617113115860793</v>
      </c>
      <c r="BB90" s="18">
        <f t="shared" si="234"/>
        <v>4.2969470631566864</v>
      </c>
      <c r="BD90" t="str">
        <f t="shared" si="259"/>
        <v>33 Protective service occupations</v>
      </c>
      <c r="BE90" s="18">
        <f t="shared" si="235"/>
        <v>-0.19373456304891956</v>
      </c>
      <c r="BF90" s="18">
        <f t="shared" si="235"/>
        <v>24.140516868146289</v>
      </c>
      <c r="BG90" s="18">
        <f t="shared" si="235"/>
        <v>-1.105259218240906</v>
      </c>
      <c r="BH90" s="18">
        <f t="shared" si="235"/>
        <v>-5.5737531838995213E-2</v>
      </c>
      <c r="BI90" s="18">
        <f t="shared" si="236"/>
        <v>0.97407604876287301</v>
      </c>
      <c r="BK90" s="18">
        <f t="shared" si="237"/>
        <v>-0.40680985514083279</v>
      </c>
      <c r="BL90" s="18">
        <f t="shared" si="238"/>
        <v>1.4512620024796918</v>
      </c>
      <c r="BM90" s="18">
        <f t="shared" si="239"/>
        <v>1.1206317896732543</v>
      </c>
      <c r="BO90" t="str">
        <f t="shared" si="260"/>
        <v>33 Protective service occupations</v>
      </c>
      <c r="BP90" s="18">
        <f t="shared" si="240"/>
        <v>1.8959228576868714</v>
      </c>
      <c r="BQ90" s="18">
        <f t="shared" si="240"/>
        <v>1.5162148607390513</v>
      </c>
      <c r="BR90" s="18">
        <f t="shared" si="240"/>
        <v>1.9628068651565522</v>
      </c>
      <c r="BS90" s="18">
        <f t="shared" si="240"/>
        <v>-0.35780656638140229</v>
      </c>
      <c r="BT90" s="18">
        <f t="shared" si="241"/>
        <v>0.47859877188205502</v>
      </c>
      <c r="BV90" s="18">
        <f t="shared" si="242"/>
        <v>0.40980266141135147</v>
      </c>
      <c r="BW90" s="18">
        <f t="shared" si="243"/>
        <v>1.811458398314536</v>
      </c>
      <c r="BX90" s="18">
        <f t="shared" si="244"/>
        <v>2.1323189100028506</v>
      </c>
      <c r="BZ90" t="str">
        <f t="shared" si="261"/>
        <v>33 Protective service occupations</v>
      </c>
      <c r="CA90" s="18">
        <f t="shared" si="245"/>
        <v>7.3019654242795218</v>
      </c>
      <c r="CB90" s="18">
        <f t="shared" si="245"/>
        <v>-16.771620542768563</v>
      </c>
      <c r="CC90" s="18">
        <f t="shared" si="245"/>
        <v>2.9390382744550081</v>
      </c>
      <c r="CD90" s="18">
        <f t="shared" si="245"/>
        <v>-5.0734877433746277</v>
      </c>
      <c r="CE90" s="18">
        <f t="shared" si="246"/>
        <v>-3.4359547219974695</v>
      </c>
      <c r="CG90" s="18">
        <f t="shared" si="247"/>
        <v>-2.4744551738579479</v>
      </c>
      <c r="CH90" s="18">
        <f t="shared" si="248"/>
        <v>2.0162668052941646</v>
      </c>
      <c r="CI90" s="18">
        <f t="shared" si="249"/>
        <v>0.23480314400781133</v>
      </c>
      <c r="CK90" t="str">
        <f t="shared" si="262"/>
        <v>33 Protective service occupations</v>
      </c>
      <c r="CL90" s="18">
        <f t="shared" si="250"/>
        <v>-2.4708310171556502</v>
      </c>
      <c r="CM90" s="18">
        <f t="shared" si="250"/>
        <v>-15.360613026299008</v>
      </c>
      <c r="CN90" s="18">
        <f t="shared" si="250"/>
        <v>-3.1245043814178253</v>
      </c>
      <c r="CO90" s="18">
        <f t="shared" si="250"/>
        <v>-0.84096296617570676</v>
      </c>
      <c r="CP90" s="18">
        <f t="shared" si="251"/>
        <v>-2.529582771452199</v>
      </c>
      <c r="CR90" s="18">
        <f t="shared" si="252"/>
        <v>-1.6080624569171365</v>
      </c>
      <c r="CS90" s="18">
        <f t="shared" si="253"/>
        <v>1.2717647850405855</v>
      </c>
      <c r="CT90" s="18">
        <f t="shared" si="254"/>
        <v>-4.777110530788109E-2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8.633889137469474</v>
      </c>
      <c r="C91" s="18">
        <f t="shared" si="210"/>
        <v>2.9375621038341571</v>
      </c>
      <c r="D91" s="18">
        <f t="shared" si="210"/>
        <v>0.20743867679764438</v>
      </c>
      <c r="E91" s="18">
        <f t="shared" si="210"/>
        <v>1.7990141842535667</v>
      </c>
      <c r="F91" s="18">
        <f t="shared" si="211"/>
        <v>1.3693911741861964</v>
      </c>
      <c r="H91" s="18">
        <f t="shared" si="212"/>
        <v>1.2656999171868355</v>
      </c>
      <c r="I91" s="18">
        <f t="shared" si="213"/>
        <v>3.3398781668514177</v>
      </c>
      <c r="J91" s="18">
        <f t="shared" si="214"/>
        <v>4.1659096132528051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-17.312684323027263</v>
      </c>
      <c r="O91" s="18">
        <f t="shared" si="215"/>
        <v>0.39715179456156768</v>
      </c>
      <c r="P91" s="18">
        <f t="shared" si="215"/>
        <v>1.3597975797030593</v>
      </c>
      <c r="Q91" s="18">
        <f t="shared" si="216"/>
        <v>-0.21989651033116342</v>
      </c>
      <c r="S91" s="18">
        <f t="shared" si="217"/>
        <v>1.0378944185244654</v>
      </c>
      <c r="T91" s="18">
        <f t="shared" si="218"/>
        <v>3.3203495402402083</v>
      </c>
      <c r="U91" s="18">
        <f t="shared" si="219"/>
        <v>3.995499769636468</v>
      </c>
      <c r="W91" t="str">
        <f t="shared" si="256"/>
        <v>34 Culture, media and sports occupations</v>
      </c>
      <c r="X91" s="18">
        <f t="shared" si="220"/>
        <v>-1.6475430186153495</v>
      </c>
      <c r="Y91" s="18">
        <f t="shared" si="220"/>
        <v>-2.9860792781888135</v>
      </c>
      <c r="Z91" s="18">
        <f t="shared" si="220"/>
        <v>-0.63199910561366757</v>
      </c>
      <c r="AA91" s="18">
        <f t="shared" si="220"/>
        <v>1.3675445607640668</v>
      </c>
      <c r="AB91" s="18">
        <f t="shared" si="221"/>
        <v>0.46238990552025516</v>
      </c>
      <c r="AD91" s="18">
        <f t="shared" si="222"/>
        <v>0.69659885397912458</v>
      </c>
      <c r="AE91" s="18">
        <f t="shared" si="223"/>
        <v>2.818022179776003</v>
      </c>
      <c r="AF91" s="18">
        <f t="shared" si="224"/>
        <v>3.2978336332186498</v>
      </c>
      <c r="AH91" t="str">
        <f t="shared" si="257"/>
        <v>34 Culture, media and sports occupations</v>
      </c>
      <c r="AI91" s="18">
        <f t="shared" si="225"/>
        <v>-4.6233185548297477</v>
      </c>
      <c r="AJ91" s="18">
        <f t="shared" si="225"/>
        <v>45.78727987104196</v>
      </c>
      <c r="AK91" s="18">
        <f t="shared" si="225"/>
        <v>-0.14193570378403519</v>
      </c>
      <c r="AL91" s="18">
        <f t="shared" si="225"/>
        <v>2.9392726051937546</v>
      </c>
      <c r="AM91" s="18">
        <f t="shared" si="226"/>
        <v>4.2084398026160041</v>
      </c>
      <c r="AO91" s="18">
        <f t="shared" si="227"/>
        <v>1.9017817716787677</v>
      </c>
      <c r="AP91" s="18">
        <f t="shared" si="228"/>
        <v>2.985615354601534</v>
      </c>
      <c r="AQ91" s="18">
        <f t="shared" si="229"/>
        <v>4.3029720022954132</v>
      </c>
      <c r="AS91" t="str">
        <f t="shared" si="258"/>
        <v>34 Culture, media and sports occupations</v>
      </c>
      <c r="AT91" s="18">
        <f t="shared" si="230"/>
        <v>-3.1314896004464576</v>
      </c>
      <c r="AU91" s="18">
        <f t="shared" si="230"/>
        <v>2.9425957396661984</v>
      </c>
      <c r="AV91" s="18">
        <f t="shared" si="230"/>
        <v>-0.79382733313581033</v>
      </c>
      <c r="AW91" s="18">
        <f t="shared" si="230"/>
        <v>1.6727672921330372</v>
      </c>
      <c r="AX91" s="18">
        <f t="shared" si="231"/>
        <v>0.9737392956651103</v>
      </c>
      <c r="AZ91" s="18">
        <f t="shared" si="232"/>
        <v>0.84382911682308048</v>
      </c>
      <c r="BA91" s="18">
        <f t="shared" si="233"/>
        <v>2.746692418380281</v>
      </c>
      <c r="BB91" s="18">
        <f t="shared" si="234"/>
        <v>3.3353155974358284</v>
      </c>
      <c r="BD91" t="str">
        <f t="shared" si="259"/>
        <v>34 Culture, media and sports occupations</v>
      </c>
      <c r="BE91" s="18">
        <f t="shared" si="235"/>
        <v>-0.65232301030547779</v>
      </c>
      <c r="BF91" s="18">
        <f t="shared" si="235"/>
        <v>3.2076009931541805</v>
      </c>
      <c r="BG91" s="18">
        <f t="shared" si="235"/>
        <v>-2.3595110905758276</v>
      </c>
      <c r="BH91" s="18">
        <f t="shared" si="235"/>
        <v>1.9084215288140083</v>
      </c>
      <c r="BI91" s="18">
        <f t="shared" si="236"/>
        <v>0.63467187253734014</v>
      </c>
      <c r="BK91" s="18">
        <f t="shared" si="237"/>
        <v>0.46544178110623502</v>
      </c>
      <c r="BL91" s="18">
        <f t="shared" si="238"/>
        <v>2.250683757558769</v>
      </c>
      <c r="BM91" s="18">
        <f t="shared" si="239"/>
        <v>2.5946280071481143</v>
      </c>
      <c r="BO91" t="str">
        <f t="shared" si="260"/>
        <v>34 Culture, media and sports occupations</v>
      </c>
      <c r="BP91" s="18">
        <f t="shared" si="240"/>
        <v>-4.2404177495542594</v>
      </c>
      <c r="BQ91" s="18">
        <f t="shared" si="240"/>
        <v>-19.972219792946767</v>
      </c>
      <c r="BR91" s="18">
        <f t="shared" si="240"/>
        <v>-4.8276121776042906</v>
      </c>
      <c r="BS91" s="18">
        <f t="shared" si="240"/>
        <v>-3.9825190232000041</v>
      </c>
      <c r="BT91" s="18">
        <f t="shared" si="241"/>
        <v>-5.3313536059881645</v>
      </c>
      <c r="BV91" s="18">
        <f t="shared" si="242"/>
        <v>-4.2650472558415036</v>
      </c>
      <c r="BW91" s="18">
        <f t="shared" si="243"/>
        <v>1.6017235268706465</v>
      </c>
      <c r="BX91" s="18">
        <f t="shared" si="244"/>
        <v>-1.5656431554485928</v>
      </c>
      <c r="BZ91" t="str">
        <f t="shared" si="261"/>
        <v>34 Culture, media and sports occupations</v>
      </c>
      <c r="CA91" s="18">
        <f t="shared" si="245"/>
        <v>1.3566100629550881</v>
      </c>
      <c r="CB91" s="18">
        <f t="shared" si="245"/>
        <v>-23.565124415209795</v>
      </c>
      <c r="CC91" s="18">
        <f t="shared" si="245"/>
        <v>-4.6730288584510005</v>
      </c>
      <c r="CD91" s="18">
        <f t="shared" si="245"/>
        <v>-6.2026924397353795</v>
      </c>
      <c r="CE91" s="18">
        <f t="shared" si="246"/>
        <v>-6.9257294937404179</v>
      </c>
      <c r="CG91" s="18">
        <f t="shared" si="247"/>
        <v>-5.6955515178665035</v>
      </c>
      <c r="CH91" s="18">
        <f t="shared" si="248"/>
        <v>1.4181979579701798</v>
      </c>
      <c r="CI91" s="18">
        <f t="shared" si="249"/>
        <v>-2.8296391045750879</v>
      </c>
      <c r="CK91" t="str">
        <f t="shared" si="262"/>
        <v>34 Culture, media and sports occupations</v>
      </c>
      <c r="CL91" s="18">
        <f t="shared" si="250"/>
        <v>4.7568537602463934</v>
      </c>
      <c r="CM91" s="18">
        <f t="shared" si="250"/>
        <v>-17.660971800743152</v>
      </c>
      <c r="CN91" s="18">
        <f t="shared" si="250"/>
        <v>0.20911983494018571</v>
      </c>
      <c r="CO91" s="18">
        <f t="shared" si="250"/>
        <v>4.0246744493532605</v>
      </c>
      <c r="CP91" s="18">
        <f t="shared" si="251"/>
        <v>1.3255807908404638</v>
      </c>
      <c r="CR91" s="18">
        <f t="shared" si="252"/>
        <v>2.7369478574671868</v>
      </c>
      <c r="CS91" s="18">
        <f t="shared" si="253"/>
        <v>2.3165104106614764</v>
      </c>
      <c r="CT91" s="18">
        <f t="shared" si="254"/>
        <v>4.4056253138917034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7.3077546711161068</v>
      </c>
      <c r="C92" s="18">
        <f t="shared" si="210"/>
        <v>-16.347722190480706</v>
      </c>
      <c r="D92" s="18">
        <f t="shared" si="210"/>
        <v>3.0165837925475225</v>
      </c>
      <c r="E92" s="18">
        <f t="shared" si="210"/>
        <v>2.636842295166919</v>
      </c>
      <c r="F92" s="18">
        <f t="shared" si="211"/>
        <v>1.4501969498436962</v>
      </c>
      <c r="H92" s="18">
        <f t="shared" si="212"/>
        <v>2.7632670045275587</v>
      </c>
      <c r="I92" s="18">
        <f t="shared" si="213"/>
        <v>3.4062507088751692</v>
      </c>
      <c r="J92" s="18">
        <f t="shared" si="214"/>
        <v>5.2611139011813135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-14.226907737053029</v>
      </c>
      <c r="O92" s="18">
        <f t="shared" si="215"/>
        <v>1.7719393040638964</v>
      </c>
      <c r="P92" s="18">
        <f t="shared" si="215"/>
        <v>1.6633433069652481</v>
      </c>
      <c r="Q92" s="18">
        <f t="shared" si="216"/>
        <v>0.62269612637715355</v>
      </c>
      <c r="S92" s="18">
        <f t="shared" si="217"/>
        <v>1.6995290912633187</v>
      </c>
      <c r="T92" s="18">
        <f t="shared" si="218"/>
        <v>3.2972968024146176</v>
      </c>
      <c r="U92" s="18">
        <f t="shared" si="219"/>
        <v>4.4244823990694071</v>
      </c>
      <c r="W92" t="str">
        <f t="shared" si="256"/>
        <v>35 Business and public service associate professionals</v>
      </c>
      <c r="X92" s="18">
        <f t="shared" si="220"/>
        <v>-1.6052798401650192</v>
      </c>
      <c r="Y92" s="18">
        <f t="shared" si="220"/>
        <v>10.268114907772308</v>
      </c>
      <c r="Z92" s="18">
        <f t="shared" si="220"/>
        <v>0.15974867598269604</v>
      </c>
      <c r="AA92" s="18">
        <f t="shared" si="220"/>
        <v>1.3619536158435031</v>
      </c>
      <c r="AB92" s="18">
        <f t="shared" si="221"/>
        <v>1.5176633098915371</v>
      </c>
      <c r="AD92" s="18">
        <f t="shared" si="222"/>
        <v>0.95962380563583416</v>
      </c>
      <c r="AE92" s="18">
        <f t="shared" si="223"/>
        <v>2.9815380464380148</v>
      </c>
      <c r="AF92" s="18">
        <f t="shared" si="224"/>
        <v>3.6325010813423431</v>
      </c>
      <c r="AH92" t="str">
        <f t="shared" si="257"/>
        <v>35 Business and public service associate professionals</v>
      </c>
      <c r="AI92" s="18">
        <f t="shared" si="225"/>
        <v>-1.5190103548304301</v>
      </c>
      <c r="AJ92" s="18">
        <f t="shared" si="225"/>
        <v>14.37487543252316</v>
      </c>
      <c r="AK92" s="18">
        <f t="shared" si="225"/>
        <v>-6.0639398180206694E-2</v>
      </c>
      <c r="AL92" s="18">
        <f t="shared" si="225"/>
        <v>1.3490066672325884</v>
      </c>
      <c r="AM92" s="18">
        <f t="shared" si="226"/>
        <v>1.6718034169946216</v>
      </c>
      <c r="AO92" s="18">
        <f t="shared" si="227"/>
        <v>0.87692915116459602</v>
      </c>
      <c r="AP92" s="18">
        <f t="shared" si="228"/>
        <v>2.8231002648914982</v>
      </c>
      <c r="AQ92" s="18">
        <f t="shared" si="229"/>
        <v>3.4291937218071</v>
      </c>
      <c r="AS92" t="str">
        <f t="shared" si="258"/>
        <v>35 Business and public service associate professionals</v>
      </c>
      <c r="AT92" s="18">
        <f t="shared" si="230"/>
        <v>-2.3714946538891057</v>
      </c>
      <c r="AU92" s="18">
        <f t="shared" si="230"/>
        <v>13.941828049302307</v>
      </c>
      <c r="AV92" s="18">
        <f t="shared" si="230"/>
        <v>-0.24659289404325158</v>
      </c>
      <c r="AW92" s="18">
        <f t="shared" si="230"/>
        <v>1.4948517275346296</v>
      </c>
      <c r="AX92" s="18">
        <f t="shared" si="231"/>
        <v>1.6799035245863125</v>
      </c>
      <c r="AZ92" s="18">
        <f t="shared" si="232"/>
        <v>0.91101821416506024</v>
      </c>
      <c r="BA92" s="18">
        <f t="shared" si="233"/>
        <v>2.8093045682572981</v>
      </c>
      <c r="BB92" s="18">
        <f t="shared" si="234"/>
        <v>3.4405746424917893</v>
      </c>
      <c r="BD92" t="str">
        <f t="shared" si="259"/>
        <v>35 Business and public service associate professionals</v>
      </c>
      <c r="BE92" s="18">
        <f t="shared" si="235"/>
        <v>-1.0885164022459537</v>
      </c>
      <c r="BF92" s="18">
        <f t="shared" si="235"/>
        <v>21.378113237060493</v>
      </c>
      <c r="BG92" s="18">
        <f t="shared" si="235"/>
        <v>-2.7999629650689362</v>
      </c>
      <c r="BH92" s="18">
        <f t="shared" si="235"/>
        <v>0.20309339096589163</v>
      </c>
      <c r="BI92" s="18">
        <f t="shared" si="236"/>
        <v>0.45122538234949605</v>
      </c>
      <c r="BK92" s="18">
        <f t="shared" si="237"/>
        <v>-0.80809537204967752</v>
      </c>
      <c r="BL92" s="18">
        <f t="shared" si="238"/>
        <v>2.196524231565955</v>
      </c>
      <c r="BM92" s="18">
        <f t="shared" si="239"/>
        <v>1.6099510917075621</v>
      </c>
      <c r="BO92" t="str">
        <f t="shared" si="260"/>
        <v>35 Business and public service associate professionals</v>
      </c>
      <c r="BP92" s="18">
        <f t="shared" si="240"/>
        <v>-1.3120300649713146</v>
      </c>
      <c r="BQ92" s="18">
        <f t="shared" si="240"/>
        <v>7.6425953336157315</v>
      </c>
      <c r="BR92" s="18">
        <f t="shared" si="240"/>
        <v>-2.8990276079450927</v>
      </c>
      <c r="BS92" s="18">
        <f t="shared" si="240"/>
        <v>-1.1101808601474694</v>
      </c>
      <c r="BT92" s="18">
        <f t="shared" si="241"/>
        <v>-1.1501265610573186</v>
      </c>
      <c r="BV92" s="18">
        <f t="shared" si="242"/>
        <v>-1.7100951248948171</v>
      </c>
      <c r="BW92" s="18">
        <f t="shared" si="243"/>
        <v>1.8871937000859873</v>
      </c>
      <c r="BX92" s="18">
        <f t="shared" si="244"/>
        <v>0.61141098353101331</v>
      </c>
      <c r="BZ92" t="str">
        <f t="shared" si="261"/>
        <v>35 Business and public service associate professionals</v>
      </c>
      <c r="CA92" s="18">
        <f t="shared" si="245"/>
        <v>2.5498453427731382</v>
      </c>
      <c r="CB92" s="18">
        <f t="shared" si="245"/>
        <v>-14.763606908065018</v>
      </c>
      <c r="CC92" s="18">
        <f t="shared" si="245"/>
        <v>-3.5612422551680845</v>
      </c>
      <c r="CD92" s="18">
        <f t="shared" si="245"/>
        <v>-5.1310518919898351</v>
      </c>
      <c r="CE92" s="18">
        <f t="shared" si="246"/>
        <v>-5.2792240611514991</v>
      </c>
      <c r="CG92" s="18">
        <f t="shared" si="247"/>
        <v>-4.6106419761679724</v>
      </c>
      <c r="CH92" s="18">
        <f t="shared" si="248"/>
        <v>1.545361733457784</v>
      </c>
      <c r="CI92" s="18">
        <f t="shared" si="249"/>
        <v>-1.888761545549289</v>
      </c>
      <c r="CK92" t="str">
        <f t="shared" si="262"/>
        <v>35 Business and public service associate professionals</v>
      </c>
      <c r="CL92" s="18">
        <f t="shared" si="250"/>
        <v>0.44173076222917551</v>
      </c>
      <c r="CM92" s="18">
        <f t="shared" si="250"/>
        <v>-20.614360601213587</v>
      </c>
      <c r="CN92" s="18">
        <f t="shared" si="250"/>
        <v>-0.97447730505442198</v>
      </c>
      <c r="CO92" s="18">
        <f t="shared" si="250"/>
        <v>1.2941685975770278</v>
      </c>
      <c r="CP92" s="18">
        <f t="shared" si="251"/>
        <v>-0.94072807501063282</v>
      </c>
      <c r="CR92" s="18">
        <f t="shared" si="252"/>
        <v>0.53223643235846829</v>
      </c>
      <c r="CS92" s="18">
        <f t="shared" si="253"/>
        <v>2.0999320739796934</v>
      </c>
      <c r="CT92" s="18">
        <f t="shared" si="254"/>
        <v>2.5017205107825236</v>
      </c>
    </row>
    <row r="93" spans="1:98" x14ac:dyDescent="0.2">
      <c r="A93" t="str">
        <f t="shared" si="209"/>
        <v>41 Administrative occupations</v>
      </c>
      <c r="B93" s="18">
        <f t="shared" si="210"/>
        <v>4.1265992055830036</v>
      </c>
      <c r="C93" s="18">
        <f t="shared" si="210"/>
        <v>-14.5194510521663</v>
      </c>
      <c r="D93" s="18">
        <f t="shared" si="210"/>
        <v>2.3207596718369805</v>
      </c>
      <c r="E93" s="18">
        <f t="shared" si="210"/>
        <v>2.0184443241346273</v>
      </c>
      <c r="F93" s="18">
        <f t="shared" si="211"/>
        <v>0.99027750051969843</v>
      </c>
      <c r="H93" s="18">
        <f t="shared" si="212"/>
        <v>2.1191167298973523</v>
      </c>
      <c r="I93" s="18">
        <f t="shared" si="213"/>
        <v>3.4495823903084366</v>
      </c>
      <c r="J93" s="18">
        <f t="shared" si="214"/>
        <v>4.8430035906891877</v>
      </c>
      <c r="L93" t="str">
        <f t="shared" si="255"/>
        <v>41 Administrative occupations</v>
      </c>
      <c r="M93" s="18">
        <f t="shared" si="215"/>
        <v>5.4692139118238448</v>
      </c>
      <c r="N93" s="18">
        <f t="shared" si="215"/>
        <v>-15.060330235537045</v>
      </c>
      <c r="O93" s="18">
        <f t="shared" si="215"/>
        <v>2.4242918709695971</v>
      </c>
      <c r="P93" s="18">
        <f t="shared" si="215"/>
        <v>1.9101272341976783</v>
      </c>
      <c r="Q93" s="18">
        <f t="shared" si="216"/>
        <v>0.91510549156983423</v>
      </c>
      <c r="S93" s="18">
        <f t="shared" si="217"/>
        <v>2.0812280180811271</v>
      </c>
      <c r="T93" s="18">
        <f t="shared" si="218"/>
        <v>3.609443825819092</v>
      </c>
      <c r="U93" s="18">
        <f t="shared" si="219"/>
        <v>4.950090928439721</v>
      </c>
      <c r="W93" t="str">
        <f t="shared" si="256"/>
        <v>41 Administrative occupations</v>
      </c>
      <c r="X93" s="18">
        <f t="shared" si="220"/>
        <v>-2.1442622027211589</v>
      </c>
      <c r="Y93" s="18">
        <f t="shared" si="220"/>
        <v>13.263636757206543</v>
      </c>
      <c r="Z93" s="18">
        <f t="shared" si="220"/>
        <v>0.94526878556997485</v>
      </c>
      <c r="AA93" s="18">
        <f t="shared" si="220"/>
        <v>1.592174325779272</v>
      </c>
      <c r="AB93" s="18">
        <f t="shared" si="221"/>
        <v>2.0810623932388195</v>
      </c>
      <c r="AD93" s="18">
        <f t="shared" si="222"/>
        <v>1.3760798216943204</v>
      </c>
      <c r="AE93" s="18">
        <f t="shared" si="223"/>
        <v>3.353701434439138</v>
      </c>
      <c r="AF93" s="18">
        <f t="shared" si="224"/>
        <v>4.2526854199856468</v>
      </c>
      <c r="AH93" t="str">
        <f t="shared" si="257"/>
        <v>41 Administrative occupations</v>
      </c>
      <c r="AI93" s="18">
        <f t="shared" si="225"/>
        <v>-0.76272580200223983</v>
      </c>
      <c r="AJ93" s="18">
        <f t="shared" si="225"/>
        <v>13.651086898935571</v>
      </c>
      <c r="AK93" s="18">
        <f t="shared" si="225"/>
        <v>0.23203653966725746</v>
      </c>
      <c r="AL93" s="18">
        <f t="shared" si="225"/>
        <v>1.5455380660496898</v>
      </c>
      <c r="AM93" s="18">
        <f t="shared" si="226"/>
        <v>1.847629699094977</v>
      </c>
      <c r="AO93" s="18">
        <f t="shared" si="227"/>
        <v>1.1058027317717656</v>
      </c>
      <c r="AP93" s="18">
        <f t="shared" si="228"/>
        <v>3.3850358213956433</v>
      </c>
      <c r="AQ93" s="18">
        <f t="shared" si="229"/>
        <v>4.0996307602826798</v>
      </c>
      <c r="AS93" t="str">
        <f t="shared" si="258"/>
        <v>41 Administrative occupations</v>
      </c>
      <c r="AT93" s="18">
        <f t="shared" si="230"/>
        <v>-1.8102020277836472</v>
      </c>
      <c r="AU93" s="18">
        <f t="shared" si="230"/>
        <v>15.119407047539557</v>
      </c>
      <c r="AV93" s="18">
        <f t="shared" si="230"/>
        <v>1.4910703960380189E-2</v>
      </c>
      <c r="AW93" s="18">
        <f t="shared" si="230"/>
        <v>1.5159068777505391</v>
      </c>
      <c r="AX93" s="18">
        <f t="shared" si="231"/>
        <v>1.8417446328647724</v>
      </c>
      <c r="AZ93" s="18">
        <f t="shared" si="232"/>
        <v>1.0130884215521885</v>
      </c>
      <c r="BA93" s="18">
        <f t="shared" si="233"/>
        <v>3.2170454947879401</v>
      </c>
      <c r="BB93" s="18">
        <f t="shared" si="234"/>
        <v>3.8844961220998675</v>
      </c>
      <c r="BD93" t="str">
        <f t="shared" si="259"/>
        <v>41 Administrative occupations</v>
      </c>
      <c r="BE93" s="18">
        <f t="shared" si="235"/>
        <v>-1.9017261720581713</v>
      </c>
      <c r="BF93" s="18">
        <f t="shared" si="235"/>
        <v>14.973111732435896</v>
      </c>
      <c r="BG93" s="18">
        <f t="shared" si="235"/>
        <v>-2.5069414073931595</v>
      </c>
      <c r="BH93" s="18">
        <f t="shared" si="235"/>
        <v>-0.95816971126027051</v>
      </c>
      <c r="BI93" s="18">
        <f t="shared" si="236"/>
        <v>-0.52173351458079109</v>
      </c>
      <c r="BK93" s="18">
        <f t="shared" si="237"/>
        <v>-1.4771415676275379</v>
      </c>
      <c r="BL93" s="18">
        <f t="shared" si="238"/>
        <v>2.3639173763591481</v>
      </c>
      <c r="BM93" s="18">
        <f t="shared" si="239"/>
        <v>1.3326051580911713</v>
      </c>
      <c r="BO93" t="str">
        <f t="shared" si="260"/>
        <v>41 Administrative occupations</v>
      </c>
      <c r="BP93" s="18">
        <f t="shared" si="240"/>
        <v>-2.8489513442577219</v>
      </c>
      <c r="BQ93" s="18">
        <f t="shared" si="240"/>
        <v>5.4196598563347242</v>
      </c>
      <c r="BR93" s="18">
        <f t="shared" si="240"/>
        <v>-3.8967310130519461</v>
      </c>
      <c r="BS93" s="18">
        <f t="shared" si="240"/>
        <v>-3.0414960775598798</v>
      </c>
      <c r="BT93" s="18">
        <f t="shared" si="241"/>
        <v>-2.802640495994202</v>
      </c>
      <c r="BV93" s="18">
        <f t="shared" si="242"/>
        <v>-3.3274167110779684</v>
      </c>
      <c r="BW93" s="18">
        <f t="shared" si="243"/>
        <v>1.8313166540733228</v>
      </c>
      <c r="BX93" s="18">
        <f t="shared" si="244"/>
        <v>-0.59189716219484323</v>
      </c>
      <c r="BZ93" t="str">
        <f t="shared" si="261"/>
        <v>41 Administrative occupations</v>
      </c>
      <c r="CA93" s="18">
        <f t="shared" si="245"/>
        <v>-6.4641744841367537</v>
      </c>
      <c r="CB93" s="18">
        <f t="shared" si="245"/>
        <v>-9.3492223289368894</v>
      </c>
      <c r="CC93" s="18">
        <f t="shared" si="245"/>
        <v>-6.8970708983942197</v>
      </c>
      <c r="CD93" s="18">
        <f t="shared" si="245"/>
        <v>-9.2698340235622627</v>
      </c>
      <c r="CE93" s="18">
        <f t="shared" si="246"/>
        <v>-8.5399189553527215</v>
      </c>
      <c r="CG93" s="18">
        <f t="shared" si="247"/>
        <v>-8.4857092108182268</v>
      </c>
      <c r="CH93" s="18">
        <f t="shared" si="248"/>
        <v>1.2463393215935703</v>
      </c>
      <c r="CI93" s="18">
        <f t="shared" si="249"/>
        <v>-4.9275425183866624</v>
      </c>
      <c r="CK93" t="str">
        <f t="shared" si="262"/>
        <v>41 Administrative occupations</v>
      </c>
      <c r="CL93" s="18">
        <f t="shared" si="250"/>
        <v>-5.1185557197070182</v>
      </c>
      <c r="CM93" s="18">
        <f t="shared" si="250"/>
        <v>-19.844915343194668</v>
      </c>
      <c r="CN93" s="18">
        <f t="shared" si="250"/>
        <v>-0.76481568965858227</v>
      </c>
      <c r="CO93" s="18">
        <f t="shared" si="250"/>
        <v>-0.64500850984017255</v>
      </c>
      <c r="CP93" s="18">
        <f t="shared" si="251"/>
        <v>-2.006498964320802</v>
      </c>
      <c r="CR93" s="18">
        <f t="shared" si="252"/>
        <v>-0.68496029936896408</v>
      </c>
      <c r="CS93" s="18">
        <f t="shared" si="253"/>
        <v>1.9400301660761787</v>
      </c>
      <c r="CT93" s="18">
        <f t="shared" si="254"/>
        <v>1.423033486891967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5.7835021933782649</v>
      </c>
      <c r="C94" s="18">
        <f t="shared" si="210"/>
        <v>-8.9656726708207461</v>
      </c>
      <c r="D94" s="18">
        <f t="shared" si="210"/>
        <v>8.7043786499844344</v>
      </c>
      <c r="E94" s="18">
        <f t="shared" si="210"/>
        <v>3.7587535419684848</v>
      </c>
      <c r="F94" s="18">
        <f t="shared" si="211"/>
        <v>4.4222362950215199</v>
      </c>
      <c r="H94" s="18">
        <f t="shared" si="212"/>
        <v>5.3817751418308912</v>
      </c>
      <c r="I94" s="18">
        <f t="shared" si="213"/>
        <v>5.2228824653571593</v>
      </c>
      <c r="J94" s="18">
        <f t="shared" si="214"/>
        <v>8.3747727236586744</v>
      </c>
      <c r="L94" t="str">
        <f t="shared" si="255"/>
        <v>42 Secretarial and related occupations</v>
      </c>
      <c r="M94" s="18">
        <f t="shared" si="215"/>
        <v>3.4242991653815391</v>
      </c>
      <c r="N94" s="18">
        <f t="shared" si="215"/>
        <v>-15.613298024211886</v>
      </c>
      <c r="O94" s="18">
        <f t="shared" si="215"/>
        <v>7.6579618789137438</v>
      </c>
      <c r="P94" s="18">
        <f t="shared" si="215"/>
        <v>1.4753998753153308</v>
      </c>
      <c r="Q94" s="18">
        <f t="shared" si="216"/>
        <v>2.1837957381796613</v>
      </c>
      <c r="S94" s="18">
        <f t="shared" si="217"/>
        <v>3.4957617769606708</v>
      </c>
      <c r="T94" s="18">
        <f t="shared" si="218"/>
        <v>4.575401041346705</v>
      </c>
      <c r="U94" s="18">
        <f t="shared" si="219"/>
        <v>6.6606567202222022</v>
      </c>
      <c r="W94" t="str">
        <f t="shared" si="256"/>
        <v>42 Secretarial and related occupations</v>
      </c>
      <c r="X94" s="18">
        <f t="shared" si="220"/>
        <v>-1.1258225006833156</v>
      </c>
      <c r="Y94" s="18">
        <f t="shared" si="220"/>
        <v>11.334512308535039</v>
      </c>
      <c r="Z94" s="18">
        <f t="shared" si="220"/>
        <v>7.3178750011247962</v>
      </c>
      <c r="AA94" s="18">
        <f t="shared" si="220"/>
        <v>5.1600680800929499</v>
      </c>
      <c r="AB94" s="18">
        <f t="shared" si="221"/>
        <v>6.20774059852649</v>
      </c>
      <c r="AD94" s="18">
        <f t="shared" si="222"/>
        <v>5.8744727569578936</v>
      </c>
      <c r="AE94" s="18">
        <f t="shared" si="223"/>
        <v>4.8084307485166899</v>
      </c>
      <c r="AF94" s="18">
        <f t="shared" si="224"/>
        <v>8.4516604454169872</v>
      </c>
      <c r="AH94" t="str">
        <f t="shared" si="257"/>
        <v>42 Secretarial and related occupations</v>
      </c>
      <c r="AI94" s="18">
        <f t="shared" si="225"/>
        <v>-2.3139266087354726</v>
      </c>
      <c r="AJ94" s="18">
        <f t="shared" si="225"/>
        <v>15.774668760282683</v>
      </c>
      <c r="AK94" s="18">
        <f t="shared" si="225"/>
        <v>4.8660139809975522</v>
      </c>
      <c r="AL94" s="18">
        <f t="shared" si="225"/>
        <v>-3.0328323437400773E-2</v>
      </c>
      <c r="AM94" s="18">
        <f t="shared" si="226"/>
        <v>2.4098842981294277</v>
      </c>
      <c r="AO94" s="18">
        <f t="shared" si="227"/>
        <v>1.5758419202691831</v>
      </c>
      <c r="AP94" s="18">
        <f t="shared" si="228"/>
        <v>3.9169851451907212</v>
      </c>
      <c r="AQ94" s="18">
        <f t="shared" si="229"/>
        <v>4.8808403907357523</v>
      </c>
      <c r="AS94" t="str">
        <f t="shared" si="258"/>
        <v>42 Secretarial and related occupations</v>
      </c>
      <c r="AT94" s="18">
        <f t="shared" si="230"/>
        <v>-3.1360304870300726</v>
      </c>
      <c r="AU94" s="18">
        <f t="shared" si="230"/>
        <v>11.583494266889494</v>
      </c>
      <c r="AV94" s="18">
        <f t="shared" si="230"/>
        <v>4.6318809427462915</v>
      </c>
      <c r="AW94" s="18">
        <f t="shared" si="230"/>
        <v>2.5619872704022439</v>
      </c>
      <c r="AX94" s="18">
        <f t="shared" si="231"/>
        <v>3.7496223536767292</v>
      </c>
      <c r="AZ94" s="18">
        <f t="shared" si="232"/>
        <v>3.2473615862558036</v>
      </c>
      <c r="BA94" s="18">
        <f t="shared" si="233"/>
        <v>3.8408853131691956</v>
      </c>
      <c r="BB94" s="18">
        <f t="shared" si="234"/>
        <v>5.9364526488343561</v>
      </c>
      <c r="BD94" t="str">
        <f t="shared" si="259"/>
        <v>42 Secretarial and related occupations</v>
      </c>
      <c r="BE94" s="18">
        <f t="shared" si="235"/>
        <v>-2.2589937705990826</v>
      </c>
      <c r="BF94" s="18">
        <f t="shared" si="235"/>
        <v>5.1841400546885463</v>
      </c>
      <c r="BG94" s="18">
        <f t="shared" si="235"/>
        <v>5.4176730716070765</v>
      </c>
      <c r="BH94" s="18">
        <f t="shared" si="235"/>
        <v>-4.1004948008163566</v>
      </c>
      <c r="BI94" s="18">
        <f t="shared" si="236"/>
        <v>-0.65006992025584687</v>
      </c>
      <c r="BK94" s="18">
        <f t="shared" si="237"/>
        <v>-1.0273072806630257</v>
      </c>
      <c r="BL94" s="18">
        <f t="shared" si="238"/>
        <v>3.2509159123815579</v>
      </c>
      <c r="BM94" s="18">
        <f t="shared" si="239"/>
        <v>2.6127743739372766</v>
      </c>
      <c r="BO94" t="str">
        <f t="shared" si="260"/>
        <v>42 Secretarial and related occupations</v>
      </c>
      <c r="BP94" s="18">
        <f t="shared" si="240"/>
        <v>-7.2673786703616354</v>
      </c>
      <c r="BQ94" s="18">
        <f t="shared" si="240"/>
        <v>2.7944113431808137</v>
      </c>
      <c r="BR94" s="18">
        <f t="shared" si="240"/>
        <v>-5.4012670049485179</v>
      </c>
      <c r="BS94" s="18">
        <f t="shared" si="240"/>
        <v>-13.379046868405863</v>
      </c>
      <c r="BT94" s="18">
        <f t="shared" si="241"/>
        <v>-10.003295804166335</v>
      </c>
      <c r="BV94" s="18">
        <f t="shared" si="242"/>
        <v>-10.797489205592647</v>
      </c>
      <c r="BW94" s="18">
        <f t="shared" si="243"/>
        <v>1.5085725218259016</v>
      </c>
      <c r="BX94" s="18">
        <f t="shared" si="244"/>
        <v>-5.4422114506316515</v>
      </c>
      <c r="BZ94" t="str">
        <f t="shared" si="261"/>
        <v>42 Secretarial and related occupations</v>
      </c>
      <c r="CA94" s="18">
        <f t="shared" si="245"/>
        <v>-9.0378906648777466</v>
      </c>
      <c r="CB94" s="18">
        <f t="shared" si="245"/>
        <v>3.3773291893913759</v>
      </c>
      <c r="CC94" s="18">
        <f t="shared" si="245"/>
        <v>-7.7082720431240093</v>
      </c>
      <c r="CD94" s="18">
        <f t="shared" si="245"/>
        <v>-15.136841042395655</v>
      </c>
      <c r="CE94" s="18">
        <f t="shared" si="246"/>
        <v>-11.800840633104237</v>
      </c>
      <c r="CG94" s="18">
        <f t="shared" si="247"/>
        <v>-12.729582211326473</v>
      </c>
      <c r="CH94" s="18">
        <f t="shared" si="248"/>
        <v>1.2924888910415877</v>
      </c>
      <c r="CI94" s="18">
        <f t="shared" si="249"/>
        <v>-6.9003163657648354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-26.903078110002852</v>
      </c>
      <c r="CN94" s="18">
        <f t="shared" si="250"/>
        <v>6.9512975473020822</v>
      </c>
      <c r="CO94" s="18">
        <f t="shared" si="250"/>
        <v>-1.4154987035960187</v>
      </c>
      <c r="CP94" s="18">
        <f t="shared" si="251"/>
        <v>-0.74674951450218741</v>
      </c>
      <c r="CR94" s="18">
        <f t="shared" si="252"/>
        <v>1.298056988420826</v>
      </c>
      <c r="CS94" s="18">
        <f t="shared" si="253"/>
        <v>3.1748056798667434</v>
      </c>
      <c r="CT94" s="18">
        <f t="shared" si="254"/>
        <v>4.0406795355321323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17.371246945866424</v>
      </c>
      <c r="C95" s="18">
        <f t="shared" si="210"/>
        <v>38.398561333676248</v>
      </c>
      <c r="D95" s="18">
        <f t="shared" si="210"/>
        <v>1.7306011792708853</v>
      </c>
      <c r="E95" s="18">
        <f t="shared" si="210"/>
        <v>2.4771617366623033</v>
      </c>
      <c r="F95" s="18">
        <f t="shared" si="211"/>
        <v>4.18166218605176</v>
      </c>
      <c r="H95" s="18">
        <f t="shared" si="212"/>
        <v>2.2277014487815938</v>
      </c>
      <c r="I95" s="18">
        <f t="shared" si="213"/>
        <v>4.0160644160132097</v>
      </c>
      <c r="J95" s="18">
        <f t="shared" si="214"/>
        <v>5.386651015632915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-7.7433124961702742</v>
      </c>
      <c r="O95" s="18">
        <f t="shared" si="215"/>
        <v>2.0618769265340786</v>
      </c>
      <c r="P95" s="18">
        <f t="shared" si="215"/>
        <v>2.9828002961067357</v>
      </c>
      <c r="Q95" s="18">
        <f t="shared" si="216"/>
        <v>1.9906034224328018</v>
      </c>
      <c r="S95" s="18">
        <f t="shared" si="217"/>
        <v>2.6749062269647128</v>
      </c>
      <c r="T95" s="18">
        <f t="shared" si="218"/>
        <v>3.7456924881050346</v>
      </c>
      <c r="U95" s="18">
        <f t="shared" si="219"/>
        <v>5.4663536687280745</v>
      </c>
      <c r="W95" t="str">
        <f t="shared" si="256"/>
        <v>51 Skilled agricultural and related trades</v>
      </c>
      <c r="X95" s="18">
        <f t="shared" si="220"/>
        <v>-8.9203512327892369</v>
      </c>
      <c r="Y95" s="18">
        <f t="shared" si="220"/>
        <v>22.005285217473649</v>
      </c>
      <c r="Z95" s="18">
        <f t="shared" si="220"/>
        <v>3.0606136981478071</v>
      </c>
      <c r="AA95" s="18">
        <f t="shared" si="220"/>
        <v>3.0591488916216436</v>
      </c>
      <c r="AB95" s="18">
        <f t="shared" si="221"/>
        <v>4.1523890660785545</v>
      </c>
      <c r="AD95" s="18">
        <f t="shared" si="222"/>
        <v>3.0596371581504078</v>
      </c>
      <c r="AE95" s="18">
        <f t="shared" si="223"/>
        <v>4.3823492916025719</v>
      </c>
      <c r="AF95" s="18">
        <f t="shared" si="224"/>
        <v>6.2261499208313476</v>
      </c>
      <c r="AH95" t="str">
        <f t="shared" si="257"/>
        <v>51 Skilled agricultural and related trades</v>
      </c>
      <c r="AI95" s="18">
        <f t="shared" si="225"/>
        <v>-5.0727954690681143</v>
      </c>
      <c r="AJ95" s="18">
        <f t="shared" si="225"/>
        <v>8.665789541985891</v>
      </c>
      <c r="AK95" s="18">
        <f t="shared" si="225"/>
        <v>2.6753708952719668</v>
      </c>
      <c r="AL95" s="18">
        <f t="shared" si="225"/>
        <v>1.8121545758745139</v>
      </c>
      <c r="AM95" s="18">
        <f t="shared" si="226"/>
        <v>2.4976203658100715</v>
      </c>
      <c r="AO95" s="18">
        <f t="shared" si="227"/>
        <v>2.0990839583123977</v>
      </c>
      <c r="AP95" s="18">
        <f t="shared" si="228"/>
        <v>4.2060538233453348</v>
      </c>
      <c r="AQ95" s="18">
        <f t="shared" si="229"/>
        <v>5.463212637436432</v>
      </c>
      <c r="AS95" t="str">
        <f t="shared" si="258"/>
        <v>51 Skilled agricultural and related trades</v>
      </c>
      <c r="AT95" s="18">
        <f t="shared" si="230"/>
        <v>-6.9243443814076766</v>
      </c>
      <c r="AU95" s="18">
        <f t="shared" si="230"/>
        <v>20.003808489214414</v>
      </c>
      <c r="AV95" s="18">
        <f t="shared" si="230"/>
        <v>2.0347839506585252</v>
      </c>
      <c r="AW95" s="18">
        <f t="shared" si="230"/>
        <v>2.8660697322679285</v>
      </c>
      <c r="AX95" s="18">
        <f t="shared" si="231"/>
        <v>3.598533787940994</v>
      </c>
      <c r="AZ95" s="18">
        <f t="shared" si="232"/>
        <v>2.5882246776564699</v>
      </c>
      <c r="BA95" s="18">
        <f t="shared" si="233"/>
        <v>3.96450208885466</v>
      </c>
      <c r="BB95" s="18">
        <f t="shared" si="234"/>
        <v>5.5826496953434335</v>
      </c>
      <c r="BD95" t="str">
        <f t="shared" si="259"/>
        <v>51 Skilled agricultural and related trades</v>
      </c>
      <c r="BE95" s="18">
        <f t="shared" si="235"/>
        <v>-9.7953240831365029</v>
      </c>
      <c r="BF95" s="18">
        <f t="shared" si="235"/>
        <v>16.726913162689925</v>
      </c>
      <c r="BG95" s="18">
        <f t="shared" si="235"/>
        <v>-2.4726350634635574</v>
      </c>
      <c r="BH95" s="18">
        <f t="shared" si="235"/>
        <v>0.9145857310131067</v>
      </c>
      <c r="BI95" s="18">
        <f t="shared" si="236"/>
        <v>0.75611869043661351</v>
      </c>
      <c r="BK95" s="18">
        <f t="shared" si="237"/>
        <v>-0.2273613713515199</v>
      </c>
      <c r="BL95" s="18">
        <f t="shared" si="238"/>
        <v>2.7094887876941032</v>
      </c>
      <c r="BM95" s="18">
        <f t="shared" si="239"/>
        <v>2.5539394495157408</v>
      </c>
      <c r="BO95" t="str">
        <f t="shared" si="260"/>
        <v>51 Skilled agricultural and related trades</v>
      </c>
      <c r="BP95" s="18">
        <f t="shared" si="240"/>
        <v>-5.8007712722058731</v>
      </c>
      <c r="BQ95" s="18">
        <f t="shared" si="240"/>
        <v>-4.9006132652221757</v>
      </c>
      <c r="BR95" s="18">
        <f t="shared" si="240"/>
        <v>0.51844106360205977</v>
      </c>
      <c r="BS95" s="18">
        <f t="shared" si="240"/>
        <v>1.1919698323249683</v>
      </c>
      <c r="BT95" s="18">
        <f t="shared" si="241"/>
        <v>0.58985537657008091</v>
      </c>
      <c r="BV95" s="18">
        <f t="shared" si="242"/>
        <v>0.96696028439962056</v>
      </c>
      <c r="BW95" s="18">
        <f t="shared" si="243"/>
        <v>3.0132930117406254</v>
      </c>
      <c r="BX95" s="18">
        <f t="shared" si="244"/>
        <v>3.6666500127660928</v>
      </c>
      <c r="BZ95" t="str">
        <f t="shared" si="261"/>
        <v>51 Skilled agricultural and related trades</v>
      </c>
      <c r="CA95" s="18">
        <f t="shared" si="245"/>
        <v>2.3357284077372809</v>
      </c>
      <c r="CB95" s="18">
        <f t="shared" si="245"/>
        <v>-25.099095301450102</v>
      </c>
      <c r="CC95" s="18">
        <f t="shared" si="245"/>
        <v>1.114487945064413</v>
      </c>
      <c r="CD95" s="18">
        <f t="shared" si="245"/>
        <v>1.5696772699698602</v>
      </c>
      <c r="CE95" s="18">
        <f t="shared" si="246"/>
        <v>-0.48531556307135348</v>
      </c>
      <c r="CG95" s="18">
        <f t="shared" si="247"/>
        <v>1.4177202675861533</v>
      </c>
      <c r="CH95" s="18">
        <f t="shared" si="248"/>
        <v>2.8467273643149049</v>
      </c>
      <c r="CI95" s="18">
        <f t="shared" si="249"/>
        <v>3.835433203889127</v>
      </c>
      <c r="CK95" t="str">
        <f t="shared" si="262"/>
        <v>51 Skilled agricultural and related trades</v>
      </c>
      <c r="CL95" s="18">
        <f t="shared" si="250"/>
        <v>-9.7164181086975336</v>
      </c>
      <c r="CM95" s="18">
        <f t="shared" si="250"/>
        <v>-4.2804133810614431</v>
      </c>
      <c r="CN95" s="18">
        <f t="shared" si="250"/>
        <v>-2.6888952731696447</v>
      </c>
      <c r="CO95" s="18">
        <f t="shared" si="250"/>
        <v>-6.182123075116297</v>
      </c>
      <c r="CP95" s="18">
        <f t="shared" si="251"/>
        <v>-4.9850810383082367</v>
      </c>
      <c r="CR95" s="18">
        <f t="shared" si="252"/>
        <v>-5.0318740095791625</v>
      </c>
      <c r="CS95" s="18">
        <f t="shared" si="253"/>
        <v>1.765245604285659</v>
      </c>
      <c r="CT95" s="18">
        <f t="shared" si="254"/>
        <v>-1.8033768140367168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10.090933416785175</v>
      </c>
      <c r="C96" s="18">
        <f t="shared" si="210"/>
        <v>-26.48300362932109</v>
      </c>
      <c r="D96" s="18">
        <f t="shared" si="210"/>
        <v>4.323752967514527</v>
      </c>
      <c r="E96" s="18">
        <f t="shared" si="210"/>
        <v>3.2844681637521411</v>
      </c>
      <c r="F96" s="18">
        <f t="shared" si="211"/>
        <v>1.4298705753759133</v>
      </c>
      <c r="H96" s="18">
        <f t="shared" si="212"/>
        <v>3.6297409228067901</v>
      </c>
      <c r="I96" s="18">
        <f t="shared" si="213"/>
        <v>3.5256894112543069</v>
      </c>
      <c r="J96" s="18">
        <f t="shared" si="214"/>
        <v>5.9768688583536678</v>
      </c>
      <c r="L96" t="str">
        <f t="shared" si="255"/>
        <v>52 Skilled metal, electrical and electronic trades</v>
      </c>
      <c r="M96" s="18">
        <f t="shared" si="215"/>
        <v>13.106362573615327</v>
      </c>
      <c r="N96" s="18">
        <f t="shared" si="215"/>
        <v>-37.101063746873727</v>
      </c>
      <c r="O96" s="18">
        <f t="shared" si="215"/>
        <v>8.1233619048130201</v>
      </c>
      <c r="P96" s="18">
        <f t="shared" si="215"/>
        <v>3.6981111259534627</v>
      </c>
      <c r="Q96" s="18">
        <f t="shared" si="216"/>
        <v>1.8290850061644548</v>
      </c>
      <c r="S96" s="18">
        <f t="shared" si="217"/>
        <v>5.152695703093646</v>
      </c>
      <c r="T96" s="18">
        <f t="shared" si="218"/>
        <v>4.1396443718719533</v>
      </c>
      <c r="U96" s="18">
        <f t="shared" si="219"/>
        <v>7.5082880517824968</v>
      </c>
      <c r="W96" t="str">
        <f t="shared" si="256"/>
        <v>52 Skilled metal, electrical and electronic trades</v>
      </c>
      <c r="X96" s="18">
        <f t="shared" si="220"/>
        <v>-4.3079523313364394</v>
      </c>
      <c r="Y96" s="18">
        <f t="shared" si="220"/>
        <v>-22.052547990035755</v>
      </c>
      <c r="Z96" s="18">
        <f t="shared" si="220"/>
        <v>4.3920625111907086</v>
      </c>
      <c r="AA96" s="18">
        <f t="shared" si="220"/>
        <v>1.4279412192406582</v>
      </c>
      <c r="AB96" s="18">
        <f t="shared" si="221"/>
        <v>0.67455382719050494</v>
      </c>
      <c r="AD96" s="18">
        <f t="shared" si="222"/>
        <v>2.4065101304068026</v>
      </c>
      <c r="AE96" s="18">
        <f t="shared" si="223"/>
        <v>3.2960504805686019</v>
      </c>
      <c r="AF96" s="18">
        <f t="shared" si="224"/>
        <v>4.9193886416306842</v>
      </c>
      <c r="AH96" t="str">
        <f t="shared" si="257"/>
        <v>52 Skilled metal, electrical and electronic trades</v>
      </c>
      <c r="AI96" s="18">
        <f t="shared" si="225"/>
        <v>-5.1773249646691388</v>
      </c>
      <c r="AJ96" s="18">
        <f t="shared" si="225"/>
        <v>-13.039543616036852</v>
      </c>
      <c r="AK96" s="18">
        <f t="shared" si="225"/>
        <v>2.3179772166674883</v>
      </c>
      <c r="AL96" s="18">
        <f t="shared" si="225"/>
        <v>2.066478883728462</v>
      </c>
      <c r="AM96" s="18">
        <f t="shared" si="226"/>
        <v>1.1275659015240969</v>
      </c>
      <c r="AO96" s="18">
        <f t="shared" si="227"/>
        <v>2.1502428990372691</v>
      </c>
      <c r="AP96" s="18">
        <f t="shared" si="228"/>
        <v>2.9102463583926541</v>
      </c>
      <c r="AQ96" s="18">
        <f t="shared" si="229"/>
        <v>4.4216828707569267</v>
      </c>
      <c r="AS96" t="str">
        <f t="shared" si="258"/>
        <v>52 Skilled metal, electrical and electronic trades</v>
      </c>
      <c r="AT96" s="18">
        <f t="shared" si="230"/>
        <v>-4.967971156882955</v>
      </c>
      <c r="AU96" s="18">
        <f t="shared" si="230"/>
        <v>-18.928185953088096</v>
      </c>
      <c r="AV96" s="18">
        <f t="shared" si="230"/>
        <v>1.573309605158979</v>
      </c>
      <c r="AW96" s="18">
        <f t="shared" si="230"/>
        <v>0.18548773637865335</v>
      </c>
      <c r="AX96" s="18">
        <f t="shared" si="231"/>
        <v>-0.70531445816702787</v>
      </c>
      <c r="AZ96" s="18">
        <f t="shared" si="232"/>
        <v>0.64597522187248568</v>
      </c>
      <c r="BA96" s="18">
        <f t="shared" si="233"/>
        <v>2.6329696233561295</v>
      </c>
      <c r="BB96" s="18">
        <f t="shared" si="234"/>
        <v>3.0883801463613469</v>
      </c>
      <c r="BD96" t="str">
        <f t="shared" si="259"/>
        <v>52 Skilled metal, electrical and electronic trades</v>
      </c>
      <c r="BE96" s="18">
        <f t="shared" si="235"/>
        <v>-2.4202781882833535</v>
      </c>
      <c r="BF96" s="18">
        <f t="shared" si="235"/>
        <v>3.3622445195202744E-2</v>
      </c>
      <c r="BG96" s="18">
        <f t="shared" si="235"/>
        <v>-3.182398152746424</v>
      </c>
      <c r="BH96" s="18">
        <f t="shared" si="235"/>
        <v>-0.92796181111231002</v>
      </c>
      <c r="BI96" s="18">
        <f t="shared" si="236"/>
        <v>-1.5786571610242106</v>
      </c>
      <c r="BK96" s="18">
        <f t="shared" si="237"/>
        <v>-1.6852138621301194</v>
      </c>
      <c r="BL96" s="18">
        <f t="shared" si="238"/>
        <v>1.7419609519700119</v>
      </c>
      <c r="BM96" s="18">
        <f t="shared" si="239"/>
        <v>0.4561886593871245</v>
      </c>
      <c r="BO96" t="str">
        <f t="shared" si="260"/>
        <v>52 Skilled metal, electrical and electronic trades</v>
      </c>
      <c r="BP96" s="18">
        <f t="shared" si="240"/>
        <v>-1.6567086186271451</v>
      </c>
      <c r="BQ96" s="18">
        <f t="shared" si="240"/>
        <v>-19.333894571749145</v>
      </c>
      <c r="BR96" s="18">
        <f t="shared" si="240"/>
        <v>-0.39694946169449574</v>
      </c>
      <c r="BS96" s="18">
        <f t="shared" si="240"/>
        <v>-1.0206036954618414</v>
      </c>
      <c r="BT96" s="18">
        <f t="shared" si="241"/>
        <v>-2.0862027710872422</v>
      </c>
      <c r="BV96" s="18">
        <f t="shared" si="242"/>
        <v>-0.81315404569596295</v>
      </c>
      <c r="BW96" s="18">
        <f t="shared" si="243"/>
        <v>1.9523454422820885</v>
      </c>
      <c r="BX96" s="18">
        <f t="shared" si="244"/>
        <v>1.3411300697204753</v>
      </c>
      <c r="BZ96" t="str">
        <f t="shared" si="261"/>
        <v>52 Skilled metal, electrical and electronic trades</v>
      </c>
      <c r="CA96" s="18">
        <f t="shared" si="245"/>
        <v>6.8669131194089239</v>
      </c>
      <c r="CB96" s="18">
        <f t="shared" si="245"/>
        <v>-45.360536561504752</v>
      </c>
      <c r="CC96" s="18">
        <f t="shared" si="245"/>
        <v>0.23300539965704914</v>
      </c>
      <c r="CD96" s="18">
        <f t="shared" si="245"/>
        <v>-6.7538068017600761</v>
      </c>
      <c r="CE96" s="18">
        <f t="shared" si="246"/>
        <v>-7.7578417387025089</v>
      </c>
      <c r="CG96" s="18">
        <f t="shared" si="247"/>
        <v>-4.4807307620162824</v>
      </c>
      <c r="CH96" s="18">
        <f t="shared" si="248"/>
        <v>1.785518355941651</v>
      </c>
      <c r="CI96" s="18">
        <f t="shared" si="249"/>
        <v>-1.4209894251335453</v>
      </c>
      <c r="CK96" t="str">
        <f t="shared" si="262"/>
        <v>52 Skilled metal, electrical and electronic trades</v>
      </c>
      <c r="CL96" s="18">
        <f t="shared" si="250"/>
        <v>-2.1323581747377918</v>
      </c>
      <c r="CM96" s="18">
        <f t="shared" si="250"/>
        <v>-26.724323936889348</v>
      </c>
      <c r="CN96" s="18">
        <f t="shared" si="250"/>
        <v>-3.4114839745974068</v>
      </c>
      <c r="CO96" s="18">
        <f t="shared" si="250"/>
        <v>-3.4848845037069864</v>
      </c>
      <c r="CP96" s="18">
        <f t="shared" si="251"/>
        <v>-5.1098156003296813</v>
      </c>
      <c r="CR96" s="18">
        <f t="shared" si="252"/>
        <v>-3.4604238604621806</v>
      </c>
      <c r="CS96" s="18">
        <f t="shared" si="253"/>
        <v>1.6770866012835395</v>
      </c>
      <c r="CT96" s="18">
        <f t="shared" si="254"/>
        <v>-0.90148755359230615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-0.41930096272749795</v>
      </c>
      <c r="C97" s="18">
        <f t="shared" si="210"/>
        <v>-39.461574674774234</v>
      </c>
      <c r="D97" s="18">
        <f t="shared" si="210"/>
        <v>11.979568049064948</v>
      </c>
      <c r="E97" s="18">
        <f t="shared" si="210"/>
        <v>1.2385513204531851</v>
      </c>
      <c r="F97" s="18">
        <f t="shared" si="211"/>
        <v>1.1751873973248506</v>
      </c>
      <c r="H97" s="18">
        <f t="shared" si="212"/>
        <v>4.6992435564180646</v>
      </c>
      <c r="I97" s="18">
        <f t="shared" si="213"/>
        <v>4.2062371929613818</v>
      </c>
      <c r="J97" s="18">
        <f t="shared" si="214"/>
        <v>7.2232165106262292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-37.282892875379567</v>
      </c>
      <c r="O97" s="18">
        <f t="shared" si="215"/>
        <v>6.3909124049140953</v>
      </c>
      <c r="P97" s="18">
        <f t="shared" si="215"/>
        <v>2.7715516297031728</v>
      </c>
      <c r="Q97" s="18">
        <f t="shared" si="216"/>
        <v>0.7313985560128522</v>
      </c>
      <c r="S97" s="18">
        <f t="shared" si="217"/>
        <v>3.9641132039545557</v>
      </c>
      <c r="T97" s="18">
        <f t="shared" si="218"/>
        <v>4.01624650965271</v>
      </c>
      <c r="U97" s="18">
        <f t="shared" si="219"/>
        <v>6.5686276334689708</v>
      </c>
      <c r="W97" t="str">
        <f t="shared" si="256"/>
        <v>53 Skilled construction and building trades</v>
      </c>
      <c r="X97" s="18">
        <f t="shared" si="220"/>
        <v>-3.6768692970006289</v>
      </c>
      <c r="Y97" s="18">
        <f t="shared" si="220"/>
        <v>-22.999790167072732</v>
      </c>
      <c r="Z97" s="18">
        <f t="shared" si="220"/>
        <v>4.17540734693711</v>
      </c>
      <c r="AA97" s="18">
        <f t="shared" si="220"/>
        <v>0.13960932857484121</v>
      </c>
      <c r="AB97" s="18">
        <f t="shared" si="221"/>
        <v>-0.26764952105979845</v>
      </c>
      <c r="AD97" s="18">
        <f t="shared" si="222"/>
        <v>1.4671972319697524</v>
      </c>
      <c r="AE97" s="18">
        <f t="shared" si="223"/>
        <v>3.3116131650841485</v>
      </c>
      <c r="AF97" s="18">
        <f t="shared" si="224"/>
        <v>4.2774421416575947</v>
      </c>
      <c r="AH97" t="str">
        <f t="shared" si="257"/>
        <v>53 Skilled construction and building trades</v>
      </c>
      <c r="AI97" s="18">
        <f t="shared" si="225"/>
        <v>-2.2012966936755474</v>
      </c>
      <c r="AJ97" s="18">
        <f t="shared" si="225"/>
        <v>-18.200343288909369</v>
      </c>
      <c r="AK97" s="18">
        <f t="shared" si="225"/>
        <v>3.2519389829669842</v>
      </c>
      <c r="AL97" s="18">
        <f t="shared" si="225"/>
        <v>0.68697692810932853</v>
      </c>
      <c r="AM97" s="18">
        <f t="shared" si="226"/>
        <v>0.17249100809610951</v>
      </c>
      <c r="AO97" s="18">
        <f t="shared" si="227"/>
        <v>1.5348051584376465</v>
      </c>
      <c r="AP97" s="18">
        <f t="shared" si="228"/>
        <v>3.3967780855186591</v>
      </c>
      <c r="AQ97" s="18">
        <f t="shared" si="229"/>
        <v>4.3979930967987801</v>
      </c>
      <c r="AS97" t="str">
        <f t="shared" si="258"/>
        <v>53 Skilled construction and building trades</v>
      </c>
      <c r="AT97" s="18">
        <f t="shared" si="230"/>
        <v>-1.4580539933851999</v>
      </c>
      <c r="AU97" s="18">
        <f t="shared" si="230"/>
        <v>-17.847855866771546</v>
      </c>
      <c r="AV97" s="18">
        <f t="shared" si="230"/>
        <v>4.6450502601708354</v>
      </c>
      <c r="AW97" s="18">
        <f t="shared" si="230"/>
        <v>0.69390383714114101</v>
      </c>
      <c r="AX97" s="18">
        <f t="shared" si="231"/>
        <v>0.62427375111420158</v>
      </c>
      <c r="AZ97" s="18">
        <f t="shared" si="232"/>
        <v>1.9940919890034881</v>
      </c>
      <c r="BA97" s="18">
        <f t="shared" si="233"/>
        <v>3.5799839804844025</v>
      </c>
      <c r="BB97" s="18">
        <f t="shared" si="234"/>
        <v>4.8663052776050097</v>
      </c>
      <c r="BD97" t="str">
        <f t="shared" si="259"/>
        <v>53 Skilled construction and building trades</v>
      </c>
      <c r="BE97" s="18">
        <f t="shared" si="235"/>
        <v>-1.6444577051817788</v>
      </c>
      <c r="BF97" s="18">
        <f t="shared" si="235"/>
        <v>-4.0956340148721404</v>
      </c>
      <c r="BG97" s="18">
        <f t="shared" si="235"/>
        <v>-3.1272330762136091</v>
      </c>
      <c r="BH97" s="18">
        <f t="shared" si="235"/>
        <v>-1.5424266698440658</v>
      </c>
      <c r="BI97" s="18">
        <f t="shared" si="236"/>
        <v>-2.2011752195680412</v>
      </c>
      <c r="BK97" s="18">
        <f t="shared" si="237"/>
        <v>-2.0735554913351995</v>
      </c>
      <c r="BL97" s="18">
        <f t="shared" si="238"/>
        <v>1.8663523432994378</v>
      </c>
      <c r="BM97" s="18">
        <f t="shared" si="239"/>
        <v>0.32551237171065672</v>
      </c>
      <c r="BO97" t="str">
        <f t="shared" si="260"/>
        <v>53 Skilled construction and building trades</v>
      </c>
      <c r="BP97" s="18">
        <f t="shared" si="240"/>
        <v>1.4189810951767301</v>
      </c>
      <c r="BQ97" s="18">
        <f t="shared" si="240"/>
        <v>-20.260999193237684</v>
      </c>
      <c r="BR97" s="18">
        <f t="shared" si="240"/>
        <v>2.071852636369842</v>
      </c>
      <c r="BS97" s="18">
        <f t="shared" si="240"/>
        <v>0.26660630795871665</v>
      </c>
      <c r="BT97" s="18">
        <f t="shared" si="241"/>
        <v>-0.60598232470850943</v>
      </c>
      <c r="BV97" s="18">
        <f t="shared" si="242"/>
        <v>0.86477939128144499</v>
      </c>
      <c r="BW97" s="18">
        <f t="shared" si="243"/>
        <v>2.6297479532903623</v>
      </c>
      <c r="BX97" s="18">
        <f t="shared" si="244"/>
        <v>3.2425430562646351</v>
      </c>
      <c r="BZ97" t="str">
        <f t="shared" si="261"/>
        <v>53 Skilled construction and building trades</v>
      </c>
      <c r="CA97" s="18">
        <f t="shared" si="245"/>
        <v>9.1910610907349533</v>
      </c>
      <c r="CB97" s="18">
        <f t="shared" si="245"/>
        <v>-47.105261174882116</v>
      </c>
      <c r="CC97" s="18">
        <f t="shared" si="245"/>
        <v>1.4310694547349456</v>
      </c>
      <c r="CD97" s="18">
        <f t="shared" si="245"/>
        <v>-3.3862287782081668</v>
      </c>
      <c r="CE97" s="18">
        <f t="shared" si="246"/>
        <v>-5.530609053594393</v>
      </c>
      <c r="CG97" s="18">
        <f t="shared" si="247"/>
        <v>-1.806435699204223</v>
      </c>
      <c r="CH97" s="18">
        <f t="shared" si="248"/>
        <v>2.1951835047791191</v>
      </c>
      <c r="CI97" s="18">
        <f t="shared" si="249"/>
        <v>0.91134871383471427</v>
      </c>
      <c r="CK97" t="str">
        <f t="shared" si="262"/>
        <v>53 Skilled construction and building trades</v>
      </c>
      <c r="CL97" s="18">
        <f t="shared" si="250"/>
        <v>-1.0723587105175292</v>
      </c>
      <c r="CM97" s="18">
        <f t="shared" si="250"/>
        <v>-29.908648850120368</v>
      </c>
      <c r="CN97" s="18">
        <f t="shared" si="250"/>
        <v>-8.0432602799235138</v>
      </c>
      <c r="CO97" s="18">
        <f t="shared" si="250"/>
        <v>-14.508211209627609</v>
      </c>
      <c r="CP97" s="18">
        <f t="shared" si="251"/>
        <v>-13.617325983604545</v>
      </c>
      <c r="CR97" s="18">
        <f t="shared" si="252"/>
        <v>-12.405374977448435</v>
      </c>
      <c r="CS97" s="18">
        <f t="shared" si="253"/>
        <v>0.9878168106514984</v>
      </c>
      <c r="CT97" s="18">
        <f t="shared" si="254"/>
        <v>-7.795164534031251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-1.078487621998403</v>
      </c>
      <c r="C98" s="18">
        <f t="shared" si="210"/>
        <v>-21.548208860917605</v>
      </c>
      <c r="D98" s="18">
        <f t="shared" si="210"/>
        <v>4.3963398853478441</v>
      </c>
      <c r="E98" s="18">
        <f t="shared" si="210"/>
        <v>2.1322168609686276</v>
      </c>
      <c r="F98" s="18">
        <f t="shared" si="211"/>
        <v>1.1529495152262426</v>
      </c>
      <c r="H98" s="18">
        <f t="shared" si="212"/>
        <v>2.8814152969002693</v>
      </c>
      <c r="I98" s="18">
        <f t="shared" si="213"/>
        <v>3.9299694125067397</v>
      </c>
      <c r="J98" s="18">
        <f t="shared" si="214"/>
        <v>5.7529140299368953</v>
      </c>
      <c r="L98" t="str">
        <f t="shared" si="255"/>
        <v>54 Textiles, printing and other skilled trades</v>
      </c>
      <c r="M98" s="18">
        <f t="shared" si="215"/>
        <v>3.2012062064163072</v>
      </c>
      <c r="N98" s="18">
        <f t="shared" si="215"/>
        <v>-2.6534970431533189</v>
      </c>
      <c r="O98" s="18">
        <f t="shared" si="215"/>
        <v>4.0104630778016404</v>
      </c>
      <c r="P98" s="18">
        <f t="shared" si="215"/>
        <v>2.5272400123039773</v>
      </c>
      <c r="Q98" s="18">
        <f t="shared" si="216"/>
        <v>2.6552430547683192</v>
      </c>
      <c r="S98" s="18">
        <f t="shared" si="217"/>
        <v>3.0192825425152225</v>
      </c>
      <c r="T98" s="18">
        <f t="shared" si="218"/>
        <v>4.0428374998080496</v>
      </c>
      <c r="U98" s="18">
        <f t="shared" si="219"/>
        <v>5.9345304911383678</v>
      </c>
      <c r="W98" t="str">
        <f t="shared" si="256"/>
        <v>54 Textiles, printing and other skilled trades</v>
      </c>
      <c r="X98" s="18">
        <f t="shared" si="220"/>
        <v>-3.3446118029932359</v>
      </c>
      <c r="Y98" s="18">
        <f t="shared" si="220"/>
        <v>-7.2228973638603584</v>
      </c>
      <c r="Z98" s="18">
        <f t="shared" si="220"/>
        <v>4.3659958645888564</v>
      </c>
      <c r="AA98" s="18">
        <f t="shared" si="220"/>
        <v>1.8636997446321413</v>
      </c>
      <c r="AB98" s="18">
        <f t="shared" si="221"/>
        <v>2.0415150891858636</v>
      </c>
      <c r="AD98" s="18">
        <f t="shared" si="222"/>
        <v>2.6910602443534382</v>
      </c>
      <c r="AE98" s="18">
        <f t="shared" si="223"/>
        <v>3.9826435364862967</v>
      </c>
      <c r="AF98" s="18">
        <f t="shared" si="224"/>
        <v>5.6660437901447702</v>
      </c>
      <c r="AH98" t="str">
        <f t="shared" si="257"/>
        <v>54 Textiles, printing and other skilled trades</v>
      </c>
      <c r="AI98" s="18">
        <f t="shared" si="225"/>
        <v>-3.7472404906631618</v>
      </c>
      <c r="AJ98" s="18">
        <f t="shared" si="225"/>
        <v>17.572758440430757</v>
      </c>
      <c r="AK98" s="18">
        <f t="shared" si="225"/>
        <v>2.6495041351916937</v>
      </c>
      <c r="AL98" s="18">
        <f t="shared" si="225"/>
        <v>3.0501614042475422</v>
      </c>
      <c r="AM98" s="18">
        <f t="shared" si="226"/>
        <v>3.7764020086817229</v>
      </c>
      <c r="AO98" s="18">
        <f t="shared" si="227"/>
        <v>2.9164355232185191</v>
      </c>
      <c r="AP98" s="18">
        <f t="shared" si="228"/>
        <v>3.9832682544982401</v>
      </c>
      <c r="AQ98" s="18">
        <f t="shared" si="229"/>
        <v>5.8184389813414672</v>
      </c>
      <c r="AS98" t="str">
        <f t="shared" si="258"/>
        <v>54 Textiles, printing and other skilled trades</v>
      </c>
      <c r="AT98" s="18">
        <f t="shared" si="230"/>
        <v>-5.6157517272340858</v>
      </c>
      <c r="AU98" s="18">
        <f t="shared" si="230"/>
        <v>3.2030311139920498</v>
      </c>
      <c r="AV98" s="18">
        <f t="shared" si="230"/>
        <v>2.4596907964327341</v>
      </c>
      <c r="AW98" s="18">
        <f t="shared" si="230"/>
        <v>0.49458807311946185</v>
      </c>
      <c r="AX98" s="18">
        <f t="shared" si="231"/>
        <v>1.2727900915981527</v>
      </c>
      <c r="AZ98" s="18">
        <f t="shared" si="232"/>
        <v>1.1453985190169158</v>
      </c>
      <c r="BA98" s="18">
        <f t="shared" si="233"/>
        <v>3.4656123229079849</v>
      </c>
      <c r="BB98" s="18">
        <f t="shared" si="234"/>
        <v>4.1989232375469365</v>
      </c>
      <c r="BD98" t="str">
        <f t="shared" si="259"/>
        <v>54 Textiles, printing and other skilled trades</v>
      </c>
      <c r="BE98" s="18">
        <f t="shared" si="235"/>
        <v>-5.1693894015934276</v>
      </c>
      <c r="BF98" s="18">
        <f t="shared" si="235"/>
        <v>5.0265357406915845</v>
      </c>
      <c r="BG98" s="18">
        <f t="shared" si="235"/>
        <v>0.37193916573972086</v>
      </c>
      <c r="BH98" s="18">
        <f t="shared" si="235"/>
        <v>0.65802620712951398</v>
      </c>
      <c r="BI98" s="18">
        <f t="shared" si="236"/>
        <v>0.83592688962255135</v>
      </c>
      <c r="BK98" s="18">
        <f t="shared" si="237"/>
        <v>0.56257337179821398</v>
      </c>
      <c r="BL98" s="18">
        <f t="shared" si="238"/>
        <v>2.5772297993400528</v>
      </c>
      <c r="BM98" s="18">
        <f t="shared" si="239"/>
        <v>2.9760614693258525</v>
      </c>
      <c r="BO98" t="str">
        <f t="shared" si="260"/>
        <v>54 Textiles, printing and other skilled trades</v>
      </c>
      <c r="BP98" s="18">
        <f t="shared" si="240"/>
        <v>-5.6780584827797469</v>
      </c>
      <c r="BQ98" s="18">
        <f t="shared" si="240"/>
        <v>-0.54017877582139828</v>
      </c>
      <c r="BR98" s="18">
        <f t="shared" si="240"/>
        <v>-3.1718296122696832</v>
      </c>
      <c r="BS98" s="18">
        <f t="shared" si="240"/>
        <v>-1.8595972058134791</v>
      </c>
      <c r="BT98" s="18">
        <f t="shared" si="241"/>
        <v>-2.1899645067703699</v>
      </c>
      <c r="BV98" s="18">
        <f t="shared" si="242"/>
        <v>-2.2989721557110321</v>
      </c>
      <c r="BW98" s="18">
        <f t="shared" si="243"/>
        <v>1.8750402680213663</v>
      </c>
      <c r="BX98" s="18">
        <f t="shared" si="244"/>
        <v>0.17667008650119609</v>
      </c>
      <c r="BZ98" t="str">
        <f t="shared" si="261"/>
        <v>54 Textiles, printing and other skilled trades</v>
      </c>
      <c r="CA98" s="18">
        <f t="shared" si="245"/>
        <v>-0.58123566986831854</v>
      </c>
      <c r="CB98" s="18">
        <f t="shared" si="245"/>
        <v>-20.446718992144174</v>
      </c>
      <c r="CC98" s="18">
        <f t="shared" si="245"/>
        <v>-0.53752790747456647</v>
      </c>
      <c r="CD98" s="18">
        <f t="shared" si="245"/>
        <v>-4.3607463367325678</v>
      </c>
      <c r="CE98" s="18">
        <f t="shared" si="246"/>
        <v>-4.290012864841386</v>
      </c>
      <c r="CG98" s="18">
        <f t="shared" si="247"/>
        <v>-3.1029544572456436</v>
      </c>
      <c r="CH98" s="18">
        <f t="shared" si="248"/>
        <v>1.8348531425369519</v>
      </c>
      <c r="CI98" s="18">
        <f t="shared" si="249"/>
        <v>-0.4343336829419675</v>
      </c>
      <c r="CK98" t="str">
        <f t="shared" si="262"/>
        <v>54 Textiles, printing and other skilled trades</v>
      </c>
      <c r="CL98" s="18">
        <f t="shared" si="250"/>
        <v>-5.9067818382595227</v>
      </c>
      <c r="CM98" s="18">
        <f t="shared" si="250"/>
        <v>-19.33201711603736</v>
      </c>
      <c r="CN98" s="18">
        <f t="shared" si="250"/>
        <v>-3.5115851414054378</v>
      </c>
      <c r="CO98" s="18">
        <f t="shared" si="250"/>
        <v>-2.8274643561175483</v>
      </c>
      <c r="CP98" s="18">
        <f t="shared" si="251"/>
        <v>-4.1632614522962186</v>
      </c>
      <c r="CR98" s="18">
        <f t="shared" si="252"/>
        <v>-3.0560418758102337</v>
      </c>
      <c r="CS98" s="18">
        <f t="shared" si="253"/>
        <v>1.6206534761153302</v>
      </c>
      <c r="CT98" s="18">
        <f t="shared" si="254"/>
        <v>-0.69629299738876993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3.8582546558040054</v>
      </c>
      <c r="C99" s="18">
        <f t="shared" si="210"/>
        <v>-17.061175266776175</v>
      </c>
      <c r="D99" s="18">
        <f t="shared" si="210"/>
        <v>5.1739253664500051</v>
      </c>
      <c r="E99" s="18">
        <f t="shared" si="210"/>
        <v>2.4648176974559233</v>
      </c>
      <c r="F99" s="18">
        <f t="shared" si="211"/>
        <v>1.9478040739352664</v>
      </c>
      <c r="H99" s="18">
        <f t="shared" si="212"/>
        <v>3.3600098918415533</v>
      </c>
      <c r="I99" s="18">
        <f t="shared" si="213"/>
        <v>4.1623643914846964</v>
      </c>
      <c r="J99" s="18">
        <f t="shared" si="214"/>
        <v>6.2571413725561076</v>
      </c>
      <c r="L99" t="str">
        <f t="shared" si="255"/>
        <v>61 Caring personal service occupations</v>
      </c>
      <c r="M99" s="18">
        <f t="shared" si="215"/>
        <v>6.1210701741451601</v>
      </c>
      <c r="N99" s="18">
        <f t="shared" si="215"/>
        <v>-18.26513791408162</v>
      </c>
      <c r="O99" s="18">
        <f t="shared" si="215"/>
        <v>4.6210568321798595</v>
      </c>
      <c r="P99" s="18">
        <f t="shared" si="215"/>
        <v>2.2198432400864165</v>
      </c>
      <c r="Q99" s="18">
        <f t="shared" si="216"/>
        <v>1.5350377503936086</v>
      </c>
      <c r="S99" s="18">
        <f t="shared" si="217"/>
        <v>3.0140609540251662</v>
      </c>
      <c r="T99" s="18">
        <f t="shared" si="218"/>
        <v>4.2070158350897113</v>
      </c>
      <c r="U99" s="18">
        <f t="shared" si="219"/>
        <v>6.0589629110242127</v>
      </c>
      <c r="W99" t="str">
        <f t="shared" si="256"/>
        <v>61 Caring personal service occupations</v>
      </c>
      <c r="X99" s="18">
        <f t="shared" si="220"/>
        <v>-4.8471639175085013E-2</v>
      </c>
      <c r="Y99" s="18">
        <f t="shared" si="220"/>
        <v>5.4003774966128404</v>
      </c>
      <c r="Z99" s="18">
        <f t="shared" si="220"/>
        <v>3.631290350163896</v>
      </c>
      <c r="AA99" s="18">
        <f t="shared" si="220"/>
        <v>2.5116256967906869</v>
      </c>
      <c r="AB99" s="18">
        <f t="shared" si="221"/>
        <v>3.0390258187612096</v>
      </c>
      <c r="AD99" s="18">
        <f t="shared" si="222"/>
        <v>2.8834966186639388</v>
      </c>
      <c r="AE99" s="18">
        <f t="shared" si="223"/>
        <v>4.1891345193026952</v>
      </c>
      <c r="AF99" s="18">
        <f t="shared" si="224"/>
        <v>5.9582677869593592</v>
      </c>
      <c r="AH99" t="str">
        <f t="shared" si="257"/>
        <v>61 Caring personal service occupations</v>
      </c>
      <c r="AI99" s="18">
        <f t="shared" si="225"/>
        <v>-3.6632849015812874</v>
      </c>
      <c r="AJ99" s="18">
        <f t="shared" si="225"/>
        <v>11.667359221889351</v>
      </c>
      <c r="AK99" s="18">
        <f t="shared" si="225"/>
        <v>0.77920409653742251</v>
      </c>
      <c r="AL99" s="18">
        <f t="shared" si="225"/>
        <v>0.81612586831201206</v>
      </c>
      <c r="AM99" s="18">
        <f t="shared" si="226"/>
        <v>1.4507021039695367</v>
      </c>
      <c r="AO99" s="18">
        <f t="shared" si="227"/>
        <v>0.80381710832391207</v>
      </c>
      <c r="AP99" s="18">
        <f t="shared" si="228"/>
        <v>3.3128845647948602</v>
      </c>
      <c r="AQ99" s="18">
        <f t="shared" si="229"/>
        <v>3.8331442197248711</v>
      </c>
      <c r="AS99" t="str">
        <f t="shared" si="258"/>
        <v>61 Caring personal service occupations</v>
      </c>
      <c r="AT99" s="18">
        <f t="shared" si="230"/>
        <v>-1.7710844083531629</v>
      </c>
      <c r="AU99" s="18">
        <f t="shared" si="230"/>
        <v>9.8338595668640458</v>
      </c>
      <c r="AV99" s="18">
        <f t="shared" si="230"/>
        <v>1.3366669984675061</v>
      </c>
      <c r="AW99" s="18">
        <f t="shared" si="230"/>
        <v>1.1958458724116605</v>
      </c>
      <c r="AX99" s="18">
        <f t="shared" si="231"/>
        <v>1.759452324244215</v>
      </c>
      <c r="AZ99" s="18">
        <f t="shared" si="232"/>
        <v>1.242764490971493</v>
      </c>
      <c r="BA99" s="18">
        <f t="shared" si="233"/>
        <v>3.5116812057863322</v>
      </c>
      <c r="BB99" s="18">
        <f t="shared" si="234"/>
        <v>4.3046700922635406</v>
      </c>
      <c r="BD99" t="str">
        <f t="shared" si="259"/>
        <v>61 Caring personal service occupations</v>
      </c>
      <c r="BE99" s="18">
        <f t="shared" si="235"/>
        <v>-0.14247721127740309</v>
      </c>
      <c r="BF99" s="18">
        <f t="shared" si="235"/>
        <v>5.0508266563316973</v>
      </c>
      <c r="BG99" s="18">
        <f t="shared" si="235"/>
        <v>3.4002885550821871</v>
      </c>
      <c r="BH99" s="18">
        <f t="shared" si="235"/>
        <v>1.4432323277600023</v>
      </c>
      <c r="BI99" s="18">
        <f t="shared" si="236"/>
        <v>2.2739285802947595</v>
      </c>
      <c r="BK99" s="18">
        <f t="shared" si="237"/>
        <v>2.091433708188295</v>
      </c>
      <c r="BL99" s="18">
        <f t="shared" si="238"/>
        <v>3.6505807366387533</v>
      </c>
      <c r="BM99" s="18">
        <f t="shared" si="239"/>
        <v>4.9913619101676243</v>
      </c>
      <c r="BO99" t="str">
        <f t="shared" si="260"/>
        <v>61 Caring personal service occupations</v>
      </c>
      <c r="BP99" s="18">
        <f t="shared" si="240"/>
        <v>-4.4230736270082449</v>
      </c>
      <c r="BQ99" s="18">
        <f t="shared" si="240"/>
        <v>5.0952814525937695</v>
      </c>
      <c r="BR99" s="18">
        <f t="shared" si="240"/>
        <v>-1.3033349428606678</v>
      </c>
      <c r="BS99" s="18">
        <f t="shared" si="240"/>
        <v>-2.9313414436997975</v>
      </c>
      <c r="BT99" s="18">
        <f t="shared" si="241"/>
        <v>-1.9397789338923555</v>
      </c>
      <c r="BV99" s="18">
        <f t="shared" si="242"/>
        <v>-2.3916784807430647</v>
      </c>
      <c r="BW99" s="18">
        <f t="shared" si="243"/>
        <v>2.3576779385072744</v>
      </c>
      <c r="BX99" s="18">
        <f t="shared" si="244"/>
        <v>0.72191176073590491</v>
      </c>
      <c r="BZ99" t="str">
        <f t="shared" si="261"/>
        <v>61 Caring personal service occupations</v>
      </c>
      <c r="CA99" s="18">
        <f t="shared" si="245"/>
        <v>-16.66460503612095</v>
      </c>
      <c r="CB99" s="18">
        <f t="shared" si="245"/>
        <v>-18.836950736940739</v>
      </c>
      <c r="CC99" s="18">
        <f t="shared" si="245"/>
        <v>-5.4760714701918012</v>
      </c>
      <c r="CD99" s="18">
        <f t="shared" si="245"/>
        <v>-2.5166140817418858</v>
      </c>
      <c r="CE99" s="18">
        <f t="shared" si="246"/>
        <v>-4.5505728117421924</v>
      </c>
      <c r="CG99" s="18">
        <f t="shared" si="247"/>
        <v>-3.5132545014540995</v>
      </c>
      <c r="CH99" s="18">
        <f t="shared" si="248"/>
        <v>1.440163007661166</v>
      </c>
      <c r="CI99" s="18">
        <f t="shared" si="249"/>
        <v>-1.2820173791286416</v>
      </c>
      <c r="CK99" t="str">
        <f t="shared" si="262"/>
        <v>61 Caring personal service occupations</v>
      </c>
      <c r="CL99" s="18">
        <f t="shared" si="250"/>
        <v>-3.7495240935708329</v>
      </c>
      <c r="CM99" s="18">
        <f t="shared" si="250"/>
        <v>-16.015878390468519</v>
      </c>
      <c r="CN99" s="18">
        <f t="shared" si="250"/>
        <v>1.7958674079450843</v>
      </c>
      <c r="CO99" s="18">
        <f t="shared" si="250"/>
        <v>-0.95878717357014143</v>
      </c>
      <c r="CP99" s="18">
        <f t="shared" si="251"/>
        <v>-1.1303575055143456</v>
      </c>
      <c r="CR99" s="18">
        <f t="shared" si="252"/>
        <v>-4.8952697843507309E-2</v>
      </c>
      <c r="CS99" s="18">
        <f t="shared" si="253"/>
        <v>1.9032567627093044</v>
      </c>
      <c r="CT99" s="18">
        <f t="shared" si="254"/>
        <v>1.8656923625559596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-1.9820925137579604</v>
      </c>
      <c r="C100" s="18">
        <f t="shared" si="210"/>
        <v>18.129496629363295</v>
      </c>
      <c r="D100" s="18">
        <f t="shared" si="210"/>
        <v>5.6654371372211632</v>
      </c>
      <c r="E100" s="18">
        <f t="shared" si="210"/>
        <v>4.0883248499728797</v>
      </c>
      <c r="F100" s="18">
        <f t="shared" si="211"/>
        <v>5.4090033974969476</v>
      </c>
      <c r="H100" s="18">
        <f t="shared" si="212"/>
        <v>4.6113959731016729</v>
      </c>
      <c r="I100" s="18">
        <f t="shared" si="213"/>
        <v>4.2443311713947329</v>
      </c>
      <c r="J100" s="18">
        <f t="shared" si="214"/>
        <v>7.1861714164106028</v>
      </c>
      <c r="L100" t="str">
        <f t="shared" si="255"/>
        <v>62 Leisure, travel and related personal service occupations</v>
      </c>
      <c r="M100" s="18">
        <f t="shared" si="215"/>
        <v>9.217127679145797</v>
      </c>
      <c r="N100" s="18">
        <f t="shared" si="215"/>
        <v>-25.733084617795974</v>
      </c>
      <c r="O100" s="18">
        <f t="shared" si="215"/>
        <v>3.5878807279018821</v>
      </c>
      <c r="P100" s="18">
        <f t="shared" si="215"/>
        <v>2.0178418858262992</v>
      </c>
      <c r="Q100" s="18">
        <f t="shared" si="216"/>
        <v>0.49196547602139429</v>
      </c>
      <c r="S100" s="18">
        <f t="shared" si="217"/>
        <v>2.5385261484314414</v>
      </c>
      <c r="T100" s="18">
        <f t="shared" si="218"/>
        <v>3.9477939723129074</v>
      </c>
      <c r="U100" s="18">
        <f t="shared" si="219"/>
        <v>5.5359526229714628</v>
      </c>
      <c r="W100" t="str">
        <f t="shared" si="256"/>
        <v>62 Leisure, travel and related personal service occupations</v>
      </c>
      <c r="X100" s="18">
        <f t="shared" si="220"/>
        <v>3.464104284703029</v>
      </c>
      <c r="Y100" s="18">
        <f t="shared" si="220"/>
        <v>1.1896360030663633</v>
      </c>
      <c r="Z100" s="18">
        <f t="shared" si="220"/>
        <v>3.8326590905367386</v>
      </c>
      <c r="AA100" s="18">
        <f t="shared" si="220"/>
        <v>3.0238855674901366</v>
      </c>
      <c r="AB100" s="18">
        <f t="shared" si="221"/>
        <v>3.1600568997885992</v>
      </c>
      <c r="AD100" s="18">
        <f t="shared" si="222"/>
        <v>3.2927743409030041</v>
      </c>
      <c r="AE100" s="18">
        <f t="shared" si="223"/>
        <v>4.1742786309643565</v>
      </c>
      <c r="AF100" s="18">
        <f t="shared" si="224"/>
        <v>6.2206255930786103</v>
      </c>
      <c r="AH100" t="str">
        <f t="shared" si="257"/>
        <v>62 Leisure, travel and related personal service occupations</v>
      </c>
      <c r="AI100" s="18">
        <f t="shared" si="225"/>
        <v>3.6269244018657831</v>
      </c>
      <c r="AJ100" s="18">
        <f t="shared" si="225"/>
        <v>5.5006202526815429</v>
      </c>
      <c r="AK100" s="18">
        <f t="shared" si="225"/>
        <v>2.9551159717981612</v>
      </c>
      <c r="AL100" s="18">
        <f t="shared" si="225"/>
        <v>3.6399414648377482</v>
      </c>
      <c r="AM100" s="18">
        <f t="shared" si="226"/>
        <v>3.5405318569279531</v>
      </c>
      <c r="AO100" s="18">
        <f t="shared" si="227"/>
        <v>3.4111616524854727</v>
      </c>
      <c r="AP100" s="18">
        <f t="shared" si="228"/>
        <v>4.1767376019004043</v>
      </c>
      <c r="AQ100" s="18">
        <f t="shared" si="229"/>
        <v>6.3027479659817587</v>
      </c>
      <c r="AS100" t="str">
        <f t="shared" si="258"/>
        <v>62 Leisure, travel and related personal service occupations</v>
      </c>
      <c r="AT100" s="18">
        <f t="shared" si="230"/>
        <v>4.3122858794562902</v>
      </c>
      <c r="AU100" s="18">
        <f t="shared" si="230"/>
        <v>9.9752425305713608</v>
      </c>
      <c r="AV100" s="18">
        <f t="shared" si="230"/>
        <v>3.1110557226667668</v>
      </c>
      <c r="AW100" s="18">
        <f t="shared" si="230"/>
        <v>3.5533357002178301</v>
      </c>
      <c r="AX100" s="18">
        <f t="shared" si="231"/>
        <v>3.8045467972546376</v>
      </c>
      <c r="AZ100" s="18">
        <f t="shared" si="232"/>
        <v>3.4056986534223066</v>
      </c>
      <c r="BA100" s="18">
        <f t="shared" si="233"/>
        <v>4.0780421827856017</v>
      </c>
      <c r="BB100" s="18">
        <f t="shared" si="234"/>
        <v>6.2247465363673093</v>
      </c>
      <c r="BD100" t="str">
        <f t="shared" si="259"/>
        <v>62 Leisure, travel and related personal service occupations</v>
      </c>
      <c r="BE100" s="18">
        <f t="shared" si="235"/>
        <v>0.64341494014732437</v>
      </c>
      <c r="BF100" s="18">
        <f t="shared" si="235"/>
        <v>-1.9966305917107463</v>
      </c>
      <c r="BG100" s="18">
        <f t="shared" si="235"/>
        <v>0.25271003026865468</v>
      </c>
      <c r="BH100" s="18">
        <f t="shared" si="235"/>
        <v>0.77454257757612055</v>
      </c>
      <c r="BI100" s="18">
        <f t="shared" si="236"/>
        <v>0.43599191719423391</v>
      </c>
      <c r="BK100" s="18">
        <f t="shared" si="237"/>
        <v>0.60029728812249772</v>
      </c>
      <c r="BL100" s="18">
        <f t="shared" si="238"/>
        <v>2.6821072539601643</v>
      </c>
      <c r="BM100" s="18">
        <f t="shared" si="239"/>
        <v>3.1021574404215269</v>
      </c>
      <c r="BO100" t="str">
        <f t="shared" si="260"/>
        <v>62 Leisure, travel and related personal service occupations</v>
      </c>
      <c r="BP100" s="18">
        <f t="shared" si="240"/>
        <v>-0.91696286288360795</v>
      </c>
      <c r="BQ100" s="18">
        <f t="shared" si="240"/>
        <v>-6.8423392233045828</v>
      </c>
      <c r="BR100" s="18">
        <f t="shared" si="240"/>
        <v>-2.7917719426973853</v>
      </c>
      <c r="BS100" s="18">
        <f t="shared" si="240"/>
        <v>-2.3388740923389606</v>
      </c>
      <c r="BT100" s="18">
        <f t="shared" si="241"/>
        <v>-2.7679514067357025</v>
      </c>
      <c r="BV100" s="18">
        <f t="shared" si="242"/>
        <v>-2.4900740108574126</v>
      </c>
      <c r="BW100" s="18">
        <f t="shared" si="243"/>
        <v>2.1457211297999157</v>
      </c>
      <c r="BX100" s="18">
        <f t="shared" si="244"/>
        <v>0.3896311297996613</v>
      </c>
      <c r="BZ100" t="str">
        <f t="shared" si="261"/>
        <v>62 Leisure, travel and related personal service occupations</v>
      </c>
      <c r="CA100" s="18">
        <f t="shared" si="245"/>
        <v>-0.2436994948333826</v>
      </c>
      <c r="CB100" s="18">
        <f t="shared" si="245"/>
        <v>-14.755100726093007</v>
      </c>
      <c r="CC100" s="18">
        <f t="shared" si="245"/>
        <v>-1.0969252825652975</v>
      </c>
      <c r="CD100" s="18">
        <f t="shared" si="245"/>
        <v>-4.2232859490600845</v>
      </c>
      <c r="CE100" s="18">
        <f t="shared" si="246"/>
        <v>-3.95886283552489</v>
      </c>
      <c r="CG100" s="18">
        <f t="shared" si="247"/>
        <v>-3.1923034941712669</v>
      </c>
      <c r="CH100" s="18">
        <f t="shared" si="248"/>
        <v>2.004072694401926</v>
      </c>
      <c r="CI100" s="18">
        <f t="shared" si="249"/>
        <v>-0.26240887097858101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-27.841685458758192</v>
      </c>
      <c r="CN100" s="18">
        <f t="shared" si="250"/>
        <v>-3.4225936448442851</v>
      </c>
      <c r="CO100" s="18">
        <f t="shared" si="250"/>
        <v>-2.7545321321481797</v>
      </c>
      <c r="CP100" s="18">
        <f t="shared" si="251"/>
        <v>-4.7566065178190726</v>
      </c>
      <c r="CR100" s="18">
        <f t="shared" si="252"/>
        <v>-2.9777312005269674</v>
      </c>
      <c r="CS100" s="18">
        <f t="shared" si="253"/>
        <v>1.5818199869498839</v>
      </c>
      <c r="CT100" s="18">
        <f t="shared" si="254"/>
        <v>-0.69354307968541029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-15.773625685365078</v>
      </c>
      <c r="D101" s="18">
        <f t="shared" si="210"/>
        <v>4.5875191848545382</v>
      </c>
      <c r="E101" s="18">
        <f t="shared" si="210"/>
        <v>3.5777512246410126</v>
      </c>
      <c r="F101" s="18">
        <f t="shared" si="211"/>
        <v>2.557992685130106</v>
      </c>
      <c r="H101" s="18">
        <f t="shared" si="212"/>
        <v>3.9132526399099588</v>
      </c>
      <c r="I101" s="18">
        <f t="shared" si="213"/>
        <v>4.0970784488783885</v>
      </c>
      <c r="J101" s="18">
        <f t="shared" si="214"/>
        <v>6.5906320580021216</v>
      </c>
      <c r="L101" t="str">
        <f t="shared" si="255"/>
        <v>63 Community and civil enforcement occupations</v>
      </c>
      <c r="M101" s="18">
        <f t="shared" si="215"/>
        <v>6.7300967517850419</v>
      </c>
      <c r="N101" s="18">
        <f t="shared" si="215"/>
        <v>4.1100112557439505</v>
      </c>
      <c r="O101" s="18">
        <f t="shared" si="215"/>
        <v>0.44883620477236263</v>
      </c>
      <c r="P101" s="18">
        <f t="shared" si="215"/>
        <v>4.1787382470040768</v>
      </c>
      <c r="Q101" s="18">
        <f t="shared" si="216"/>
        <v>2.9942544691974105</v>
      </c>
      <c r="S101" s="18">
        <f t="shared" si="217"/>
        <v>2.9202972700104857</v>
      </c>
      <c r="T101" s="18">
        <f t="shared" si="218"/>
        <v>3.5589885684482514</v>
      </c>
      <c r="U101" s="18">
        <f t="shared" si="219"/>
        <v>5.4912798471983937</v>
      </c>
      <c r="W101" t="str">
        <f t="shared" si="256"/>
        <v>63 Community and civil enforcement occupations</v>
      </c>
      <c r="X101" s="18">
        <f t="shared" si="220"/>
        <v>2.1281536334659457</v>
      </c>
      <c r="Y101" s="18">
        <f t="shared" si="220"/>
        <v>5.2450324701542428</v>
      </c>
      <c r="Z101" s="18">
        <f t="shared" si="220"/>
        <v>3.4532840714571744</v>
      </c>
      <c r="AA101" s="18">
        <f t="shared" si="220"/>
        <v>2.3895912544400488</v>
      </c>
      <c r="AB101" s="18">
        <f t="shared" si="221"/>
        <v>2.8975582751203266</v>
      </c>
      <c r="AD101" s="18">
        <f t="shared" si="222"/>
        <v>2.7429347460211861</v>
      </c>
      <c r="AE101" s="18">
        <f t="shared" si="223"/>
        <v>4.2359257892909952</v>
      </c>
      <c r="AF101" s="18">
        <f t="shared" si="224"/>
        <v>5.9029603366612227</v>
      </c>
      <c r="AH101" t="str">
        <f t="shared" si="257"/>
        <v>63 Community and civil enforcement occupations</v>
      </c>
      <c r="AI101" s="18">
        <f t="shared" si="225"/>
        <v>-0.73451956305702337</v>
      </c>
      <c r="AJ101" s="18">
        <f t="shared" si="225"/>
        <v>23.208252190701593</v>
      </c>
      <c r="AK101" s="18">
        <f t="shared" si="225"/>
        <v>-0.36935395042450025</v>
      </c>
      <c r="AL101" s="18">
        <f t="shared" si="225"/>
        <v>1.9448027686133962</v>
      </c>
      <c r="AM101" s="18">
        <f t="shared" si="226"/>
        <v>2.421460467261638</v>
      </c>
      <c r="AO101" s="18">
        <f t="shared" si="227"/>
        <v>1.1675056114342164</v>
      </c>
      <c r="AP101" s="18">
        <f t="shared" si="228"/>
        <v>3.3415024043815578</v>
      </c>
      <c r="AQ101" s="18">
        <f t="shared" si="229"/>
        <v>4.1014004204383614</v>
      </c>
      <c r="AS101" t="str">
        <f t="shared" si="258"/>
        <v>63 Community and civil enforcement occupations</v>
      </c>
      <c r="AT101" s="18">
        <f t="shared" si="230"/>
        <v>-2.3169147677732704</v>
      </c>
      <c r="AU101" s="18">
        <f t="shared" si="230"/>
        <v>13.875914837600778</v>
      </c>
      <c r="AV101" s="18">
        <f t="shared" si="230"/>
        <v>-2.084423974156091</v>
      </c>
      <c r="AW101" s="18">
        <f t="shared" si="230"/>
        <v>0.81209665734522929</v>
      </c>
      <c r="AX101" s="18">
        <f t="shared" si="231"/>
        <v>0.66154205131507826</v>
      </c>
      <c r="AZ101" s="18">
        <f t="shared" si="232"/>
        <v>-0.16280765028229283</v>
      </c>
      <c r="BA101" s="18">
        <f t="shared" si="233"/>
        <v>3.1831426002484564</v>
      </c>
      <c r="BB101" s="18">
        <f t="shared" si="234"/>
        <v>3.0786015066267103</v>
      </c>
      <c r="BD101" t="str">
        <f t="shared" si="259"/>
        <v>63 Community and civil enforcement occupations</v>
      </c>
      <c r="BE101" s="18">
        <f t="shared" si="235"/>
        <v>-9.0299376767442929</v>
      </c>
      <c r="BF101" s="18">
        <f t="shared" si="235"/>
        <v>76.195227899099535</v>
      </c>
      <c r="BG101" s="18">
        <f t="shared" si="235"/>
        <v>-10.83699823043338</v>
      </c>
      <c r="BH101" s="18">
        <f t="shared" si="235"/>
        <v>0.33198882360896409</v>
      </c>
      <c r="BI101" s="18">
        <f t="shared" si="236"/>
        <v>0.16292185730080178</v>
      </c>
      <c r="BK101" s="18">
        <f t="shared" si="237"/>
        <v>-3.5383896712698926</v>
      </c>
      <c r="BL101" s="18">
        <f t="shared" si="238"/>
        <v>1.3826836052482694</v>
      </c>
      <c r="BM101" s="18">
        <f t="shared" si="239"/>
        <v>-1.3847681738196171</v>
      </c>
      <c r="BO101" t="str">
        <f t="shared" si="260"/>
        <v>63 Community and civil enforcement occupations</v>
      </c>
      <c r="BP101" s="18">
        <f t="shared" si="240"/>
        <v>-3.2672540234244041</v>
      </c>
      <c r="BQ101" s="18">
        <f t="shared" si="240"/>
        <v>33.428604704937982</v>
      </c>
      <c r="BR101" s="18">
        <f t="shared" si="240"/>
        <v>-5.0545459628481666</v>
      </c>
      <c r="BS101" s="18">
        <f t="shared" si="240"/>
        <v>0.79310989527812126</v>
      </c>
      <c r="BT101" s="18">
        <f t="shared" si="241"/>
        <v>0.67763781398779699</v>
      </c>
      <c r="BV101" s="18">
        <f t="shared" si="242"/>
        <v>-1.1950683544056817</v>
      </c>
      <c r="BW101" s="18">
        <f t="shared" si="243"/>
        <v>1.9444882887189818</v>
      </c>
      <c r="BX101" s="18">
        <f t="shared" si="244"/>
        <v>1.0516668362388737</v>
      </c>
      <c r="BZ101" t="str">
        <f t="shared" si="261"/>
        <v>63 Community and civil enforcement occupations</v>
      </c>
      <c r="CA101" s="18">
        <f t="shared" si="245"/>
        <v>4.2558347662804197</v>
      </c>
      <c r="CB101" s="18">
        <f t="shared" si="245"/>
        <v>0.58746382713135148</v>
      </c>
      <c r="CC101" s="18">
        <f t="shared" si="245"/>
        <v>-2.443603191523025</v>
      </c>
      <c r="CD101" s="18">
        <f t="shared" si="245"/>
        <v>-2.5786346485859646</v>
      </c>
      <c r="CE101" s="18">
        <f t="shared" si="246"/>
        <v>-2.3414445670254302</v>
      </c>
      <c r="CG101" s="18">
        <f t="shared" si="247"/>
        <v>-2.5336449425826801</v>
      </c>
      <c r="CH101" s="18">
        <f t="shared" si="248"/>
        <v>1.9113772797256567</v>
      </c>
      <c r="CI101" s="18">
        <f t="shared" si="249"/>
        <v>5.9239600092841904E-2</v>
      </c>
      <c r="CK101" t="str">
        <f t="shared" si="262"/>
        <v>63 Community and civil enforcement occupations</v>
      </c>
      <c r="CL101" s="18">
        <f t="shared" si="250"/>
        <v>-10.163114016440344</v>
      </c>
      <c r="CM101" s="18">
        <f t="shared" si="250"/>
        <v>26.2223041977105</v>
      </c>
      <c r="CN101" s="18">
        <f t="shared" si="250"/>
        <v>-12.654793439196233</v>
      </c>
      <c r="CO101" s="18">
        <f t="shared" si="250"/>
        <v>-4.0439172380018711</v>
      </c>
      <c r="CP101" s="18">
        <f t="shared" si="251"/>
        <v>-5.2119613873060411</v>
      </c>
      <c r="CR101" s="18">
        <f t="shared" si="252"/>
        <v>-7.0046216592782651</v>
      </c>
      <c r="CS101" s="18">
        <f t="shared" si="253"/>
        <v>0.86967653029663694</v>
      </c>
      <c r="CT101" s="18">
        <f t="shared" si="254"/>
        <v>-4.8397890379423769</v>
      </c>
    </row>
    <row r="102" spans="1:98" x14ac:dyDescent="0.2">
      <c r="A102" t="str">
        <f t="shared" si="209"/>
        <v>71 Sales occupations</v>
      </c>
      <c r="B102" s="18">
        <f t="shared" si="210"/>
        <v>2.1971145528159042</v>
      </c>
      <c r="C102" s="18">
        <f t="shared" si="210"/>
        <v>-30.698119413004989</v>
      </c>
      <c r="D102" s="18">
        <f t="shared" si="210"/>
        <v>2.5659473879845462</v>
      </c>
      <c r="E102" s="18">
        <f t="shared" si="210"/>
        <v>2.0176262901502984</v>
      </c>
      <c r="F102" s="18">
        <f t="shared" si="211"/>
        <v>-0.25133972182113107</v>
      </c>
      <c r="H102" s="18">
        <f t="shared" si="212"/>
        <v>2.2000735082899681</v>
      </c>
      <c r="I102" s="18">
        <f t="shared" si="213"/>
        <v>3.4122713088101886</v>
      </c>
      <c r="J102" s="18">
        <f t="shared" si="214"/>
        <v>4.8684140620262051</v>
      </c>
      <c r="L102" t="str">
        <f t="shared" si="255"/>
        <v>71 Sales occupations</v>
      </c>
      <c r="M102" s="18">
        <f t="shared" si="215"/>
        <v>5.2206723167790514</v>
      </c>
      <c r="N102" s="18">
        <f t="shared" si="215"/>
        <v>-18.086624107800642</v>
      </c>
      <c r="O102" s="18">
        <f t="shared" si="215"/>
        <v>3.3513692742376255</v>
      </c>
      <c r="P102" s="18">
        <f t="shared" si="215"/>
        <v>3.0420595206401169</v>
      </c>
      <c r="Q102" s="18">
        <f t="shared" si="216"/>
        <v>1.6699433244538042</v>
      </c>
      <c r="S102" s="18">
        <f t="shared" si="217"/>
        <v>3.1450597790594337</v>
      </c>
      <c r="T102" s="18">
        <f t="shared" si="218"/>
        <v>3.7378375375823447</v>
      </c>
      <c r="U102" s="18">
        <f t="shared" si="219"/>
        <v>5.7867321129869476</v>
      </c>
      <c r="W102" t="str">
        <f t="shared" si="256"/>
        <v>71 Sales occupations</v>
      </c>
      <c r="X102" s="18">
        <f t="shared" si="220"/>
        <v>-1.4563060128979566</v>
      </c>
      <c r="Y102" s="18">
        <f t="shared" si="220"/>
        <v>9.040775891981756</v>
      </c>
      <c r="Z102" s="18">
        <f t="shared" si="220"/>
        <v>2.1315018494863613</v>
      </c>
      <c r="AA102" s="18">
        <f t="shared" si="220"/>
        <v>3.1087335108229031</v>
      </c>
      <c r="AB102" s="18">
        <f t="shared" si="221"/>
        <v>3.1623859649097863</v>
      </c>
      <c r="AD102" s="18">
        <f t="shared" si="222"/>
        <v>2.7819550717803398</v>
      </c>
      <c r="AE102" s="18">
        <f t="shared" si="223"/>
        <v>3.7884015089248768</v>
      </c>
      <c r="AF102" s="18">
        <f t="shared" si="224"/>
        <v>5.5736805215279128</v>
      </c>
      <c r="AH102" t="str">
        <f t="shared" si="257"/>
        <v>71 Sales occupations</v>
      </c>
      <c r="AI102" s="18">
        <f t="shared" si="225"/>
        <v>-1.7425318856958416</v>
      </c>
      <c r="AJ102" s="18">
        <f t="shared" si="225"/>
        <v>12.849293654255023</v>
      </c>
      <c r="AK102" s="18">
        <f t="shared" si="225"/>
        <v>1.1911217975064226</v>
      </c>
      <c r="AL102" s="18">
        <f t="shared" si="225"/>
        <v>3.2296892818237222</v>
      </c>
      <c r="AM102" s="18">
        <f t="shared" si="226"/>
        <v>3.1611247832308065</v>
      </c>
      <c r="AO102" s="18">
        <f t="shared" si="227"/>
        <v>2.5456440147027859</v>
      </c>
      <c r="AP102" s="18">
        <f t="shared" si="228"/>
        <v>3.7014049135405624</v>
      </c>
      <c r="AQ102" s="18">
        <f t="shared" si="229"/>
        <v>5.3422494054604197</v>
      </c>
      <c r="AS102" t="str">
        <f t="shared" si="258"/>
        <v>71 Sales occupations</v>
      </c>
      <c r="AT102" s="18">
        <f t="shared" si="230"/>
        <v>-3.5785905187659228</v>
      </c>
      <c r="AU102" s="18">
        <f t="shared" si="230"/>
        <v>7.4447009261946695</v>
      </c>
      <c r="AV102" s="18">
        <f t="shared" si="230"/>
        <v>0.32378101534220605</v>
      </c>
      <c r="AW102" s="18">
        <f t="shared" si="230"/>
        <v>2.3425450062983133</v>
      </c>
      <c r="AX102" s="18">
        <f t="shared" si="231"/>
        <v>2.017085368970184</v>
      </c>
      <c r="AZ102" s="18">
        <f t="shared" si="232"/>
        <v>1.6651499582370333</v>
      </c>
      <c r="BA102" s="18">
        <f t="shared" si="233"/>
        <v>3.1092242223685451</v>
      </c>
      <c r="BB102" s="18">
        <f t="shared" si="234"/>
        <v>4.2389883796415395</v>
      </c>
      <c r="BD102" t="str">
        <f t="shared" si="259"/>
        <v>71 Sales occupations</v>
      </c>
      <c r="BE102" s="18">
        <f t="shared" si="235"/>
        <v>-1.9845006909197771</v>
      </c>
      <c r="BF102" s="18">
        <f t="shared" si="235"/>
        <v>12.306770317901261</v>
      </c>
      <c r="BG102" s="18">
        <f t="shared" si="235"/>
        <v>-8.0468381528819855E-2</v>
      </c>
      <c r="BH102" s="18">
        <f t="shared" si="235"/>
        <v>1.437740491796502</v>
      </c>
      <c r="BI102" s="18">
        <f t="shared" si="236"/>
        <v>1.605179431383319</v>
      </c>
      <c r="BK102" s="18">
        <f t="shared" si="237"/>
        <v>0.9291248971946553</v>
      </c>
      <c r="BL102" s="18">
        <f t="shared" si="238"/>
        <v>2.9249902124495408</v>
      </c>
      <c r="BM102" s="18">
        <f t="shared" si="239"/>
        <v>3.5594571887259008</v>
      </c>
      <c r="BO102" t="str">
        <f t="shared" si="260"/>
        <v>71 Sales occupations</v>
      </c>
      <c r="BP102" s="18">
        <f t="shared" si="240"/>
        <v>-4.123093698451175</v>
      </c>
      <c r="BQ102" s="18">
        <f t="shared" si="240"/>
        <v>3.5075154168665579</v>
      </c>
      <c r="BR102" s="18">
        <f t="shared" si="240"/>
        <v>-2.9034086513367474</v>
      </c>
      <c r="BS102" s="18">
        <f t="shared" si="240"/>
        <v>-2.8543297120073974</v>
      </c>
      <c r="BT102" s="18">
        <f t="shared" si="241"/>
        <v>-2.483828278898581</v>
      </c>
      <c r="BV102" s="18">
        <f t="shared" si="242"/>
        <v>-2.8706921142416353</v>
      </c>
      <c r="BW102" s="18">
        <f t="shared" si="243"/>
        <v>2.2062546033484898</v>
      </c>
      <c r="BX102" s="18">
        <f t="shared" si="244"/>
        <v>0.21866191659754008</v>
      </c>
      <c r="BZ102" t="str">
        <f t="shared" si="261"/>
        <v>71 Sales occupations</v>
      </c>
      <c r="CA102" s="18">
        <f t="shared" si="245"/>
        <v>-3.6387939025215421</v>
      </c>
      <c r="CB102" s="18">
        <f t="shared" si="245"/>
        <v>-10.246388215062051</v>
      </c>
      <c r="CC102" s="18">
        <f t="shared" si="245"/>
        <v>-3.1305413248257641</v>
      </c>
      <c r="CD102" s="18">
        <f t="shared" si="245"/>
        <v>-7.7404995200920919</v>
      </c>
      <c r="CE102" s="18">
        <f t="shared" si="246"/>
        <v>-6.4850425823164803</v>
      </c>
      <c r="CG102" s="18">
        <f t="shared" si="247"/>
        <v>-6.228753267349207</v>
      </c>
      <c r="CH102" s="18">
        <f t="shared" si="248"/>
        <v>1.6416394285074354</v>
      </c>
      <c r="CI102" s="18">
        <f t="shared" si="249"/>
        <v>-2.7540846551022291</v>
      </c>
      <c r="CK102" t="str">
        <f t="shared" si="262"/>
        <v>71 Sales occupations</v>
      </c>
      <c r="CL102" s="18">
        <f t="shared" si="250"/>
        <v>-8.0763992130586271</v>
      </c>
      <c r="CM102" s="18">
        <f t="shared" si="250"/>
        <v>-32.571967866399298</v>
      </c>
      <c r="CN102" s="18">
        <f t="shared" si="250"/>
        <v>-4.7456095019726696</v>
      </c>
      <c r="CO102" s="18">
        <f t="shared" si="250"/>
        <v>-6.5836728443304127</v>
      </c>
      <c r="CP102" s="18">
        <f t="shared" si="251"/>
        <v>-7.9087567256465601</v>
      </c>
      <c r="CR102" s="18">
        <f t="shared" si="252"/>
        <v>-5.9749601286219196</v>
      </c>
      <c r="CS102" s="18">
        <f t="shared" si="253"/>
        <v>1.3144266679291583</v>
      </c>
      <c r="CT102" s="18">
        <f t="shared" si="254"/>
        <v>-3.2072751675249145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6.7436260528511038</v>
      </c>
      <c r="C103" s="18">
        <f t="shared" si="210"/>
        <v>-9.9714722917075846</v>
      </c>
      <c r="D103" s="18">
        <f t="shared" si="210"/>
        <v>9.575275737583965</v>
      </c>
      <c r="E103" s="18">
        <f t="shared" si="210"/>
        <v>3.4397285345555417</v>
      </c>
      <c r="F103" s="18">
        <f t="shared" si="211"/>
        <v>4.4091465058950563</v>
      </c>
      <c r="H103" s="18">
        <f t="shared" si="212"/>
        <v>5.4457561490481643</v>
      </c>
      <c r="I103" s="18">
        <f t="shared" si="213"/>
        <v>4.1724563220281841</v>
      </c>
      <c r="J103" s="18">
        <f t="shared" si="214"/>
        <v>7.744822036627097</v>
      </c>
      <c r="L103" t="str">
        <f t="shared" si="255"/>
        <v>72 Customer service occupations</v>
      </c>
      <c r="M103" s="18">
        <f t="shared" si="215"/>
        <v>8.8458221988052088</v>
      </c>
      <c r="N103" s="18">
        <f t="shared" si="215"/>
        <v>-21.813839582173845</v>
      </c>
      <c r="O103" s="18">
        <f t="shared" si="215"/>
        <v>9.1182716925170659</v>
      </c>
      <c r="P103" s="18">
        <f t="shared" si="215"/>
        <v>3.3566974634656743</v>
      </c>
      <c r="Q103" s="18">
        <f t="shared" si="216"/>
        <v>3.3059224322638858</v>
      </c>
      <c r="S103" s="18">
        <f t="shared" si="217"/>
        <v>5.2426016468834158</v>
      </c>
      <c r="T103" s="18">
        <f t="shared" si="218"/>
        <v>4.5372394408005556</v>
      </c>
      <c r="U103" s="18">
        <f t="shared" si="219"/>
        <v>7.8293460521333902</v>
      </c>
      <c r="W103" t="str">
        <f t="shared" si="256"/>
        <v>72 Customer service occupations</v>
      </c>
      <c r="X103" s="18">
        <f t="shared" si="220"/>
        <v>-0.12339580175859677</v>
      </c>
      <c r="Y103" s="18">
        <f t="shared" si="220"/>
        <v>13.490651298504686</v>
      </c>
      <c r="Z103" s="18">
        <f t="shared" si="220"/>
        <v>6.997778087455897</v>
      </c>
      <c r="AA103" s="18">
        <f t="shared" si="220"/>
        <v>3.1267431013962899</v>
      </c>
      <c r="AB103" s="18">
        <f t="shared" si="221"/>
        <v>4.9473995189707853</v>
      </c>
      <c r="AD103" s="18">
        <f t="shared" si="222"/>
        <v>4.4012714949848153</v>
      </c>
      <c r="AE103" s="18">
        <f t="shared" si="223"/>
        <v>4.0733614636448756</v>
      </c>
      <c r="AF103" s="18">
        <f t="shared" si="224"/>
        <v>6.9196870072645744</v>
      </c>
      <c r="AH103" t="str">
        <f t="shared" si="257"/>
        <v>72 Customer service occupations</v>
      </c>
      <c r="AI103" s="18">
        <f t="shared" si="225"/>
        <v>1.5179827635264376</v>
      </c>
      <c r="AJ103" s="18">
        <f t="shared" si="225"/>
        <v>15.76260140673147</v>
      </c>
      <c r="AK103" s="18">
        <f t="shared" si="225"/>
        <v>7.1125721385314922</v>
      </c>
      <c r="AL103" s="18">
        <f t="shared" si="225"/>
        <v>3.3121761584750553</v>
      </c>
      <c r="AM103" s="18">
        <f t="shared" si="226"/>
        <v>5.2307948826484596</v>
      </c>
      <c r="AO103" s="18">
        <f t="shared" si="227"/>
        <v>4.563751384507353</v>
      </c>
      <c r="AP103" s="18">
        <f t="shared" si="228"/>
        <v>4.2082325358878903</v>
      </c>
      <c r="AQ103" s="18">
        <f t="shared" si="229"/>
        <v>7.1277677946340434</v>
      </c>
      <c r="AS103" t="str">
        <f t="shared" si="258"/>
        <v>72 Customer service occupations</v>
      </c>
      <c r="AT103" s="18">
        <f t="shared" si="230"/>
        <v>-0.54537973254121797</v>
      </c>
      <c r="AU103" s="18">
        <f t="shared" si="230"/>
        <v>11.216101755267571</v>
      </c>
      <c r="AV103" s="18">
        <f t="shared" si="230"/>
        <v>6.1581606482819407</v>
      </c>
      <c r="AW103" s="18">
        <f t="shared" si="230"/>
        <v>2.094963965241603</v>
      </c>
      <c r="AX103" s="18">
        <f t="shared" si="231"/>
        <v>3.9019294025063767</v>
      </c>
      <c r="AZ103" s="18">
        <f t="shared" si="232"/>
        <v>3.4317823323645413</v>
      </c>
      <c r="BA103" s="18">
        <f t="shared" si="233"/>
        <v>3.6069681789084207</v>
      </c>
      <c r="BB103" s="18">
        <f t="shared" si="234"/>
        <v>5.8925376805355256</v>
      </c>
      <c r="BD103" t="str">
        <f t="shared" si="259"/>
        <v>72 Customer service occupations</v>
      </c>
      <c r="BE103" s="18">
        <f t="shared" si="235"/>
        <v>0.4701621358121022</v>
      </c>
      <c r="BF103" s="18">
        <f t="shared" si="235"/>
        <v>15.288926276950065</v>
      </c>
      <c r="BG103" s="18">
        <f t="shared" si="235"/>
        <v>4.2531917127878627</v>
      </c>
      <c r="BH103" s="18">
        <f t="shared" si="235"/>
        <v>1.6564305766697984</v>
      </c>
      <c r="BI103" s="18">
        <f t="shared" si="236"/>
        <v>3.2699424141681588</v>
      </c>
      <c r="BK103" s="18">
        <f t="shared" si="237"/>
        <v>2.5147501436133535</v>
      </c>
      <c r="BL103" s="18">
        <f t="shared" si="238"/>
        <v>3.0545285789662868</v>
      </c>
      <c r="BM103" s="18">
        <f t="shared" si="239"/>
        <v>4.8051755712886779</v>
      </c>
      <c r="BO103" t="str">
        <f t="shared" si="260"/>
        <v>72 Customer service occupations</v>
      </c>
      <c r="BP103" s="18">
        <f t="shared" si="240"/>
        <v>0.69960934053769908</v>
      </c>
      <c r="BQ103" s="18">
        <f t="shared" si="240"/>
        <v>5.6725869649317362</v>
      </c>
      <c r="BR103" s="18">
        <f t="shared" si="240"/>
        <v>3.8804342434242134</v>
      </c>
      <c r="BS103" s="18">
        <f t="shared" si="240"/>
        <v>-8.0894590318369985E-2</v>
      </c>
      <c r="BT103" s="18">
        <f t="shared" si="241"/>
        <v>1.4950310510859488</v>
      </c>
      <c r="BV103" s="18">
        <f t="shared" si="242"/>
        <v>1.2224730066180189</v>
      </c>
      <c r="BW103" s="18">
        <f t="shared" si="243"/>
        <v>2.8769479757866812</v>
      </c>
      <c r="BX103" s="18">
        <f t="shared" si="244"/>
        <v>3.7225495498098393</v>
      </c>
      <c r="BZ103" t="str">
        <f t="shared" si="261"/>
        <v>72 Customer service occupations</v>
      </c>
      <c r="CA103" s="18">
        <f t="shared" si="245"/>
        <v>-0.17893819268910427</v>
      </c>
      <c r="CB103" s="18">
        <f t="shared" si="245"/>
        <v>-9.7176627034666119</v>
      </c>
      <c r="CC103" s="18">
        <f t="shared" si="245"/>
        <v>3.1206119217358941</v>
      </c>
      <c r="CD103" s="18">
        <f t="shared" si="245"/>
        <v>-0.57345217425011086</v>
      </c>
      <c r="CE103" s="18">
        <f t="shared" si="246"/>
        <v>-3.8074524144637856E-2</v>
      </c>
      <c r="CG103" s="18">
        <f t="shared" si="247"/>
        <v>0.64295991023135546</v>
      </c>
      <c r="CH103" s="18">
        <f t="shared" si="248"/>
        <v>2.1443263181515126</v>
      </c>
      <c r="CI103" s="18">
        <f t="shared" si="249"/>
        <v>2.6278173375422709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-22.468213102257771</v>
      </c>
      <c r="CN103" s="18">
        <f t="shared" si="250"/>
        <v>7.8146523727297357</v>
      </c>
      <c r="CO103" s="18">
        <f t="shared" si="250"/>
        <v>1.1794870952925196</v>
      </c>
      <c r="CP103" s="18">
        <f t="shared" si="251"/>
        <v>1.5049195806414728</v>
      </c>
      <c r="CR103" s="18">
        <f t="shared" si="252"/>
        <v>3.3445498754075098</v>
      </c>
      <c r="CS103" s="18">
        <f t="shared" si="253"/>
        <v>3.107972209231713</v>
      </c>
      <c r="CT103" s="18">
        <f t="shared" si="254"/>
        <v>5.4626321522012633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12.584266488875141</v>
      </c>
      <c r="C104" s="18">
        <f t="shared" si="210"/>
        <v>-29.080693268852276</v>
      </c>
      <c r="D104" s="18">
        <f t="shared" si="210"/>
        <v>9.6602305969896829</v>
      </c>
      <c r="E104" s="18">
        <f t="shared" si="210"/>
        <v>4.3194643264787835</v>
      </c>
      <c r="F104" s="18">
        <f t="shared" si="211"/>
        <v>3.4347534687964254</v>
      </c>
      <c r="H104" s="18">
        <f t="shared" si="212"/>
        <v>6.0701746187077799</v>
      </c>
      <c r="I104" s="18">
        <f t="shared" si="213"/>
        <v>4.0997009761599479</v>
      </c>
      <c r="J104" s="18">
        <f t="shared" si="214"/>
        <v>8.1690774609425745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-28.612780678647422</v>
      </c>
      <c r="O104" s="18">
        <f t="shared" si="215"/>
        <v>9.2845991295449348</v>
      </c>
      <c r="P104" s="18">
        <f t="shared" si="215"/>
        <v>4.2588767358409996</v>
      </c>
      <c r="Q104" s="18">
        <f t="shared" si="216"/>
        <v>3.328852449045705</v>
      </c>
      <c r="S104" s="18">
        <f t="shared" si="217"/>
        <v>5.9078981065491698</v>
      </c>
      <c r="T104" s="18">
        <f t="shared" si="218"/>
        <v>4.5586556458762306</v>
      </c>
      <c r="U104" s="18">
        <f t="shared" si="219"/>
        <v>8.3222571786945032</v>
      </c>
      <c r="W104" t="str">
        <f t="shared" si="256"/>
        <v>81 Process, plant and machine operatives</v>
      </c>
      <c r="X104" s="18">
        <f t="shared" si="220"/>
        <v>-4.6957743697179533</v>
      </c>
      <c r="Y104" s="18">
        <f t="shared" si="220"/>
        <v>-9.6335528060206279</v>
      </c>
      <c r="Z104" s="18">
        <f t="shared" si="220"/>
        <v>8.7711342728153276</v>
      </c>
      <c r="AA104" s="18">
        <f t="shared" si="220"/>
        <v>4.3788274436151742</v>
      </c>
      <c r="AB104" s="18">
        <f t="shared" si="221"/>
        <v>4.7836993741219525</v>
      </c>
      <c r="AD104" s="18">
        <f t="shared" si="222"/>
        <v>5.8228600722896484</v>
      </c>
      <c r="AE104" s="18">
        <f t="shared" si="223"/>
        <v>4.3727747375828629</v>
      </c>
      <c r="AF104" s="18">
        <f t="shared" si="224"/>
        <v>8.1467024623778528</v>
      </c>
      <c r="AH104" t="str">
        <f t="shared" si="257"/>
        <v>81 Process, plant and machine operatives</v>
      </c>
      <c r="AI104" s="18">
        <f t="shared" si="225"/>
        <v>-2.0860914508579076</v>
      </c>
      <c r="AJ104" s="18">
        <f t="shared" si="225"/>
        <v>-5.401950110282816</v>
      </c>
      <c r="AK104" s="18">
        <f t="shared" si="225"/>
        <v>8.103048545038515</v>
      </c>
      <c r="AL104" s="18">
        <f t="shared" si="225"/>
        <v>2.8768489022380495</v>
      </c>
      <c r="AM104" s="18">
        <f t="shared" si="226"/>
        <v>3.9358869602158064</v>
      </c>
      <c r="AO104" s="18">
        <f t="shared" si="227"/>
        <v>4.5902215014110404</v>
      </c>
      <c r="AP104" s="18">
        <f t="shared" si="228"/>
        <v>3.8476729433566614</v>
      </c>
      <c r="AQ104" s="18">
        <f t="shared" si="229"/>
        <v>6.9043763896429855</v>
      </c>
      <c r="AS104" t="str">
        <f t="shared" si="258"/>
        <v>81 Process, plant and machine operatives</v>
      </c>
      <c r="AT104" s="18">
        <f t="shared" si="230"/>
        <v>-5.9607238553358588</v>
      </c>
      <c r="AU104" s="18">
        <f t="shared" si="230"/>
        <v>-8.1651221851036677</v>
      </c>
      <c r="AV104" s="18">
        <f t="shared" si="230"/>
        <v>7.1305838035051305</v>
      </c>
      <c r="AW104" s="18">
        <f t="shared" si="230"/>
        <v>1.2736463267830844</v>
      </c>
      <c r="AX104" s="18">
        <f t="shared" si="231"/>
        <v>2.4403886478655545</v>
      </c>
      <c r="AZ104" s="18">
        <f t="shared" si="232"/>
        <v>3.1894874131641382</v>
      </c>
      <c r="BA104" s="18">
        <f t="shared" si="233"/>
        <v>3.3438892823563826</v>
      </c>
      <c r="BB104" s="18">
        <f t="shared" si="234"/>
        <v>5.5216554183288302</v>
      </c>
      <c r="BD104" t="str">
        <f t="shared" si="259"/>
        <v>81 Process, plant and machine operatives</v>
      </c>
      <c r="BE104" s="18">
        <f t="shared" si="235"/>
        <v>-3.7651156165703803</v>
      </c>
      <c r="BF104" s="18">
        <f t="shared" si="235"/>
        <v>8.6308808671449633</v>
      </c>
      <c r="BG104" s="18">
        <f t="shared" si="235"/>
        <v>2.5976279384602341</v>
      </c>
      <c r="BH104" s="18">
        <f t="shared" si="235"/>
        <v>0.66808099458430803</v>
      </c>
      <c r="BI104" s="18">
        <f t="shared" si="236"/>
        <v>1.7501041612900892</v>
      </c>
      <c r="BK104" s="18">
        <f t="shared" si="237"/>
        <v>1.3071971358900036</v>
      </c>
      <c r="BL104" s="18">
        <f t="shared" si="238"/>
        <v>2.3962261145543451</v>
      </c>
      <c r="BM104" s="18">
        <f t="shared" si="239"/>
        <v>3.3594191361112857</v>
      </c>
      <c r="BO104" t="str">
        <f t="shared" si="260"/>
        <v>81 Process, plant and machine operatives</v>
      </c>
      <c r="BP104" s="18">
        <f t="shared" si="240"/>
        <v>-2.2538166820971872</v>
      </c>
      <c r="BQ104" s="18">
        <f t="shared" si="240"/>
        <v>-10.09294378211697</v>
      </c>
      <c r="BR104" s="18">
        <f t="shared" si="240"/>
        <v>4.9021363565002085</v>
      </c>
      <c r="BS104" s="18">
        <f t="shared" si="240"/>
        <v>8.5172364311736359E-2</v>
      </c>
      <c r="BT104" s="18">
        <f t="shared" si="241"/>
        <v>0.88771910923179931</v>
      </c>
      <c r="BV104" s="18">
        <f t="shared" si="242"/>
        <v>1.6657351082860705</v>
      </c>
      <c r="BW104" s="18">
        <f t="shared" si="243"/>
        <v>2.5913791437165434</v>
      </c>
      <c r="BX104" s="18">
        <f t="shared" si="244"/>
        <v>3.7972568535241891</v>
      </c>
      <c r="BZ104" t="str">
        <f t="shared" si="261"/>
        <v>81 Process, plant and machine operatives</v>
      </c>
      <c r="CA104" s="18">
        <f t="shared" si="245"/>
        <v>3.0200075348213895</v>
      </c>
      <c r="CB104" s="18">
        <f t="shared" si="245"/>
        <v>-34.204210185089678</v>
      </c>
      <c r="CC104" s="18">
        <f t="shared" si="245"/>
        <v>1.775194341798958</v>
      </c>
      <c r="CD104" s="18">
        <f t="shared" si="245"/>
        <v>-8.3907176637559751</v>
      </c>
      <c r="CE104" s="18">
        <f t="shared" si="246"/>
        <v>-7.2662839144369666</v>
      </c>
      <c r="CG104" s="18">
        <f t="shared" si="247"/>
        <v>-5.1202276373437332</v>
      </c>
      <c r="CH104" s="18">
        <f t="shared" si="248"/>
        <v>1.7336757036405137</v>
      </c>
      <c r="CI104" s="18">
        <f t="shared" si="249"/>
        <v>-1.9110958223047425</v>
      </c>
      <c r="CK104" t="str">
        <f t="shared" si="262"/>
        <v>81 Process, plant and machine operatives</v>
      </c>
      <c r="CL104" s="18">
        <f t="shared" si="250"/>
        <v>-6.2682869251711288</v>
      </c>
      <c r="CM104" s="18">
        <f t="shared" si="250"/>
        <v>-26.729545558418589</v>
      </c>
      <c r="CN104" s="18">
        <f t="shared" si="250"/>
        <v>-8.8787140076009408</v>
      </c>
      <c r="CO104" s="18">
        <f t="shared" si="250"/>
        <v>-9.5808533675116987</v>
      </c>
      <c r="CP104" s="18">
        <f t="shared" si="251"/>
        <v>-10.545538054130787</v>
      </c>
      <c r="CR104" s="18">
        <f t="shared" si="252"/>
        <v>-9.3474101342564726</v>
      </c>
      <c r="CS104" s="18">
        <f t="shared" si="253"/>
        <v>0.92630327190221795</v>
      </c>
      <c r="CT104" s="18">
        <f t="shared" si="254"/>
        <v>-6.2834486697480703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17.171062877551435</v>
      </c>
      <c r="C105" s="18">
        <f t="shared" si="210"/>
        <v>-22.544999598742642</v>
      </c>
      <c r="D105" s="18">
        <f t="shared" si="210"/>
        <v>8.3242418946860788</v>
      </c>
      <c r="E105" s="18">
        <f t="shared" si="210"/>
        <v>4.7551718764364814</v>
      </c>
      <c r="F105" s="18">
        <f t="shared" si="211"/>
        <v>3.878825486904236</v>
      </c>
      <c r="H105" s="18">
        <f t="shared" si="212"/>
        <v>5.9316008104962403</v>
      </c>
      <c r="I105" s="18">
        <f t="shared" si="213"/>
        <v>5.3646010130525168</v>
      </c>
      <c r="J105" s="18">
        <f t="shared" si="214"/>
        <v>8.8405073742736651</v>
      </c>
      <c r="L105" t="str">
        <f t="shared" si="255"/>
        <v>82 Transport and mobile machine drivers and operatives</v>
      </c>
      <c r="M105" s="18">
        <f t="shared" si="215"/>
        <v>15.071085091864656</v>
      </c>
      <c r="N105" s="18">
        <f t="shared" si="215"/>
        <v>-21.66070101219487</v>
      </c>
      <c r="O105" s="18">
        <f t="shared" si="215"/>
        <v>6.4275141854359452</v>
      </c>
      <c r="P105" s="18">
        <f t="shared" si="215"/>
        <v>4.5605942514816089</v>
      </c>
      <c r="Q105" s="18">
        <f t="shared" si="216"/>
        <v>3.2602343515090615</v>
      </c>
      <c r="S105" s="18">
        <f t="shared" si="217"/>
        <v>5.1792334604398915</v>
      </c>
      <c r="T105" s="18">
        <f t="shared" si="218"/>
        <v>4.9596853294738841</v>
      </c>
      <c r="U105" s="18">
        <f t="shared" si="219"/>
        <v>8.062431517817803</v>
      </c>
      <c r="W105" t="str">
        <f t="shared" si="256"/>
        <v>82 Transport and mobile machine drivers and operatives</v>
      </c>
      <c r="X105" s="18">
        <f t="shared" si="220"/>
        <v>2.8203071305669791</v>
      </c>
      <c r="Y105" s="18">
        <f t="shared" si="220"/>
        <v>-1.0756414203893727</v>
      </c>
      <c r="Z105" s="18">
        <f t="shared" si="220"/>
        <v>3.6827500892803844</v>
      </c>
      <c r="AA105" s="18">
        <f t="shared" si="220"/>
        <v>2.3726041123403707</v>
      </c>
      <c r="AB105" s="18">
        <f t="shared" si="221"/>
        <v>2.560370410244639</v>
      </c>
      <c r="AD105" s="18">
        <f t="shared" si="222"/>
        <v>2.8074695706603814</v>
      </c>
      <c r="AE105" s="18">
        <f t="shared" si="223"/>
        <v>4.2280588475485548</v>
      </c>
      <c r="AF105" s="18">
        <f t="shared" si="224"/>
        <v>5.9389927111699992</v>
      </c>
      <c r="AH105" t="str">
        <f t="shared" si="257"/>
        <v>82 Transport and mobile machine drivers and operatives</v>
      </c>
      <c r="AI105" s="18">
        <f t="shared" si="225"/>
        <v>0.17606537527570243</v>
      </c>
      <c r="AJ105" s="18">
        <f t="shared" si="225"/>
        <v>3.1512955189105352</v>
      </c>
      <c r="AK105" s="18">
        <f t="shared" si="225"/>
        <v>2.8807492523442946</v>
      </c>
      <c r="AL105" s="18">
        <f t="shared" si="225"/>
        <v>0.82890998736246946</v>
      </c>
      <c r="AM105" s="18">
        <f t="shared" si="226"/>
        <v>1.6101868781969397</v>
      </c>
      <c r="AO105" s="18">
        <f t="shared" si="227"/>
        <v>1.5082687869697908</v>
      </c>
      <c r="AP105" s="18">
        <f t="shared" si="228"/>
        <v>3.6955083114641241</v>
      </c>
      <c r="AQ105" s="18">
        <f t="shared" si="229"/>
        <v>4.6423755419525925</v>
      </c>
      <c r="AS105" t="str">
        <f t="shared" si="258"/>
        <v>82 Transport and mobile machine drivers and operatives</v>
      </c>
      <c r="AT105" s="18">
        <f t="shared" si="230"/>
        <v>0.29388476767013838</v>
      </c>
      <c r="AU105" s="18">
        <f t="shared" si="230"/>
        <v>1.0535907703230096</v>
      </c>
      <c r="AV105" s="18">
        <f t="shared" si="230"/>
        <v>3.284657667598867</v>
      </c>
      <c r="AW105" s="18">
        <f t="shared" si="230"/>
        <v>0.88136851379509995</v>
      </c>
      <c r="AX105" s="18">
        <f t="shared" si="231"/>
        <v>1.6371619383900082</v>
      </c>
      <c r="AZ105" s="18">
        <f t="shared" si="232"/>
        <v>1.6761862921264914</v>
      </c>
      <c r="BA105" s="18">
        <f t="shared" si="233"/>
        <v>4.0147561874414706</v>
      </c>
      <c r="BB105" s="18">
        <f t="shared" si="234"/>
        <v>5.0303618976617281</v>
      </c>
      <c r="BD105" t="str">
        <f t="shared" si="259"/>
        <v>82 Transport and mobile machine drivers and operatives</v>
      </c>
      <c r="BE105" s="18">
        <f t="shared" si="235"/>
        <v>0.77717937848753582</v>
      </c>
      <c r="BF105" s="18">
        <f t="shared" si="235"/>
        <v>18.144637715616184</v>
      </c>
      <c r="BG105" s="18">
        <f t="shared" si="235"/>
        <v>-1.9317709787008863</v>
      </c>
      <c r="BH105" s="18">
        <f t="shared" si="235"/>
        <v>0.21570020236301168</v>
      </c>
      <c r="BI105" s="18">
        <f t="shared" si="236"/>
        <v>0.56881505841028801</v>
      </c>
      <c r="BK105" s="18">
        <f t="shared" si="237"/>
        <v>-0.50529828432629431</v>
      </c>
      <c r="BL105" s="18">
        <f t="shared" si="238"/>
        <v>2.6008209222409873</v>
      </c>
      <c r="BM105" s="18">
        <f t="shared" si="239"/>
        <v>2.25212875958265</v>
      </c>
      <c r="BO105" t="str">
        <f t="shared" si="260"/>
        <v>82 Transport and mobile machine drivers and operatives</v>
      </c>
      <c r="BP105" s="18">
        <f t="shared" si="240"/>
        <v>2.4070889111441396</v>
      </c>
      <c r="BQ105" s="18">
        <f t="shared" si="240"/>
        <v>-5.6583211785595662</v>
      </c>
      <c r="BR105" s="18">
        <f t="shared" si="240"/>
        <v>1.5707121488602205</v>
      </c>
      <c r="BS105" s="18">
        <f t="shared" si="240"/>
        <v>0.53117498676356067</v>
      </c>
      <c r="BT105" s="18">
        <f t="shared" si="241"/>
        <v>0.4551264229492924</v>
      </c>
      <c r="BV105" s="18">
        <f t="shared" si="242"/>
        <v>0.8764998242582589</v>
      </c>
      <c r="BW105" s="18">
        <f t="shared" si="243"/>
        <v>3.0327855017242777</v>
      </c>
      <c r="BX105" s="18">
        <f t="shared" si="244"/>
        <v>3.6222522699619342</v>
      </c>
      <c r="BZ105" t="str">
        <f t="shared" si="261"/>
        <v>82 Transport and mobile machine drivers and operatives</v>
      </c>
      <c r="CA105" s="18">
        <f t="shared" si="245"/>
        <v>11.514001481478253</v>
      </c>
      <c r="CB105" s="18">
        <f t="shared" si="245"/>
        <v>-36.984262531085854</v>
      </c>
      <c r="CC105" s="18">
        <f t="shared" si="245"/>
        <v>0.16267768151048134</v>
      </c>
      <c r="CD105" s="18">
        <f t="shared" si="245"/>
        <v>-3.9907398478780887</v>
      </c>
      <c r="CE105" s="18">
        <f t="shared" si="246"/>
        <v>-5.2385128476655218</v>
      </c>
      <c r="CG105" s="18">
        <f t="shared" si="247"/>
        <v>-2.6257653018489591</v>
      </c>
      <c r="CH105" s="18">
        <f t="shared" si="248"/>
        <v>2.3352378109354754</v>
      </c>
      <c r="CI105" s="18">
        <f t="shared" si="249"/>
        <v>0.54332414324524958</v>
      </c>
      <c r="CK105" t="str">
        <f t="shared" si="262"/>
        <v>82 Transport and mobile machine drivers and operatives</v>
      </c>
      <c r="CL105" s="18">
        <f t="shared" si="250"/>
        <v>0.53807313583649208</v>
      </c>
      <c r="CM105" s="18">
        <f t="shared" si="250"/>
        <v>-9.4300078605805027</v>
      </c>
      <c r="CN105" s="18">
        <f t="shared" si="250"/>
        <v>-6.7240076786775909</v>
      </c>
      <c r="CO105" s="18">
        <f t="shared" si="250"/>
        <v>-9.6994550729234454</v>
      </c>
      <c r="CP105" s="18">
        <f t="shared" si="251"/>
        <v>-8.76298050063793</v>
      </c>
      <c r="CR105" s="18">
        <f t="shared" si="252"/>
        <v>-8.7183377419355566</v>
      </c>
      <c r="CS105" s="18">
        <f t="shared" si="253"/>
        <v>1.4250644988427652</v>
      </c>
      <c r="CT105" s="18">
        <f t="shared" si="254"/>
        <v>-4.6314418774474841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2.1393765024311451</v>
      </c>
      <c r="C106" s="18">
        <f t="shared" si="210"/>
        <v>-18.504294690893573</v>
      </c>
      <c r="D106" s="18">
        <f t="shared" si="210"/>
        <v>-0.70535057772044274</v>
      </c>
      <c r="E106" s="18">
        <f t="shared" si="210"/>
        <v>2.0201491041655695</v>
      </c>
      <c r="F106" s="18">
        <f t="shared" si="211"/>
        <v>-0.24975558552213784</v>
      </c>
      <c r="H106" s="18">
        <f t="shared" si="212"/>
        <v>1.1034366694107955</v>
      </c>
      <c r="I106" s="18">
        <f t="shared" si="213"/>
        <v>3.3683986308577829</v>
      </c>
      <c r="J106" s="18">
        <f t="shared" si="214"/>
        <v>4.0829490624321396</v>
      </c>
      <c r="L106" t="str">
        <f t="shared" si="255"/>
        <v>91 Elementary trades and related occupations</v>
      </c>
      <c r="M106" s="18">
        <f t="shared" si="215"/>
        <v>12.42644829455104</v>
      </c>
      <c r="N106" s="18">
        <f t="shared" si="215"/>
        <v>-48.174520790255556</v>
      </c>
      <c r="O106" s="18">
        <f t="shared" si="215"/>
        <v>3.0425721339732981</v>
      </c>
      <c r="P106" s="18">
        <f t="shared" si="215"/>
        <v>4.1297251647649746</v>
      </c>
      <c r="Q106" s="18">
        <f t="shared" si="216"/>
        <v>-0.64016190362656822</v>
      </c>
      <c r="S106" s="18">
        <f t="shared" si="217"/>
        <v>3.7660723125655604</v>
      </c>
      <c r="T106" s="18">
        <f t="shared" si="218"/>
        <v>3.5302850762599203</v>
      </c>
      <c r="U106" s="18">
        <f t="shared" si="219"/>
        <v>6.0800359364097334</v>
      </c>
      <c r="W106" t="str">
        <f t="shared" si="256"/>
        <v>91 Elementary trades and related occupations</v>
      </c>
      <c r="X106" s="18">
        <f t="shared" si="220"/>
        <v>-5.3892085604076989</v>
      </c>
      <c r="Y106" s="18">
        <f t="shared" si="220"/>
        <v>-9.1040960651713974</v>
      </c>
      <c r="Z106" s="18">
        <f t="shared" si="220"/>
        <v>-1.6354500875303435</v>
      </c>
      <c r="AA106" s="18">
        <f t="shared" si="220"/>
        <v>1.1971788751915291</v>
      </c>
      <c r="AB106" s="18">
        <f t="shared" si="221"/>
        <v>-0.36742875587516544</v>
      </c>
      <c r="AD106" s="18">
        <f t="shared" si="222"/>
        <v>0.24401976278332072</v>
      </c>
      <c r="AE106" s="18">
        <f t="shared" si="223"/>
        <v>3.1137508381351209</v>
      </c>
      <c r="AF106" s="18">
        <f t="shared" si="224"/>
        <v>3.2735989055069803</v>
      </c>
      <c r="AH106" t="str">
        <f t="shared" si="257"/>
        <v>91 Elementary trades and related occupations</v>
      </c>
      <c r="AI106" s="18">
        <f t="shared" si="225"/>
        <v>-2.532030662335405</v>
      </c>
      <c r="AJ106" s="18">
        <f t="shared" si="225"/>
        <v>-15.062694789991216</v>
      </c>
      <c r="AK106" s="18">
        <f t="shared" si="225"/>
        <v>1.3330106384985996</v>
      </c>
      <c r="AL106" s="18">
        <f t="shared" si="225"/>
        <v>3.5055825047390021</v>
      </c>
      <c r="AM106" s="18">
        <f t="shared" si="226"/>
        <v>1.5589457832302145</v>
      </c>
      <c r="AO106" s="18">
        <f t="shared" si="227"/>
        <v>2.7762650612234596</v>
      </c>
      <c r="AP106" s="18">
        <f t="shared" si="228"/>
        <v>3.7300238746976966</v>
      </c>
      <c r="AQ106" s="18">
        <f t="shared" si="229"/>
        <v>5.5238100475305751</v>
      </c>
      <c r="AS106" t="str">
        <f t="shared" si="258"/>
        <v>91 Elementary trades and related occupations</v>
      </c>
      <c r="AT106" s="18">
        <f t="shared" si="230"/>
        <v>-7.3643308704282155</v>
      </c>
      <c r="AU106" s="18">
        <f t="shared" si="230"/>
        <v>-2.8370454089290953</v>
      </c>
      <c r="AV106" s="18">
        <f t="shared" si="230"/>
        <v>-1.8838436192174957</v>
      </c>
      <c r="AW106" s="18">
        <f t="shared" si="230"/>
        <v>0.93225460970738361</v>
      </c>
      <c r="AX106" s="18">
        <f t="shared" si="231"/>
        <v>-0.1940476034307026</v>
      </c>
      <c r="AZ106" s="18">
        <f t="shared" si="232"/>
        <v>-1.5312869981909394E-2</v>
      </c>
      <c r="BA106" s="18">
        <f t="shared" si="233"/>
        <v>2.693729967529479</v>
      </c>
      <c r="BB106" s="18">
        <f t="shared" si="234"/>
        <v>2.6831790931886035</v>
      </c>
      <c r="BD106" t="str">
        <f t="shared" si="259"/>
        <v>91 Elementary trades and related occupations</v>
      </c>
      <c r="BE106" s="18">
        <f t="shared" si="235"/>
        <v>-5.9590974477599978</v>
      </c>
      <c r="BF106" s="18">
        <f t="shared" si="235"/>
        <v>11.186436040866287</v>
      </c>
      <c r="BG106" s="18">
        <f t="shared" si="235"/>
        <v>-5.9903403261876154</v>
      </c>
      <c r="BH106" s="18">
        <f t="shared" si="235"/>
        <v>0.39045007833022893</v>
      </c>
      <c r="BI106" s="18">
        <f t="shared" si="236"/>
        <v>-1.0188742120681549</v>
      </c>
      <c r="BK106" s="18">
        <f t="shared" si="237"/>
        <v>-1.783204354667689</v>
      </c>
      <c r="BL106" s="18">
        <f t="shared" si="238"/>
        <v>1.7130042236267684</v>
      </c>
      <c r="BM106" s="18">
        <f t="shared" si="239"/>
        <v>0.34888970997024593</v>
      </c>
      <c r="BO106" t="str">
        <f t="shared" si="260"/>
        <v>91 Elementary trades and related occupations</v>
      </c>
      <c r="BP106" s="18">
        <f t="shared" si="240"/>
        <v>-4.834521762494937</v>
      </c>
      <c r="BQ106" s="18">
        <f t="shared" si="240"/>
        <v>-1.568039826083123</v>
      </c>
      <c r="BR106" s="18">
        <f t="shared" si="240"/>
        <v>-3.2521569699276665</v>
      </c>
      <c r="BS106" s="18">
        <f t="shared" si="240"/>
        <v>0.16252479732161706</v>
      </c>
      <c r="BT106" s="18">
        <f t="shared" si="241"/>
        <v>-1.0251843673258931</v>
      </c>
      <c r="BV106" s="18">
        <f t="shared" si="242"/>
        <v>-0.98888773701568677</v>
      </c>
      <c r="BW106" s="18">
        <f t="shared" si="243"/>
        <v>1.8170886011600773</v>
      </c>
      <c r="BX106" s="18">
        <f t="shared" si="244"/>
        <v>1.0615373026557462</v>
      </c>
      <c r="BZ106" t="str">
        <f t="shared" si="261"/>
        <v>91 Elementary trades and related occupations</v>
      </c>
      <c r="CA106" s="18">
        <f t="shared" si="245"/>
        <v>1.106971206658125</v>
      </c>
      <c r="CB106" s="18">
        <f t="shared" si="245"/>
        <v>-27.318765953809653</v>
      </c>
      <c r="CC106" s="18">
        <f t="shared" si="245"/>
        <v>-4.2006561084106719</v>
      </c>
      <c r="CD106" s="18">
        <f t="shared" si="245"/>
        <v>-3.4245458107847959</v>
      </c>
      <c r="CE106" s="18">
        <f t="shared" si="246"/>
        <v>-5.3639925168428633</v>
      </c>
      <c r="CG106" s="18">
        <f t="shared" si="247"/>
        <v>-3.6839453610143513</v>
      </c>
      <c r="CH106" s="18">
        <f t="shared" si="248"/>
        <v>1.6219018512766858</v>
      </c>
      <c r="CI106" s="18">
        <f t="shared" si="249"/>
        <v>-1.1366071041304937</v>
      </c>
      <c r="CK106" t="str">
        <f t="shared" si="262"/>
        <v>91 Elementary trades and related occupations</v>
      </c>
      <c r="CL106" s="18">
        <f t="shared" si="250"/>
        <v>-5.2397438314333078</v>
      </c>
      <c r="CM106" s="18">
        <f t="shared" si="250"/>
        <v>-20.189633832561306</v>
      </c>
      <c r="CN106" s="18">
        <f t="shared" si="250"/>
        <v>-8.1838691332623892</v>
      </c>
      <c r="CO106" s="18">
        <f t="shared" si="250"/>
        <v>-4.823280718215095</v>
      </c>
      <c r="CP106" s="18">
        <f t="shared" si="251"/>
        <v>-6.9165231253743293</v>
      </c>
      <c r="CR106" s="18">
        <f t="shared" si="252"/>
        <v>-5.9569260410663905</v>
      </c>
      <c r="CS106" s="18">
        <f t="shared" si="253"/>
        <v>1.1389101982344885</v>
      </c>
      <c r="CT106" s="18">
        <f t="shared" si="254"/>
        <v>-3.5313230057433698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11.340280877093711</v>
      </c>
      <c r="C107" s="18">
        <f t="shared" si="210"/>
        <v>-17.049211616271808</v>
      </c>
      <c r="D107" s="18">
        <f t="shared" si="210"/>
        <v>5.6184345054342888</v>
      </c>
      <c r="E107" s="18">
        <f t="shared" si="210"/>
        <v>3.1864294901976287</v>
      </c>
      <c r="F107" s="18">
        <f t="shared" si="211"/>
        <v>2.5319134853787784</v>
      </c>
      <c r="H107" s="18">
        <f t="shared" si="212"/>
        <v>3.9908110428873433</v>
      </c>
      <c r="I107" s="18">
        <f t="shared" si="213"/>
        <v>4.1863089093441497</v>
      </c>
      <c r="J107" s="18">
        <f t="shared" si="214"/>
        <v>6.708761109491701</v>
      </c>
      <c r="L107" t="str">
        <f t="shared" ref="L107" si="263">A107</f>
        <v>92 Elementary administration and service occupations</v>
      </c>
      <c r="M107" s="18">
        <f t="shared" si="215"/>
        <v>10.129040291302815</v>
      </c>
      <c r="N107" s="18">
        <f t="shared" si="215"/>
        <v>-13.239399959451159</v>
      </c>
      <c r="O107" s="18">
        <f t="shared" si="215"/>
        <v>6.199489533138669</v>
      </c>
      <c r="P107" s="18">
        <f t="shared" si="215"/>
        <v>4.1243502141022015</v>
      </c>
      <c r="Q107" s="18">
        <f t="shared" si="216"/>
        <v>3.5806443801023935</v>
      </c>
      <c r="S107" s="18">
        <f t="shared" si="217"/>
        <v>4.8115183811553219</v>
      </c>
      <c r="T107" s="18">
        <f t="shared" si="218"/>
        <v>4.4694142907824475</v>
      </c>
      <c r="U107" s="18">
        <f t="shared" si="219"/>
        <v>7.4795667917207931</v>
      </c>
      <c r="W107" t="str">
        <f t="shared" ref="W107" si="264">A107</f>
        <v>92 Elementary administration and service occupations</v>
      </c>
      <c r="X107" s="18">
        <f t="shared" si="220"/>
        <v>-0.12357737439931959</v>
      </c>
      <c r="Y107" s="18">
        <f t="shared" si="220"/>
        <v>7.7858049681306829</v>
      </c>
      <c r="Z107" s="18">
        <f t="shared" si="220"/>
        <v>4.0362383379298983</v>
      </c>
      <c r="AA107" s="18">
        <f t="shared" si="220"/>
        <v>3.1422626047407309</v>
      </c>
      <c r="AB107" s="18">
        <f t="shared" si="221"/>
        <v>3.7058384921231147</v>
      </c>
      <c r="AD107" s="18">
        <f t="shared" si="222"/>
        <v>3.4393976987829644</v>
      </c>
      <c r="AE107" s="18">
        <f t="shared" si="223"/>
        <v>4.3112648297928491</v>
      </c>
      <c r="AF107" s="18">
        <f t="shared" si="224"/>
        <v>6.4233224194833349</v>
      </c>
      <c r="AH107" t="str">
        <f t="shared" ref="AH107" si="265">L107</f>
        <v>92 Elementary administration and service occupations</v>
      </c>
      <c r="AI107" s="18">
        <f t="shared" si="225"/>
        <v>1.1321910995337303</v>
      </c>
      <c r="AJ107" s="18">
        <f t="shared" si="225"/>
        <v>11.290543860588009</v>
      </c>
      <c r="AK107" s="18">
        <f t="shared" si="225"/>
        <v>3.3434272232026885</v>
      </c>
      <c r="AL107" s="18">
        <f t="shared" si="225"/>
        <v>3.3485320921893269</v>
      </c>
      <c r="AM107" s="18">
        <f t="shared" si="226"/>
        <v>3.8262648777835695</v>
      </c>
      <c r="AO107" s="18">
        <f t="shared" si="227"/>
        <v>3.3468304411759631</v>
      </c>
      <c r="AP107" s="18">
        <f t="shared" si="228"/>
        <v>4.009790454895179</v>
      </c>
      <c r="AQ107" s="18">
        <f t="shared" si="229"/>
        <v>6.1329077069570914</v>
      </c>
      <c r="AS107" t="str">
        <f t="shared" ref="AS107" si="266">W107</f>
        <v>92 Elementary administration and service occupations</v>
      </c>
      <c r="AT107" s="18">
        <f t="shared" si="230"/>
        <v>-1.0178083377852865</v>
      </c>
      <c r="AU107" s="18">
        <f t="shared" si="230"/>
        <v>5.6469352229895353</v>
      </c>
      <c r="AV107" s="18">
        <f t="shared" si="230"/>
        <v>2.7345270201977856</v>
      </c>
      <c r="AW107" s="18">
        <f t="shared" si="230"/>
        <v>2.8064386258152663</v>
      </c>
      <c r="AX107" s="18">
        <f t="shared" si="231"/>
        <v>2.9591945049495694</v>
      </c>
      <c r="AZ107" s="18">
        <f t="shared" si="232"/>
        <v>2.7824624994231772</v>
      </c>
      <c r="BA107" s="18">
        <f t="shared" si="233"/>
        <v>3.9330270728645367</v>
      </c>
      <c r="BB107" s="18">
        <f t="shared" si="234"/>
        <v>5.6881803787801166</v>
      </c>
      <c r="BD107" t="str">
        <f t="shared" ref="BD107" si="267">AH107</f>
        <v>92 Elementary administration and service occupations</v>
      </c>
      <c r="BE107" s="18">
        <f t="shared" si="235"/>
        <v>-3.6279415745040566</v>
      </c>
      <c r="BF107" s="18">
        <f t="shared" si="235"/>
        <v>14.488472902928073</v>
      </c>
      <c r="BG107" s="18">
        <f t="shared" si="235"/>
        <v>-1.6410213222288639</v>
      </c>
      <c r="BH107" s="18">
        <f t="shared" si="235"/>
        <v>0.13319809209522138</v>
      </c>
      <c r="BI107" s="18">
        <f t="shared" si="236"/>
        <v>0.41261858469425761</v>
      </c>
      <c r="BK107" s="18">
        <f t="shared" si="237"/>
        <v>-0.46173613798948798</v>
      </c>
      <c r="BL107" s="18">
        <f t="shared" si="238"/>
        <v>2.5789949031492565</v>
      </c>
      <c r="BM107" s="18">
        <f t="shared" si="239"/>
        <v>2.2590688185427643</v>
      </c>
      <c r="BO107" t="str">
        <f t="shared" ref="BO107" si="268">AS107</f>
        <v>92 Elementary administration and service occupations</v>
      </c>
      <c r="BP107" s="18">
        <f t="shared" si="240"/>
        <v>-0.96446818749773566</v>
      </c>
      <c r="BQ107" s="18">
        <f t="shared" si="240"/>
        <v>1.2739895177776184</v>
      </c>
      <c r="BR107" s="18">
        <f t="shared" si="240"/>
        <v>0.17812702606267994</v>
      </c>
      <c r="BS107" s="18">
        <f t="shared" si="240"/>
        <v>-6.0535743480594206E-2</v>
      </c>
      <c r="BT107" s="18">
        <f t="shared" si="241"/>
        <v>9.6937244231010133E-2</v>
      </c>
      <c r="BV107" s="18">
        <f t="shared" si="242"/>
        <v>1.8955269784037831E-2</v>
      </c>
      <c r="BW107" s="18">
        <f t="shared" si="243"/>
        <v>2.5663155848666186</v>
      </c>
      <c r="BX107" s="18">
        <f t="shared" si="244"/>
        <v>2.5796153966522795</v>
      </c>
      <c r="BZ107" t="str">
        <f t="shared" ref="BZ107" si="269">BD107</f>
        <v>92 Elementary administration and service occupations</v>
      </c>
      <c r="CA107" s="18">
        <f t="shared" si="245"/>
        <v>2.2322379255516056</v>
      </c>
      <c r="CB107" s="18">
        <f t="shared" si="245"/>
        <v>-19.375362279565255</v>
      </c>
      <c r="CC107" s="18">
        <f t="shared" si="245"/>
        <v>5.2580807227098347E-2</v>
      </c>
      <c r="CD107" s="18">
        <f t="shared" si="245"/>
        <v>-3.2458042751831284</v>
      </c>
      <c r="CE107" s="18">
        <f t="shared" si="246"/>
        <v>-3.3350105554144305</v>
      </c>
      <c r="CG107" s="18">
        <f t="shared" si="247"/>
        <v>-2.1586048893728393</v>
      </c>
      <c r="CH107" s="18">
        <f t="shared" si="248"/>
        <v>2.0863779458332399</v>
      </c>
      <c r="CI107" s="18">
        <f t="shared" si="249"/>
        <v>0.53859413798265088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-29.748971198936914</v>
      </c>
      <c r="CN107" s="18">
        <f t="shared" si="250"/>
        <v>-5.3963280546363679</v>
      </c>
      <c r="CO107" s="18">
        <f t="shared" si="250"/>
        <v>-5.1561600553144622</v>
      </c>
      <c r="CP107" s="18">
        <f t="shared" si="251"/>
        <v>-6.9925480364893993</v>
      </c>
      <c r="CR107" s="18">
        <f t="shared" si="252"/>
        <v>-5.2362837241590405</v>
      </c>
      <c r="CS107" s="18">
        <f t="shared" si="253"/>
        <v>1.219490613218488</v>
      </c>
      <c r="CT107" s="18">
        <f t="shared" si="254"/>
        <v>-2.8740320323632496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4.9535998019315741</v>
      </c>
      <c r="C109" s="26">
        <f>IF(AND(D$6-C$6 &lt;&gt; 0,C35&lt;&gt;0,D35&lt;&gt;0),(EXP(LN(D35/C35)/(D$6-C$6))-1)*100,0)</f>
        <v>-9.753815367891205</v>
      </c>
      <c r="D109" s="26">
        <f>IF(AND(E$6-D$6 &lt;&gt; 0,D35&lt;&gt;0,E35&lt;&gt;0),(EXP(LN(E35/D35)/(E$6-D$6))-1)*100,0)</f>
        <v>4.4259739306378831</v>
      </c>
      <c r="E109" s="26">
        <f>IF(AND(F$6-E$6 &lt;&gt; 0,E35&lt;&gt;0,F35&lt;&gt;0),(EXP(LN(F35/E35)/(F$6-E$6))-1)*100,0)</f>
        <v>2.3189114031580971</v>
      </c>
      <c r="F109" s="26">
        <f>IF(AND(F$6-C$6 &lt;&gt; 0,C35&lt;&gt;0,F35&lt;&gt;0),(EXP(LN(F35/C35)/(F$6-C$6))-1)*100,0)</f>
        <v>2.1678876863146179</v>
      </c>
      <c r="H109" s="26">
        <f t="shared" ref="H109" si="271">IF($F$6-$D$6 &lt;&gt; 0,(EXP(LN(1+(H72/100))/($F$6-$D$6))-1)*100,0)</f>
        <v>3.0164987764084827</v>
      </c>
      <c r="I109" s="26">
        <f t="shared" ref="I109" si="272">IF(D35&gt;0,((1+(I35/D35))^(1/($F$6-$D$6))-1)*100,0)</f>
        <v>3.5298093512379225</v>
      </c>
      <c r="J109" s="26">
        <f t="shared" ref="J109" si="273">IF($F$6-$D$6 &lt;&gt; 0,(EXP(LN(1+(J72/100))/($F$6-$D$6))-1)*100,0)</f>
        <v>5.5372087881148779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-11.169056618455798</v>
      </c>
      <c r="O109" s="26">
        <f>IF(AND(P$6-O$6 &lt;&gt; 0,O35&lt;&gt;0,P35&lt;&gt;0),(EXP(LN(P35/O35)/(P$6-O$6))-1)*100,0)</f>
        <v>3.6929858693729001</v>
      </c>
      <c r="P109" s="26">
        <f>IF(AND(Q$6-P$6 &lt;&gt; 0,P35&lt;&gt;0,Q35&lt;&gt;0),(EXP(LN(Q35/P35)/(Q$6-P$6))-1)*100,0)</f>
        <v>1.9752709741019281</v>
      </c>
      <c r="Q109" s="26">
        <f>IF(AND(Q$6-N$6 &lt;&gt; 0,N35&lt;&gt;0,Q35&lt;&gt;0),(EXP(LN(Q35/N35)/(Q$6-N$6))-1)*100,0)</f>
        <v>1.6286697506028958</v>
      </c>
      <c r="S109" s="26">
        <f t="shared" ref="S109" si="274">IF($F$6-$D$6 &lt;&gt; 0,(EXP(LN(1+(S72/100))/($F$6-$D$6))-1)*100,0)</f>
        <v>2.5446574768902996</v>
      </c>
      <c r="T109" s="26">
        <f t="shared" ref="T109" si="275">IF(O35&gt;0,((1+(T35/O35))^(1/($F$6-$D$6))-1)*100,0)</f>
        <v>3.5745720106378664</v>
      </c>
      <c r="U109" s="26">
        <f t="shared" ref="U109" si="276">IF($F$6-$D$6 &lt;&gt; 0,(EXP(LN(1+(U72/100))/($F$6-$D$6))-1)*100,0)</f>
        <v>5.2399392272560297</v>
      </c>
      <c r="W109" s="24" t="str">
        <f>W35</f>
        <v>All occupations</v>
      </c>
      <c r="X109" s="26">
        <f>IF(AND(Y$6-X$6 &lt;&gt; 0,X35&lt;&gt;0,Y35&lt;&gt;0),(EXP(LN(Y35/X35)/(Y$6-X$6))-1)*100,0)</f>
        <v>-1.8288091118458527</v>
      </c>
      <c r="Y109" s="26">
        <f>IF(AND(Z$6-Y$6 &lt;&gt; 0,Y35&lt;&gt;0,Z35&lt;&gt;0),(EXP(LN(Z35/Y35)/(Z$6-Y$6))-1)*100,0)</f>
        <v>11.984877443814357</v>
      </c>
      <c r="Z109" s="26">
        <f>IF(AND(AA$6-Z$6 &lt;&gt; 0,Z35&lt;&gt;0,AA35&lt;&gt;0),(EXP(LN(AA35/Z35)/(AA$6-Z$6))-1)*100,0)</f>
        <v>2.4345945428733362</v>
      </c>
      <c r="AA109" s="26">
        <f>IF(AND(AB$6-AA$6 &lt;&gt; 0,AA35&lt;&gt;0,AB35&lt;&gt;0),(EXP(LN(AB35/AA35)/(AB$6-AA$6))-1)*100,0)</f>
        <v>2.1903064596858091</v>
      </c>
      <c r="AB109" s="26">
        <f>IF(AND(AB$6-Y$6 &lt;&gt; 0,Y35&lt;&gt;0,AB35&lt;&gt;0),(EXP(LN(AB35/Y35)/(AB$6-Y$6))-1)*100,0)</f>
        <v>2.8532699851290255</v>
      </c>
      <c r="AD109" s="26">
        <f t="shared" ref="AD109" si="277">IF($F$6-$D$6 &lt;&gt; 0,(EXP(LN(1+(AD72/100))/($F$6-$D$6))-1)*100,0)</f>
        <v>2.2716710205826995</v>
      </c>
      <c r="AE109" s="26">
        <f t="shared" ref="AE109" si="278">IF(Z35&gt;0,((1+(AE35/Z35))^(1/($F$6-$D$6))-1)*100,0)</f>
        <v>3.5304887856512757</v>
      </c>
      <c r="AF109" s="26">
        <f t="shared" ref="AF109" si="279">IF($F$6-$D$6 &lt;&gt; 0,(EXP(LN(1+(AF72/100))/($F$6-$D$6))-1)*100,0)</f>
        <v>5.0151060033429395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-4.4838596816343612</v>
      </c>
      <c r="AJ109" s="26">
        <f>IF(AND(AK$6-AJ$6 &lt;&gt; 0,AJ35&lt;&gt;0,AK35&lt;&gt;0),(EXP(LN(AK35/AJ35)/(AK$6-AJ$6))-1)*100,0)</f>
        <v>11.215785307462522</v>
      </c>
      <c r="AK109" s="26">
        <f>IF(AND(AL$6-AK$6 &lt;&gt; 0,AK35&lt;&gt;0,AL35&lt;&gt;0),(EXP(LN(AL35/AK35)/(AL$6-AK$6))-1)*100,0)</f>
        <v>-0.7416307439722214</v>
      </c>
      <c r="AL109" s="26">
        <f>IF(AND(AM$6-AL$6 &lt;&gt; 0,AL35&lt;&gt;0,AM35&lt;&gt;0),(EXP(LN(AM35/AL35)/(AM$6-AL$6))-1)*100,0)</f>
        <v>0.68172360317104719</v>
      </c>
      <c r="AM109" s="26">
        <f>IF(AND(AM$6-AJ$6 &lt;&gt; 0,AJ35&lt;&gt;0,AM35&lt;&gt;0),(EXP(LN(AM35/AJ35)/(AM$6-AJ$6))-1)*100,0)</f>
        <v>0.86007414477780042</v>
      </c>
      <c r="AO109" s="26">
        <f t="shared" ref="AO109" si="280">IF($F$6-$D$6 &lt;&gt; 0,(EXP(LN(1+(AO72/100))/($F$6-$D$6))-1)*100,0)</f>
        <v>0.2050186271591814</v>
      </c>
      <c r="AP109" s="26">
        <f t="shared" ref="AP109" si="281">IF(AK35&gt;0,((1+(AP35/AK35))^(1/($F$6-$D$6))-1)*100,0)</f>
        <v>2.9233962799276814</v>
      </c>
      <c r="AQ109" s="26">
        <f t="shared" ref="AQ109" si="282">IF($F$6-$D$6 &lt;&gt; 0,(EXP(LN(1+(AQ72/100))/($F$6-$D$6))-1)*100,0)</f>
        <v>3.0610439527335886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-2.6751989482552863</v>
      </c>
      <c r="AU109" s="26">
        <f>IF(AND(AV$6-AU$6 &lt;&gt; 0,AU35&lt;&gt;0,AV35&lt;&gt;0),(EXP(LN(AV35/AU35)/(AV$6-AU$6))-1)*100,0)</f>
        <v>7.9327170379247969</v>
      </c>
      <c r="AV109" s="26">
        <f>IF(AND(AW$6-AV$6 &lt;&gt; 0,AV35&lt;&gt;0,AW35&lt;&gt;0),(EXP(LN(AW35/AV35)/(AW$6-AV$6))-1)*100,0)</f>
        <v>1.1994902784585815</v>
      </c>
      <c r="AW109" s="26">
        <f>IF(AND(AX$6-AW$6 &lt;&gt; 0,AW35&lt;&gt;0,AX35&lt;&gt;0),(EXP(LN(AX35/AW35)/(AX$6-AW$6))-1)*100,0)</f>
        <v>1.4647462648578191</v>
      </c>
      <c r="AX109" s="26">
        <f>IF(AND(AX$6-AU$6 &lt;&gt; 0,AU35&lt;&gt;0,AX35&lt;&gt;0),(EXP(LN(AX35/AU35)/(AX$6-AU$6))-1)*100,0)</f>
        <v>1.7741020927658946</v>
      </c>
      <c r="AZ109" s="26">
        <f t="shared" ref="AZ109" si="283">IF($F$6-$D$6 &lt;&gt; 0,(EXP(LN(1+(AZ72/100))/($F$6-$D$6))-1)*100,0)</f>
        <v>1.3762504406131804</v>
      </c>
      <c r="BA109" s="26">
        <f t="shared" ref="BA109" si="284">IF(AV35&gt;0,((1+(BA35/AV35))^(1/($F$6-$D$6))-1)*100,0)</f>
        <v>3.1452591375785044</v>
      </c>
      <c r="BB109" s="26">
        <f t="shared" ref="BB109" si="285">IF($F$6-$D$6 &lt;&gt; 0,(EXP(LN(1+(BB72/100))/($F$6-$D$6))-1)*100,0)</f>
        <v>4.0684825708594552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-1.4358642387998444</v>
      </c>
      <c r="BF109" s="26">
        <f>IF(AND(BG$6-BF$6 &lt;&gt; 0,BF35&lt;&gt;0,BG35&lt;&gt;0),(EXP(LN(BG35/BF35)/(BG$6-BF$6))-1)*100,0)</f>
        <v>12.265809138867922</v>
      </c>
      <c r="BG109" s="26">
        <f>IF(AND(BH$6-BG$6 &lt;&gt; 0,BG35&lt;&gt;0,BH35&lt;&gt;0),(EXP(LN(BH35/BG35)/(BH$6-BG$6))-1)*100,0)</f>
        <v>-0.59396942665551622</v>
      </c>
      <c r="BH109" s="26">
        <f>IF(AND(BI$6-BH$6 &lt;&gt; 0,BH35&lt;&gt;0,BI35&lt;&gt;0),(EXP(LN(BI35/BH35)/(BI$6-BH$6))-1)*100,0)</f>
        <v>0.48315348069718489</v>
      </c>
      <c r="BI109" s="26">
        <f>IF(AND(BI$6-BF$6 &lt;&gt; 0,BF35&lt;&gt;0,BI35&lt;&gt;0),(EXP(LN(BI35/BF35)/(BI$6-BF$6))-1)*100,0)</f>
        <v>0.84171738296525689</v>
      </c>
      <c r="BK109" s="26">
        <f t="shared" ref="BK109" si="286">IF($F$6-$D$6 &lt;&gt; 0,(EXP(LN(1+(BK72/100))/($F$6-$D$6))-1)*100,0)</f>
        <v>0.12282191076202764</v>
      </c>
      <c r="BL109" s="26">
        <f t="shared" ref="BL109" si="287">IF(BG35&gt;0,((1+(BL35/BG35))^(1/($F$6-$D$6))-1)*100,0)</f>
        <v>2.597548571204622</v>
      </c>
      <c r="BM109" s="26">
        <f t="shared" ref="BM109" si="288">IF($F$6-$D$6 &lt;&gt; 0,(EXP(LN(1+(BM72/100))/($F$6-$D$6))-1)*100,0)</f>
        <v>2.6835578757104406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-1.8079913211529575</v>
      </c>
      <c r="BQ109" s="26">
        <f>IF(AND(BR$6-BQ$6 &lt;&gt; 0,BQ35&lt;&gt;0,BR35&lt;&gt;0),(EXP(LN(BR35/BQ35)/(BR$6-BQ$6))-1)*100,0)</f>
        <v>6.1805913114887367E-2</v>
      </c>
      <c r="BR109" s="26">
        <f>IF(AND(BS$6-BR$6 &lt;&gt; 0,BR35&lt;&gt;0,BS35&lt;&gt;0),(EXP(LN(BS35/BR35)/(BS$6-BR$6))-1)*100,0)</f>
        <v>-0.80983259824534137</v>
      </c>
      <c r="BS109" s="26">
        <f>IF(AND(BT$6-BS$6 &lt;&gt; 0,BS35&lt;&gt;0,BT35&lt;&gt;0),(EXP(LN(BT35/BS35)/(BT$6-BS$6))-1)*100,0)</f>
        <v>-1.1063672078213238</v>
      </c>
      <c r="BT109" s="26">
        <f>IF(AND(BT$6-BQ$6 &lt;&gt; 0,BQ35&lt;&gt;0,BT35&lt;&gt;0),(EXP(LN(BT35/BQ35)/(BT$6-BQ$6))-1)*100,0)</f>
        <v>-0.94111791792327315</v>
      </c>
      <c r="BV109" s="26">
        <f t="shared" ref="BV109" si="289">IF($F$6-$D$6 &lt;&gt; 0,(EXP(LN(1+(BV72/100))/($F$6-$D$6))-1)*100,0)</f>
        <v>-1.0076209698428817</v>
      </c>
      <c r="BW109" s="26">
        <f t="shared" ref="BW109" si="290">IF(BR35&gt;0,((1+(BW35/BR35))^(1/($F$6-$D$6))-1)*100,0)</f>
        <v>2.3074952885021816</v>
      </c>
      <c r="BX109" s="26">
        <f t="shared" ref="BX109" si="291">IF($F$6-$D$6 &lt;&gt; 0,(EXP(LN(1+(BX72/100))/($F$6-$D$6))-1)*100,0)</f>
        <v>1.59070027746675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0.95766505674341751</v>
      </c>
      <c r="CB109" s="26">
        <f>IF(AND(CC$6-CB$6 &lt;&gt; 0,CB35&lt;&gt;0,CC35&lt;&gt;0),(EXP(LN(CC35/CB35)/(CC$6-CB$6))-1)*100,0)</f>
        <v>-21.183162521302869</v>
      </c>
      <c r="CC109" s="26">
        <f>IF(AND(CD$6-CC$6 &lt;&gt; 0,CC35&lt;&gt;0,CD35&lt;&gt;0),(EXP(LN(CD35/CC35)/(CD$6-CC$6))-1)*100,0)</f>
        <v>-1.3494113340156599</v>
      </c>
      <c r="CD109" s="26">
        <f>IF(AND(CE$6-CD$6 &lt;&gt; 0,CD35&lt;&gt;0,CE35&lt;&gt;0),(EXP(LN(CE35/CD35)/(CE$6-CD$6))-1)*100,0)</f>
        <v>-4.6650047166806541</v>
      </c>
      <c r="CE109" s="26">
        <f>IF(AND(CE$6-CB$6 &lt;&gt; 0,CB35&lt;&gt;0,CE35&lt;&gt;0),(EXP(LN(CE35/CB35)/(CE$6-CB$6))-1)*100,0)</f>
        <v>-4.7801360685630456</v>
      </c>
      <c r="CG109" s="26">
        <f t="shared" ref="CG109" si="292">IF($F$6-$D$6 &lt;&gt; 0,(EXP(LN(1+(CG72/100))/($F$6-$D$6))-1)*100,0)</f>
        <v>-3.5723772857014335</v>
      </c>
      <c r="CH109" s="26">
        <f t="shared" ref="CH109" si="293">IF(CC35&gt;0,((1+(CH35/CC35))^(1/($F$6-$D$6))-1)*100,0)</f>
        <v>1.8725968254765357</v>
      </c>
      <c r="CI109" s="26">
        <f t="shared" ref="CI109" si="294">IF($F$6-$D$6 &lt;&gt; 0,(EXP(LN(1+(CI72/100))/($F$6-$D$6))-1)*100,0)</f>
        <v>-0.69751786692452411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-23.577554672903332</v>
      </c>
      <c r="CN109" s="26">
        <f>IF(AND(CO$6-CN$6 &lt;&gt; 0,CN35&lt;&gt;0,CO35&lt;&gt;0),(EXP(LN(CO35/CN35)/(CO$6-CN$6))-1)*100,0)</f>
        <v>-3.4060440382598145</v>
      </c>
      <c r="CO109" s="26">
        <f>IF(AND(CP$6-CO$6 &lt;&gt; 0,CO35&lt;&gt;0,CP35&lt;&gt;0),(EXP(LN(CP35/CO35)/(CP$6-CO$6))-1)*100,0)</f>
        <v>-3.4159793068730626</v>
      </c>
      <c r="CP109" s="26">
        <f>IF(AND(CP$6-CM$6 &lt;&gt; 0,CM35&lt;&gt;0,CP35&lt;&gt;0),(EXP(LN(CP35/CM35)/(CP$6-CM$6))-1)*100,0)</f>
        <v>-4.8159962307868565</v>
      </c>
      <c r="CR109" s="26">
        <f t="shared" ref="CR109" si="295">IF($F$6-$D$6 &lt;&gt; 0,(EXP(LN(1+(CR72/100))/($F$6-$D$6))-1)*100,0)</f>
        <v>-3.4126676642185161</v>
      </c>
      <c r="CS109" s="26">
        <f t="shared" ref="CS109" si="296">IF(CN35&gt;0,((1+(CS35/CN35))^(1/($F$6-$D$6))-1)*100,0)</f>
        <v>1.5939044902294031</v>
      </c>
      <c r="CT109" s="26">
        <f t="shared" ref="CT109" si="297">IF($F$6-$D$6 &lt;&gt; 0,(EXP(LN(1+(CT72/100))/($F$6-$D$6))-1)*100,0)</f>
        <v>-0.98728281595834577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5.670886676870468E-2</v>
      </c>
      <c r="C119" s="27">
        <f t="shared" si="299"/>
        <v>-2.6889870117952519E-2</v>
      </c>
      <c r="D119" s="27">
        <f t="shared" si="299"/>
        <v>2.1522159071157621E-2</v>
      </c>
      <c r="E119" s="27">
        <f t="shared" si="299"/>
        <v>6.3773768279651227E-2</v>
      </c>
      <c r="F119" s="27">
        <f t="shared" ref="F119:F144" si="300">F8-D8</f>
        <v>8.5295927350808848E-2</v>
      </c>
      <c r="L119" t="str">
        <f>A119</f>
        <v>11 Corporate managers and directors</v>
      </c>
      <c r="M119" s="27">
        <f t="shared" ref="M119:P144" si="301">N8-M8</f>
        <v>0.59877826965987624</v>
      </c>
      <c r="N119" s="27">
        <f t="shared" si="301"/>
        <v>-0.2938021739758121</v>
      </c>
      <c r="O119" s="27">
        <f t="shared" si="301"/>
        <v>0.11036921055499382</v>
      </c>
      <c r="P119" s="27">
        <f t="shared" si="301"/>
        <v>0.38204128246489288</v>
      </c>
      <c r="Q119" s="27">
        <f t="shared" ref="Q119:Q144" si="302">Q8-O8</f>
        <v>0.49241049301988671</v>
      </c>
      <c r="W119" t="str">
        <f>A119</f>
        <v>11 Corporate managers and directors</v>
      </c>
      <c r="X119" s="27">
        <f t="shared" ref="X119:AA144" si="303">Y8-X8</f>
        <v>7.7427283365008925E-2</v>
      </c>
      <c r="Y119" s="27">
        <f t="shared" si="303"/>
        <v>0.27418215275414815</v>
      </c>
      <c r="Z119" s="27">
        <f t="shared" si="303"/>
        <v>5.2266330232283664E-2</v>
      </c>
      <c r="AA119" s="27">
        <f t="shared" si="303"/>
        <v>0.92267239100759912</v>
      </c>
      <c r="AB119" s="27">
        <f t="shared" ref="AB119:AB144" si="304">AB8-Z8</f>
        <v>0.97493872123988279</v>
      </c>
      <c r="AH119" t="str">
        <f>L119</f>
        <v>11 Corporate managers and directors</v>
      </c>
      <c r="AI119" s="27">
        <f t="shared" ref="AI119:AL144" si="305">AJ8-AI8</f>
        <v>-4.8688329422875043E-2</v>
      </c>
      <c r="AJ119" s="27">
        <f t="shared" si="305"/>
        <v>0.14938400856950551</v>
      </c>
      <c r="AK119" s="27">
        <f t="shared" si="305"/>
        <v>-5.0264459047347443E-2</v>
      </c>
      <c r="AL119" s="27">
        <f t="shared" si="305"/>
        <v>0.12608185716488285</v>
      </c>
      <c r="AM119" s="27">
        <f t="shared" ref="AM119:AM144" si="306">AM8-AK8</f>
        <v>7.5817398117535406E-2</v>
      </c>
      <c r="AS119" t="str">
        <f>W119</f>
        <v>11 Corporate managers and directors</v>
      </c>
      <c r="AT119" s="27">
        <f t="shared" ref="AT119:AW144" si="307">AU8-AT8</f>
        <v>-6.7965656267320429E-2</v>
      </c>
      <c r="AU119" s="27">
        <f t="shared" si="307"/>
        <v>7.1576698683504691E-2</v>
      </c>
      <c r="AV119" s="27">
        <f t="shared" si="307"/>
        <v>-8.5917279154978599E-2</v>
      </c>
      <c r="AW119" s="27">
        <f t="shared" si="307"/>
        <v>8.2305553068165005E-2</v>
      </c>
      <c r="AX119" s="27">
        <f t="shared" ref="AX119:AX144" si="308">AX8-AV8</f>
        <v>-3.6117260868135936E-3</v>
      </c>
      <c r="BD119" t="str">
        <f>AH119</f>
        <v>11 Corporate managers and directors</v>
      </c>
      <c r="BE119" s="27">
        <f t="shared" ref="BE119:BH144" si="309">BF8-BE8</f>
        <v>0.20715751172704033</v>
      </c>
      <c r="BF119" s="27">
        <f t="shared" si="309"/>
        <v>0.65182517174083365</v>
      </c>
      <c r="BG119" s="27">
        <f t="shared" si="309"/>
        <v>-0.76514543368046617</v>
      </c>
      <c r="BH119" s="27">
        <f t="shared" si="309"/>
        <v>0.25553562428496024</v>
      </c>
      <c r="BI119" s="27">
        <f t="shared" ref="BI119:BI144" si="310">BI8-BG8</f>
        <v>-0.50960980939550593</v>
      </c>
      <c r="BO119" t="str">
        <f>AS119</f>
        <v>11 Corporate managers and directors</v>
      </c>
      <c r="BP119" s="27">
        <f t="shared" ref="BP119:BS144" si="311">BQ8-BP8</f>
        <v>0.11638232932911308</v>
      </c>
      <c r="BQ119" s="27">
        <f t="shared" si="311"/>
        <v>4.6192229674204555E-2</v>
      </c>
      <c r="BR119" s="27">
        <f t="shared" si="311"/>
        <v>-0.3984949982497179</v>
      </c>
      <c r="BS119" s="27">
        <f t="shared" si="311"/>
        <v>-0.17709212905635008</v>
      </c>
      <c r="BT119" s="27">
        <f t="shared" ref="BT119:BT144" si="312">BT8-BR8</f>
        <v>-0.57558712730606798</v>
      </c>
      <c r="BZ119" t="str">
        <f>BD119</f>
        <v>11 Corporate managers and directors</v>
      </c>
      <c r="CA119" s="68">
        <f t="shared" ref="CA119:CD144" si="313">CB8-CA8</f>
        <v>0.40996796032545579</v>
      </c>
      <c r="CB119" s="68">
        <f t="shared" si="313"/>
        <v>-0.29188847236335747</v>
      </c>
      <c r="CC119" s="68">
        <f t="shared" si="313"/>
        <v>-8.9504331068445797E-2</v>
      </c>
      <c r="CD119" s="68">
        <f t="shared" si="313"/>
        <v>-0.31506267597781346</v>
      </c>
      <c r="CE119" s="68">
        <f t="shared" ref="CE119:CE144" si="314">CE8-CC8</f>
        <v>-0.40456700704625925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-8.1926125036283104E-2</v>
      </c>
      <c r="CN119" s="68">
        <f t="shared" si="315"/>
        <v>-5.0709499284984416E-2</v>
      </c>
      <c r="CO119" s="68">
        <f t="shared" si="315"/>
        <v>3.7537236068453217E-2</v>
      </c>
      <c r="CP119" s="68">
        <f t="shared" ref="CP119:CP144" si="316">CP8-CN8</f>
        <v>-1.3172263216531199E-2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3.6712754864660108E-2</v>
      </c>
      <c r="C120" s="27">
        <f t="shared" si="299"/>
        <v>-2.554778688096758E-2</v>
      </c>
      <c r="D120" s="27">
        <f t="shared" si="299"/>
        <v>3.9539241239138143E-2</v>
      </c>
      <c r="E120" s="27">
        <f t="shared" si="299"/>
        <v>6.0761348188200323E-2</v>
      </c>
      <c r="F120" s="27">
        <f t="shared" si="300"/>
        <v>0.10030058942733847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-0.11580084960279713</v>
      </c>
      <c r="O120" s="27">
        <f t="shared" si="301"/>
        <v>0.3121800241355589</v>
      </c>
      <c r="P120" s="27">
        <f t="shared" si="301"/>
        <v>0.48531783129395012</v>
      </c>
      <c r="Q120" s="27">
        <f t="shared" si="302"/>
        <v>0.79749785542950902</v>
      </c>
      <c r="W120" t="str">
        <f t="shared" ref="W120:W143" si="318">A120</f>
        <v>12 Other managers and proprietors</v>
      </c>
      <c r="X120" s="27">
        <f t="shared" si="303"/>
        <v>2.2023570689313043E-2</v>
      </c>
      <c r="Y120" s="27">
        <f t="shared" si="303"/>
        <v>6.3824744567464675E-2</v>
      </c>
      <c r="Z120" s="27">
        <f t="shared" si="303"/>
        <v>0.60432739874574981</v>
      </c>
      <c r="AA120" s="27">
        <f t="shared" si="303"/>
        <v>0.64787387476697544</v>
      </c>
      <c r="AB120" s="27">
        <f t="shared" si="304"/>
        <v>1.2522012735127253</v>
      </c>
      <c r="AH120" t="str">
        <f t="shared" ref="AH120:AH143" si="319">L120</f>
        <v>12 Other managers and proprietors</v>
      </c>
      <c r="AI120" s="27">
        <f t="shared" si="305"/>
        <v>2.428301050245496E-3</v>
      </c>
      <c r="AJ120" s="27">
        <f t="shared" si="305"/>
        <v>9.4454012846182711E-2</v>
      </c>
      <c r="AK120" s="27">
        <f t="shared" si="305"/>
        <v>0.14005769750990027</v>
      </c>
      <c r="AL120" s="27">
        <f t="shared" si="305"/>
        <v>0.22680324808071362</v>
      </c>
      <c r="AM120" s="27">
        <f t="shared" si="306"/>
        <v>0.36686094559061388</v>
      </c>
      <c r="AS120" t="str">
        <f t="shared" ref="AS120:AS143" si="320">W120</f>
        <v>12 Other managers and proprietors</v>
      </c>
      <c r="AT120" s="27">
        <f t="shared" si="307"/>
        <v>-1.3635569191857155E-2</v>
      </c>
      <c r="AU120" s="27">
        <f t="shared" si="307"/>
        <v>-6.5752047651984613E-3</v>
      </c>
      <c r="AV120" s="27">
        <f t="shared" si="307"/>
        <v>0.13228335060042851</v>
      </c>
      <c r="AW120" s="27">
        <f t="shared" si="307"/>
        <v>9.6945986161738218E-2</v>
      </c>
      <c r="AX120" s="27">
        <f t="shared" si="308"/>
        <v>0.22922933676216672</v>
      </c>
      <c r="BD120" t="str">
        <f t="shared" ref="BD120:BD143" si="321">AH120</f>
        <v>12 Other managers and proprietors</v>
      </c>
      <c r="BE120" s="27">
        <f t="shared" si="309"/>
        <v>-0.18053568419900645</v>
      </c>
      <c r="BF120" s="27">
        <f t="shared" si="309"/>
        <v>0.21946411167493185</v>
      </c>
      <c r="BG120" s="27">
        <f t="shared" si="309"/>
        <v>5.7297987525519067E-2</v>
      </c>
      <c r="BH120" s="27">
        <f t="shared" si="309"/>
        <v>0.2540847965825932</v>
      </c>
      <c r="BI120" s="27">
        <f t="shared" si="310"/>
        <v>0.31138278410811226</v>
      </c>
      <c r="BO120" t="str">
        <f t="shared" ref="BO120:BO143" si="322">AS120</f>
        <v>12 Other managers and proprietors</v>
      </c>
      <c r="BP120" s="27">
        <f t="shared" si="311"/>
        <v>4.8199634560441629E-2</v>
      </c>
      <c r="BQ120" s="27">
        <f t="shared" si="311"/>
        <v>-4.1367180710430551E-2</v>
      </c>
      <c r="BR120" s="27">
        <f t="shared" si="311"/>
        <v>0.26394168999943046</v>
      </c>
      <c r="BS120" s="27">
        <f t="shared" si="311"/>
        <v>0.1119195949003271</v>
      </c>
      <c r="BT120" s="27">
        <f t="shared" si="312"/>
        <v>0.37586128489975756</v>
      </c>
      <c r="BZ120" t="str">
        <f t="shared" ref="BZ120:BZ143" si="323">BD120</f>
        <v>12 Other managers and proprietors</v>
      </c>
      <c r="CA120" s="68">
        <f t="shared" si="313"/>
        <v>0.26225167204353328</v>
      </c>
      <c r="CB120" s="68">
        <f t="shared" si="313"/>
        <v>-0.31494427611041442</v>
      </c>
      <c r="CC120" s="68">
        <f t="shared" si="313"/>
        <v>0.12434704923732887</v>
      </c>
      <c r="CD120" s="68">
        <f t="shared" si="313"/>
        <v>-0.26537858960049676</v>
      </c>
      <c r="CE120" s="68">
        <f t="shared" si="314"/>
        <v>-0.1410315403631679</v>
      </c>
      <c r="CK120" t="str">
        <f t="shared" ref="CK120:CK143" si="324">BO120</f>
        <v>12 Other managers and proprietors</v>
      </c>
      <c r="CL120" s="68">
        <f t="shared" si="315"/>
        <v>-4.9735868188365506E-2</v>
      </c>
      <c r="CM120" s="68">
        <f t="shared" si="315"/>
        <v>-8.4126594968595647E-2</v>
      </c>
      <c r="CN120" s="68">
        <f t="shared" si="315"/>
        <v>5.8145896347513493E-2</v>
      </c>
      <c r="CO120" s="68">
        <f t="shared" si="315"/>
        <v>-1.7523030878208667E-2</v>
      </c>
      <c r="CP120" s="68">
        <f t="shared" si="316"/>
        <v>4.0622865469304825E-2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0.12816819240485466</v>
      </c>
      <c r="C121" s="27">
        <f t="shared" si="299"/>
        <v>-7.9467068129329355E-2</v>
      </c>
      <c r="D121" s="27">
        <f t="shared" si="299"/>
        <v>0.12483398938531187</v>
      </c>
      <c r="E121" s="27">
        <f t="shared" si="299"/>
        <v>0.20229735799172177</v>
      </c>
      <c r="F121" s="27">
        <f t="shared" si="300"/>
        <v>0.32713134737703364</v>
      </c>
      <c r="L121" t="str">
        <f t="shared" si="317"/>
        <v>21 Science, research, engineering and technology professionals</v>
      </c>
      <c r="M121" s="27">
        <f t="shared" si="301"/>
        <v>0.62345158022615044</v>
      </c>
      <c r="N121" s="27">
        <f t="shared" si="301"/>
        <v>-0.26303317755121247</v>
      </c>
      <c r="O121" s="27">
        <f t="shared" si="301"/>
        <v>0.58509655900782231</v>
      </c>
      <c r="P121" s="27">
        <f t="shared" si="301"/>
        <v>0.99007139366715258</v>
      </c>
      <c r="Q121" s="27">
        <f t="shared" si="302"/>
        <v>1.5751679526749749</v>
      </c>
      <c r="W121" t="str">
        <f t="shared" si="318"/>
        <v>21 Science, research, engineering and technology professionals</v>
      </c>
      <c r="X121" s="27">
        <f t="shared" si="303"/>
        <v>-0.86308191578174798</v>
      </c>
      <c r="Y121" s="27">
        <f t="shared" si="303"/>
        <v>0.37158782256106759</v>
      </c>
      <c r="Z121" s="27">
        <f t="shared" si="303"/>
        <v>0.26161916773402627</v>
      </c>
      <c r="AA121" s="27">
        <f t="shared" si="303"/>
        <v>0.33843513298910999</v>
      </c>
      <c r="AB121" s="27">
        <f t="shared" si="304"/>
        <v>0.60005430072313626</v>
      </c>
      <c r="AH121" t="str">
        <f t="shared" si="319"/>
        <v>21 Science, research, engineering and technology professionals</v>
      </c>
      <c r="AI121" s="27">
        <f t="shared" si="305"/>
        <v>-6.8273147181564409E-2</v>
      </c>
      <c r="AJ121" s="27">
        <f t="shared" si="305"/>
        <v>6.4738884740298708E-2</v>
      </c>
      <c r="AK121" s="27">
        <f t="shared" si="305"/>
        <v>3.244627000265915E-2</v>
      </c>
      <c r="AL121" s="27">
        <f t="shared" si="305"/>
        <v>6.4421427524165409E-2</v>
      </c>
      <c r="AM121" s="27">
        <f t="shared" si="306"/>
        <v>9.6867697526824559E-2</v>
      </c>
      <c r="AS121" t="str">
        <f t="shared" si="320"/>
        <v>21 Science, research, engineering and technology professionals</v>
      </c>
      <c r="AT121" s="27">
        <f t="shared" si="307"/>
        <v>-0.24159603581268985</v>
      </c>
      <c r="AU121" s="27">
        <f t="shared" si="307"/>
        <v>7.7242216157269228E-2</v>
      </c>
      <c r="AV121" s="27">
        <f t="shared" si="307"/>
        <v>-4.3420759910418605E-2</v>
      </c>
      <c r="AW121" s="27">
        <f t="shared" si="307"/>
        <v>-1.1883303698422276E-2</v>
      </c>
      <c r="AX121" s="27">
        <f t="shared" si="308"/>
        <v>-5.5304063608840881E-2</v>
      </c>
      <c r="BD121" t="str">
        <f t="shared" si="321"/>
        <v>21 Science, research, engineering and technology professionals</v>
      </c>
      <c r="BE121" s="27">
        <f t="shared" si="309"/>
        <v>-0.18331084746435145</v>
      </c>
      <c r="BF121" s="27">
        <f t="shared" si="309"/>
        <v>0.58763609155684127</v>
      </c>
      <c r="BG121" s="27">
        <f t="shared" si="309"/>
        <v>-0.5527119839635235</v>
      </c>
      <c r="BH121" s="27">
        <f t="shared" si="309"/>
        <v>-9.8194907725139613E-2</v>
      </c>
      <c r="BI121" s="27">
        <f t="shared" si="310"/>
        <v>-0.65090689168866311</v>
      </c>
      <c r="BO121" t="str">
        <f t="shared" si="322"/>
        <v>21 Science, research, engineering and technology professionals</v>
      </c>
      <c r="BP121" s="27">
        <f t="shared" si="311"/>
        <v>-8.4873347691674983E-2</v>
      </c>
      <c r="BQ121" s="27">
        <f t="shared" si="311"/>
        <v>0.14812893196243637</v>
      </c>
      <c r="BR121" s="27">
        <f t="shared" si="311"/>
        <v>-9.1103393622008033E-2</v>
      </c>
      <c r="BS121" s="27">
        <f t="shared" si="311"/>
        <v>-2.4267965910943268E-2</v>
      </c>
      <c r="BT121" s="27">
        <f t="shared" si="312"/>
        <v>-0.1153713595329513</v>
      </c>
      <c r="BZ121" t="str">
        <f t="shared" si="323"/>
        <v>21 Science, research, engineering and technology professionals</v>
      </c>
      <c r="CA121" s="68">
        <f t="shared" si="313"/>
        <v>0.26063452959564337</v>
      </c>
      <c r="CB121" s="68">
        <f t="shared" si="313"/>
        <v>-0.20814538902606272</v>
      </c>
      <c r="CC121" s="68">
        <f t="shared" si="313"/>
        <v>3.4212536034866958E-2</v>
      </c>
      <c r="CD121" s="68">
        <f t="shared" si="313"/>
        <v>-0.15412845485867255</v>
      </c>
      <c r="CE121" s="68">
        <f t="shared" si="314"/>
        <v>-0.11991591882380559</v>
      </c>
      <c r="CK121" t="str">
        <f t="shared" si="324"/>
        <v>21 Science, research, engineering and technology professionals</v>
      </c>
      <c r="CL121" s="68">
        <f t="shared" si="315"/>
        <v>6.2618613199085515E-3</v>
      </c>
      <c r="CM121" s="68">
        <f t="shared" si="315"/>
        <v>-8.5666381503330113E-3</v>
      </c>
      <c r="CN121" s="68">
        <f t="shared" si="315"/>
        <v>1.8289329463102855E-2</v>
      </c>
      <c r="CO121" s="68">
        <f t="shared" si="315"/>
        <v>-5.6663036916203835E-3</v>
      </c>
      <c r="CP121" s="68">
        <f t="shared" si="316"/>
        <v>1.2623025771482471E-2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0.31285034459378491</v>
      </c>
      <c r="C122" s="27">
        <f t="shared" si="299"/>
        <v>-9.6761003510192678E-2</v>
      </c>
      <c r="D122" s="27">
        <f t="shared" si="299"/>
        <v>0.36842913998360882</v>
      </c>
      <c r="E122" s="27">
        <f t="shared" si="299"/>
        <v>0.44137248708444488</v>
      </c>
      <c r="F122" s="27">
        <f t="shared" si="300"/>
        <v>0.8098016270680537</v>
      </c>
      <c r="L122" t="str">
        <f t="shared" si="317"/>
        <v>22 Health professionals</v>
      </c>
      <c r="M122" s="27">
        <f t="shared" si="301"/>
        <v>0.78046524162374453</v>
      </c>
      <c r="N122" s="27">
        <f t="shared" si="301"/>
        <v>-0.35219465628111646</v>
      </c>
      <c r="O122" s="27">
        <f t="shared" si="301"/>
        <v>0.74759986767347542</v>
      </c>
      <c r="P122" s="27">
        <f t="shared" si="301"/>
        <v>0.58311976289399858</v>
      </c>
      <c r="Q122" s="27">
        <f t="shared" si="302"/>
        <v>1.330719630567474</v>
      </c>
      <c r="W122" t="str">
        <f t="shared" si="318"/>
        <v>22 Health professionals</v>
      </c>
      <c r="X122" s="27">
        <f t="shared" si="303"/>
        <v>-6.9002947175664353E-2</v>
      </c>
      <c r="Y122" s="27">
        <f t="shared" si="303"/>
        <v>1.1974477568129132</v>
      </c>
      <c r="Z122" s="27">
        <f t="shared" si="303"/>
        <v>1.8907875367099631</v>
      </c>
      <c r="AA122" s="27">
        <f t="shared" si="303"/>
        <v>3.0159678226855071</v>
      </c>
      <c r="AB122" s="27">
        <f t="shared" si="304"/>
        <v>4.9067553593954703</v>
      </c>
      <c r="AH122" t="str">
        <f t="shared" si="319"/>
        <v>22 Health professionals</v>
      </c>
      <c r="AI122" s="27">
        <f t="shared" si="305"/>
        <v>-1.4285436800148346</v>
      </c>
      <c r="AJ122" s="27">
        <f t="shared" si="305"/>
        <v>0.17264296145811597</v>
      </c>
      <c r="AK122" s="27">
        <f t="shared" si="305"/>
        <v>-1.1348056980890548</v>
      </c>
      <c r="AL122" s="27">
        <f t="shared" si="305"/>
        <v>-1.2480541365996447</v>
      </c>
      <c r="AM122" s="27">
        <f t="shared" si="306"/>
        <v>-2.3828598346886993</v>
      </c>
      <c r="AS122" t="str">
        <f t="shared" si="320"/>
        <v>22 Health professionals</v>
      </c>
      <c r="AT122" s="27">
        <f t="shared" si="307"/>
        <v>-8.0237610165259099E-3</v>
      </c>
      <c r="AU122" s="27">
        <f t="shared" si="307"/>
        <v>0.1179575116770446</v>
      </c>
      <c r="AV122" s="27">
        <f t="shared" si="307"/>
        <v>8.5482097213170016E-2</v>
      </c>
      <c r="AW122" s="27">
        <f t="shared" si="307"/>
        <v>0.13335187969065154</v>
      </c>
      <c r="AX122" s="27">
        <f t="shared" si="308"/>
        <v>0.21883397690382156</v>
      </c>
      <c r="BD122" t="str">
        <f t="shared" si="321"/>
        <v>22 Health professionals</v>
      </c>
      <c r="BE122" s="27">
        <f t="shared" si="309"/>
        <v>0.26677387148836162</v>
      </c>
      <c r="BF122" s="27">
        <f t="shared" si="309"/>
        <v>0.36835145663502988</v>
      </c>
      <c r="BG122" s="27">
        <f t="shared" si="309"/>
        <v>0.50525427079006713</v>
      </c>
      <c r="BH122" s="27">
        <f t="shared" si="309"/>
        <v>0.56314560660133361</v>
      </c>
      <c r="BI122" s="27">
        <f t="shared" si="310"/>
        <v>1.0683998773914007</v>
      </c>
      <c r="BO122" t="str">
        <f t="shared" si="322"/>
        <v>22 Health professionals</v>
      </c>
      <c r="BP122" s="27">
        <f t="shared" si="311"/>
        <v>7.7308401882725919E-2</v>
      </c>
      <c r="BQ122" s="27">
        <f t="shared" si="311"/>
        <v>0.17222159059846187</v>
      </c>
      <c r="BR122" s="27">
        <f t="shared" si="311"/>
        <v>4.3787509600558217E-2</v>
      </c>
      <c r="BS122" s="27">
        <f t="shared" si="311"/>
        <v>-0.21332344394932345</v>
      </c>
      <c r="BT122" s="27">
        <f t="shared" si="312"/>
        <v>-0.16953593434876524</v>
      </c>
      <c r="BZ122" t="str">
        <f t="shared" si="323"/>
        <v>22 Health professionals</v>
      </c>
      <c r="CA122" s="68">
        <f t="shared" si="313"/>
        <v>-0.10145749757602607</v>
      </c>
      <c r="CB122" s="68">
        <f t="shared" si="313"/>
        <v>-1.6193145329797654E-2</v>
      </c>
      <c r="CC122" s="68">
        <f t="shared" si="313"/>
        <v>-6.0243905505554474E-2</v>
      </c>
      <c r="CD122" s="68">
        <f t="shared" si="313"/>
        <v>-0.33773327505223411</v>
      </c>
      <c r="CE122" s="68">
        <f t="shared" si="314"/>
        <v>-0.39797718055778858</v>
      </c>
      <c r="CK122" t="str">
        <f t="shared" si="324"/>
        <v>22 Health professionals</v>
      </c>
      <c r="CL122" s="68">
        <f t="shared" si="315"/>
        <v>3.4347963738705078E-3</v>
      </c>
      <c r="CM122" s="68">
        <f t="shared" si="315"/>
        <v>-1.3220458600969848E-2</v>
      </c>
      <c r="CN122" s="68">
        <f t="shared" si="315"/>
        <v>1.4752855007975185E-2</v>
      </c>
      <c r="CO122" s="68">
        <f t="shared" si="315"/>
        <v>1.2671255112228552E-2</v>
      </c>
      <c r="CP122" s="68">
        <f t="shared" si="316"/>
        <v>2.7424110120203737E-2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2.6157352919771837E-2</v>
      </c>
      <c r="C123" s="27">
        <f t="shared" si="299"/>
        <v>-7.4874325709302081E-2</v>
      </c>
      <c r="D123" s="27">
        <f t="shared" si="299"/>
        <v>0.22630922311348245</v>
      </c>
      <c r="E123" s="27">
        <f t="shared" si="299"/>
        <v>0.17266951555735632</v>
      </c>
      <c r="F123" s="27">
        <f t="shared" si="300"/>
        <v>0.39897873867083877</v>
      </c>
      <c r="L123" t="str">
        <f t="shared" si="317"/>
        <v>23 Teaching and other educational professionals</v>
      </c>
      <c r="M123" s="27">
        <f t="shared" si="301"/>
        <v>0.50219099949818791</v>
      </c>
      <c r="N123" s="27">
        <f t="shared" si="301"/>
        <v>-0.37417384219224026</v>
      </c>
      <c r="O123" s="27">
        <f t="shared" si="301"/>
        <v>1.1812973810219116</v>
      </c>
      <c r="P123" s="27">
        <f t="shared" si="301"/>
        <v>0.82519084800737286</v>
      </c>
      <c r="Q123" s="27">
        <f t="shared" si="302"/>
        <v>2.0064882290292845</v>
      </c>
      <c r="W123" t="str">
        <f t="shared" si="318"/>
        <v>23 Teaching and other educational professionals</v>
      </c>
      <c r="X123" s="27">
        <f t="shared" si="303"/>
        <v>-1.1715645200950733</v>
      </c>
      <c r="Y123" s="27">
        <f t="shared" si="303"/>
        <v>0.70175788407473316</v>
      </c>
      <c r="Z123" s="27">
        <f t="shared" si="303"/>
        <v>-5.4863748261728684E-2</v>
      </c>
      <c r="AA123" s="27">
        <f t="shared" si="303"/>
        <v>0.16087123173628504</v>
      </c>
      <c r="AB123" s="27">
        <f t="shared" si="304"/>
        <v>0.10600748347455635</v>
      </c>
      <c r="AH123" t="str">
        <f t="shared" si="319"/>
        <v>23 Teaching and other educational professionals</v>
      </c>
      <c r="AI123" s="27">
        <f t="shared" si="305"/>
        <v>-0.34277429772884571</v>
      </c>
      <c r="AJ123" s="27">
        <f t="shared" si="305"/>
        <v>-3.7119117931928569E-3</v>
      </c>
      <c r="AK123" s="27">
        <f t="shared" si="305"/>
        <v>-8.6020154839887467E-2</v>
      </c>
      <c r="AL123" s="27">
        <f t="shared" si="305"/>
        <v>1.8350026980590572E-3</v>
      </c>
      <c r="AM123" s="27">
        <f t="shared" si="306"/>
        <v>-8.4185152141828409E-2</v>
      </c>
      <c r="AS123" t="str">
        <f t="shared" si="320"/>
        <v>23 Teaching and other educational professionals</v>
      </c>
      <c r="AT123" s="27">
        <f t="shared" si="307"/>
        <v>-5.7095849991366299E-2</v>
      </c>
      <c r="AU123" s="27">
        <f t="shared" si="307"/>
        <v>9.4888958683898433E-3</v>
      </c>
      <c r="AV123" s="27">
        <f t="shared" si="307"/>
        <v>-1.3263614946472088E-2</v>
      </c>
      <c r="AW123" s="27">
        <f t="shared" si="307"/>
        <v>-1.4311357084054378E-2</v>
      </c>
      <c r="AX123" s="27">
        <f t="shared" si="308"/>
        <v>-2.7574972030526466E-2</v>
      </c>
      <c r="BD123" t="str">
        <f t="shared" si="321"/>
        <v>23 Teaching and other educational professionals</v>
      </c>
      <c r="BE123" s="27">
        <f t="shared" si="309"/>
        <v>-0.12867614753926948</v>
      </c>
      <c r="BF123" s="27">
        <f t="shared" si="309"/>
        <v>0.19344436832064327</v>
      </c>
      <c r="BG123" s="27">
        <f t="shared" si="309"/>
        <v>2.1205182269098954E-2</v>
      </c>
      <c r="BH123" s="27">
        <f t="shared" si="309"/>
        <v>7.9315527160110255E-2</v>
      </c>
      <c r="BI123" s="27">
        <f t="shared" si="310"/>
        <v>0.10052070942920921</v>
      </c>
      <c r="BO123" t="str">
        <f t="shared" si="322"/>
        <v>23 Teaching and other educational professionals</v>
      </c>
      <c r="BP123" s="27">
        <f t="shared" si="311"/>
        <v>-8.8601653731642582E-2</v>
      </c>
      <c r="BQ123" s="27">
        <f t="shared" si="311"/>
        <v>9.7283436879318508E-2</v>
      </c>
      <c r="BR123" s="27">
        <f t="shared" si="311"/>
        <v>-2.3222033444325718E-2</v>
      </c>
      <c r="BS123" s="27">
        <f t="shared" si="311"/>
        <v>-6.3367482279638343E-2</v>
      </c>
      <c r="BT123" s="27">
        <f t="shared" si="312"/>
        <v>-8.6589515723964061E-2</v>
      </c>
      <c r="BZ123" t="str">
        <f t="shared" si="323"/>
        <v>23 Teaching and other educational professionals</v>
      </c>
      <c r="CA123" s="68">
        <f t="shared" si="313"/>
        <v>-5.0479385041884095E-2</v>
      </c>
      <c r="CB123" s="68">
        <f t="shared" si="313"/>
        <v>4.5378946628213956E-3</v>
      </c>
      <c r="CC123" s="68">
        <f t="shared" si="313"/>
        <v>-7.9414572647035775E-3</v>
      </c>
      <c r="CD123" s="68">
        <f t="shared" si="313"/>
        <v>-8.832283928259943E-2</v>
      </c>
      <c r="CE123" s="68">
        <f t="shared" si="314"/>
        <v>-9.6264296547303008E-2</v>
      </c>
      <c r="CK123" t="str">
        <f t="shared" si="324"/>
        <v>23 Teaching and other educational professionals</v>
      </c>
      <c r="CL123" s="68">
        <f t="shared" si="315"/>
        <v>1.0638033130592472E-3</v>
      </c>
      <c r="CM123" s="68">
        <f t="shared" si="315"/>
        <v>-2.5619103845049562E-3</v>
      </c>
      <c r="CN123" s="68">
        <f t="shared" si="315"/>
        <v>1.4209333753565562E-2</v>
      </c>
      <c r="CO123" s="68">
        <f t="shared" si="315"/>
        <v>3.393462001300307E-3</v>
      </c>
      <c r="CP123" s="68">
        <f t="shared" si="316"/>
        <v>1.7602795754865869E-2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6.1931768926662079E-2</v>
      </c>
      <c r="C124" s="27">
        <f t="shared" si="299"/>
        <v>-1.6841061867053003E-2</v>
      </c>
      <c r="D124" s="27">
        <f t="shared" si="299"/>
        <v>6.8311308997755699E-2</v>
      </c>
      <c r="E124" s="27">
        <f t="shared" si="299"/>
        <v>0.10515442653519463</v>
      </c>
      <c r="F124" s="27">
        <f t="shared" si="300"/>
        <v>0.17346573553295033</v>
      </c>
      <c r="L124" t="str">
        <f t="shared" si="317"/>
        <v>24 Business, media and public service professionals</v>
      </c>
      <c r="M124" s="27">
        <f t="shared" si="301"/>
        <v>0.7294056281366883</v>
      </c>
      <c r="N124" s="27">
        <f t="shared" si="301"/>
        <v>-0.23292483190719127</v>
      </c>
      <c r="O124" s="27">
        <f t="shared" si="301"/>
        <v>0.59516640920167951</v>
      </c>
      <c r="P124" s="27">
        <f t="shared" si="301"/>
        <v>0.65331603012670758</v>
      </c>
      <c r="Q124" s="27">
        <f t="shared" si="302"/>
        <v>1.2484824393283871</v>
      </c>
      <c r="W124" t="str">
        <f t="shared" si="318"/>
        <v>24 Business, media and public service professionals</v>
      </c>
      <c r="X124" s="27">
        <f t="shared" si="303"/>
        <v>-0.41083876950020581</v>
      </c>
      <c r="Y124" s="27">
        <f t="shared" si="303"/>
        <v>1.1170648934218077</v>
      </c>
      <c r="Z124" s="27">
        <f t="shared" si="303"/>
        <v>0.74322846120793162</v>
      </c>
      <c r="AA124" s="27">
        <f t="shared" si="303"/>
        <v>1.4108986962805865</v>
      </c>
      <c r="AB124" s="27">
        <f t="shared" si="304"/>
        <v>2.1541271574885181</v>
      </c>
      <c r="AH124" t="str">
        <f t="shared" si="319"/>
        <v>24 Business, media and public service professionals</v>
      </c>
      <c r="AI124" s="27">
        <f t="shared" si="305"/>
        <v>-0.11283922404516122</v>
      </c>
      <c r="AJ124" s="27">
        <f t="shared" si="305"/>
        <v>9.0707084876985533E-2</v>
      </c>
      <c r="AK124" s="27">
        <f t="shared" si="305"/>
        <v>-4.3215574663326206E-2</v>
      </c>
      <c r="AL124" s="27">
        <f t="shared" si="305"/>
        <v>4.7570619828413541E-2</v>
      </c>
      <c r="AM124" s="27">
        <f t="shared" si="306"/>
        <v>4.3550451650873345E-3</v>
      </c>
      <c r="AS124" t="str">
        <f t="shared" si="320"/>
        <v>24 Business, media and public service professionals</v>
      </c>
      <c r="AT124" s="27">
        <f t="shared" si="307"/>
        <v>-0.11667441491802355</v>
      </c>
      <c r="AU124" s="27">
        <f t="shared" si="307"/>
        <v>0.12935850466406729</v>
      </c>
      <c r="AV124" s="27">
        <f t="shared" si="307"/>
        <v>9.8330213889469498E-2</v>
      </c>
      <c r="AW124" s="27">
        <f t="shared" si="307"/>
        <v>0.15165619282322684</v>
      </c>
      <c r="AX124" s="27">
        <f t="shared" si="308"/>
        <v>0.24998640671269634</v>
      </c>
      <c r="BD124" t="str">
        <f t="shared" si="321"/>
        <v>24 Business, media and public service professionals</v>
      </c>
      <c r="BE124" s="27">
        <f t="shared" si="309"/>
        <v>-1.673787985030728E-2</v>
      </c>
      <c r="BF124" s="27">
        <f t="shared" si="309"/>
        <v>0.71922693030285645</v>
      </c>
      <c r="BG124" s="27">
        <f t="shared" si="309"/>
        <v>-3.5092368637755555E-2</v>
      </c>
      <c r="BH124" s="27">
        <f t="shared" si="309"/>
        <v>0.28480723890820636</v>
      </c>
      <c r="BI124" s="27">
        <f t="shared" si="310"/>
        <v>0.24971487027045081</v>
      </c>
      <c r="BO124" t="str">
        <f t="shared" si="322"/>
        <v>24 Business, media and public service professionals</v>
      </c>
      <c r="BP124" s="27">
        <f t="shared" si="311"/>
        <v>-8.6420586249036146E-2</v>
      </c>
      <c r="BQ124" s="27">
        <f t="shared" si="311"/>
        <v>0.23236107438972686</v>
      </c>
      <c r="BR124" s="27">
        <f t="shared" si="311"/>
        <v>-1.6359319018786067E-2</v>
      </c>
      <c r="BS124" s="27">
        <f t="shared" si="311"/>
        <v>-6.0682578258302922E-2</v>
      </c>
      <c r="BT124" s="27">
        <f t="shared" si="312"/>
        <v>-7.7041897277088989E-2</v>
      </c>
      <c r="BZ124" t="str">
        <f t="shared" si="323"/>
        <v>24 Business, media and public service professionals</v>
      </c>
      <c r="CA124" s="68">
        <f t="shared" si="313"/>
        <v>0.129827715363804</v>
      </c>
      <c r="CB124" s="68">
        <f t="shared" si="313"/>
        <v>-6.1858543080844819E-2</v>
      </c>
      <c r="CC124" s="68">
        <f t="shared" si="313"/>
        <v>7.4386806970572206E-3</v>
      </c>
      <c r="CD124" s="68">
        <f t="shared" si="313"/>
        <v>-0.28667614875147246</v>
      </c>
      <c r="CE124" s="68">
        <f t="shared" si="314"/>
        <v>-0.27923746805441524</v>
      </c>
      <c r="CK124" t="str">
        <f t="shared" si="324"/>
        <v>24 Business, media and public service professionals</v>
      </c>
      <c r="CL124" s="68">
        <f t="shared" si="315"/>
        <v>2.5200866507652381E-2</v>
      </c>
      <c r="CM124" s="68">
        <f t="shared" si="315"/>
        <v>-1.4007646945948277E-2</v>
      </c>
      <c r="CN124" s="68">
        <f t="shared" si="315"/>
        <v>2.5136738265215175E-2</v>
      </c>
      <c r="CO124" s="68">
        <f t="shared" si="315"/>
        <v>2.5407165423834976E-2</v>
      </c>
      <c r="CP124" s="68">
        <f t="shared" si="316"/>
        <v>5.0543903689050151E-2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1.9848794762538605E-2</v>
      </c>
      <c r="C125" s="27">
        <f t="shared" si="299"/>
        <v>-8.9034491654030878E-3</v>
      </c>
      <c r="D125" s="27">
        <f t="shared" si="299"/>
        <v>1.2165818530616379E-2</v>
      </c>
      <c r="E125" s="27">
        <f t="shared" si="299"/>
        <v>4.4660280300587954E-2</v>
      </c>
      <c r="F125" s="27">
        <f t="shared" si="300"/>
        <v>5.6826098831204333E-2</v>
      </c>
      <c r="L125" t="str">
        <f t="shared" si="317"/>
        <v>31 Science, engineering and technology associate professionals</v>
      </c>
      <c r="M125" s="27">
        <f t="shared" si="301"/>
        <v>0.15545904431122998</v>
      </c>
      <c r="N125" s="27">
        <f t="shared" si="301"/>
        <v>-3.7957386653435399E-2</v>
      </c>
      <c r="O125" s="27">
        <f t="shared" si="301"/>
        <v>2.980252131763117E-2</v>
      </c>
      <c r="P125" s="27">
        <f t="shared" si="301"/>
        <v>0.19293969284468671</v>
      </c>
      <c r="Q125" s="27">
        <f t="shared" si="302"/>
        <v>0.22274221416231788</v>
      </c>
      <c r="W125" t="str">
        <f t="shared" si="318"/>
        <v>31 Science, engineering and technology associate professionals</v>
      </c>
      <c r="X125" s="27">
        <f t="shared" si="303"/>
        <v>-0.18825745490215628</v>
      </c>
      <c r="Y125" s="27">
        <f t="shared" si="303"/>
        <v>0.17005379729735037</v>
      </c>
      <c r="Z125" s="27">
        <f t="shared" si="303"/>
        <v>-7.8855202478253172E-2</v>
      </c>
      <c r="AA125" s="27">
        <f t="shared" si="303"/>
        <v>0.14169978345131007</v>
      </c>
      <c r="AB125" s="27">
        <f t="shared" si="304"/>
        <v>6.2844580973056896E-2</v>
      </c>
      <c r="AH125" t="str">
        <f t="shared" si="319"/>
        <v>31 Science, engineering and technology associate professionals</v>
      </c>
      <c r="AI125" s="27">
        <f t="shared" si="305"/>
        <v>-1.4813824143116022E-2</v>
      </c>
      <c r="AJ125" s="27">
        <f t="shared" si="305"/>
        <v>3.6073474857185012E-2</v>
      </c>
      <c r="AK125" s="27">
        <f t="shared" si="305"/>
        <v>8.5867836871901804E-3</v>
      </c>
      <c r="AL125" s="27">
        <f t="shared" si="305"/>
        <v>7.9325536202721203E-2</v>
      </c>
      <c r="AM125" s="27">
        <f t="shared" si="306"/>
        <v>8.7912319889911383E-2</v>
      </c>
      <c r="AS125" t="str">
        <f t="shared" si="320"/>
        <v>31 Science, engineering and technology associate professionals</v>
      </c>
      <c r="AT125" s="27">
        <f t="shared" si="307"/>
        <v>-0.15003268951851956</v>
      </c>
      <c r="AU125" s="27">
        <f t="shared" si="307"/>
        <v>4.3164794221213332E-2</v>
      </c>
      <c r="AV125" s="27">
        <f t="shared" si="307"/>
        <v>-9.6616259291822715E-2</v>
      </c>
      <c r="AW125" s="27">
        <f t="shared" si="307"/>
        <v>-1.5378819082026152E-2</v>
      </c>
      <c r="AX125" s="27">
        <f t="shared" si="308"/>
        <v>-0.11199507837384887</v>
      </c>
      <c r="BD125" t="str">
        <f t="shared" si="321"/>
        <v>31 Science, engineering and technology associate professionals</v>
      </c>
      <c r="BE125" s="27">
        <f t="shared" si="309"/>
        <v>-8.1219927552816928E-2</v>
      </c>
      <c r="BF125" s="27">
        <f t="shared" si="309"/>
        <v>0.34828450345847317</v>
      </c>
      <c r="BG125" s="27">
        <f t="shared" si="309"/>
        <v>-0.4999730083588394</v>
      </c>
      <c r="BH125" s="27">
        <f t="shared" si="309"/>
        <v>-0.13889740943965112</v>
      </c>
      <c r="BI125" s="27">
        <f t="shared" si="310"/>
        <v>-0.63887041779849052</v>
      </c>
      <c r="BO125" t="str">
        <f t="shared" si="322"/>
        <v>31 Science, engineering and technology associate professionals</v>
      </c>
      <c r="BP125" s="27">
        <f t="shared" si="311"/>
        <v>-7.9153343724824854E-4</v>
      </c>
      <c r="BQ125" s="27">
        <f t="shared" si="311"/>
        <v>0.10445047306716171</v>
      </c>
      <c r="BR125" s="27">
        <f t="shared" si="311"/>
        <v>-0.20881436484722904</v>
      </c>
      <c r="BS125" s="27">
        <f t="shared" si="311"/>
        <v>-1.9673732994711979E-2</v>
      </c>
      <c r="BT125" s="27">
        <f t="shared" si="312"/>
        <v>-0.22848809784194102</v>
      </c>
      <c r="BZ125" t="str">
        <f t="shared" si="323"/>
        <v>31 Science, engineering and technology associate professionals</v>
      </c>
      <c r="CA125" s="68">
        <f t="shared" si="313"/>
        <v>0.22407246677881582</v>
      </c>
      <c r="CB125" s="68">
        <f t="shared" si="313"/>
        <v>-0.13660641281737407</v>
      </c>
      <c r="CC125" s="68">
        <f t="shared" si="313"/>
        <v>-6.4419166544276152E-2</v>
      </c>
      <c r="CD125" s="68">
        <f t="shared" si="313"/>
        <v>-9.9035725229632887E-2</v>
      </c>
      <c r="CE125" s="68">
        <f t="shared" si="314"/>
        <v>-0.16345489177390904</v>
      </c>
      <c r="CK125" t="str">
        <f t="shared" si="324"/>
        <v>31 Science, engineering and technology associate professionals</v>
      </c>
      <c r="CL125" s="68">
        <f t="shared" si="315"/>
        <v>1.6862369129786614E-2</v>
      </c>
      <c r="CM125" s="68">
        <f t="shared" si="315"/>
        <v>-7.0594391633669873E-3</v>
      </c>
      <c r="CN125" s="68">
        <f t="shared" si="315"/>
        <v>6.3941528994089503E-4</v>
      </c>
      <c r="CO125" s="68">
        <f t="shared" si="315"/>
        <v>1.881966355373843E-2</v>
      </c>
      <c r="CP125" s="68">
        <f t="shared" si="316"/>
        <v>1.9459078843679325E-2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1.0650896702067446E-2</v>
      </c>
      <c r="C126" s="27">
        <f t="shared" si="299"/>
        <v>-9.0762210121387438E-3</v>
      </c>
      <c r="D126" s="27">
        <f t="shared" si="299"/>
        <v>4.2987985379659699E-3</v>
      </c>
      <c r="E126" s="27">
        <f t="shared" si="299"/>
        <v>6.269017710936766E-3</v>
      </c>
      <c r="F126" s="27">
        <f t="shared" si="300"/>
        <v>1.0567816248902736E-2</v>
      </c>
      <c r="L126" t="str">
        <f t="shared" si="317"/>
        <v>32 Health and social care associate professionals</v>
      </c>
      <c r="M126" s="27">
        <f t="shared" si="301"/>
        <v>0.19868829259354226</v>
      </c>
      <c r="N126" s="27">
        <f t="shared" si="301"/>
        <v>-0.10636381657092286</v>
      </c>
      <c r="O126" s="27">
        <f t="shared" si="301"/>
        <v>0.12172885222257313</v>
      </c>
      <c r="P126" s="27">
        <f t="shared" si="301"/>
        <v>0.17603197574357032</v>
      </c>
      <c r="Q126" s="27">
        <f t="shared" si="302"/>
        <v>0.29776082796614345</v>
      </c>
      <c r="W126" t="str">
        <f t="shared" si="318"/>
        <v>32 Health and social care associate professionals</v>
      </c>
      <c r="X126" s="27">
        <f t="shared" si="303"/>
        <v>4.7151202090973676E-2</v>
      </c>
      <c r="Y126" s="27">
        <f t="shared" si="303"/>
        <v>0.34510670387528641</v>
      </c>
      <c r="Z126" s="27">
        <f t="shared" si="303"/>
        <v>0.42630845824888297</v>
      </c>
      <c r="AA126" s="27">
        <f t="shared" si="303"/>
        <v>0.98481911306417436</v>
      </c>
      <c r="AB126" s="27">
        <f t="shared" si="304"/>
        <v>1.4111275713130573</v>
      </c>
      <c r="AH126" t="str">
        <f t="shared" si="319"/>
        <v>32 Health and social care associate professionals</v>
      </c>
      <c r="AI126" s="27">
        <f t="shared" si="305"/>
        <v>-0.42804035922308947</v>
      </c>
      <c r="AJ126" s="27">
        <f t="shared" si="305"/>
        <v>0.12600707246426901</v>
      </c>
      <c r="AK126" s="27">
        <f t="shared" si="305"/>
        <v>-0.31576677739369585</v>
      </c>
      <c r="AL126" s="27">
        <f t="shared" si="305"/>
        <v>-0.44627527164772984</v>
      </c>
      <c r="AM126" s="27">
        <f t="shared" si="306"/>
        <v>-0.7620420490414257</v>
      </c>
      <c r="AS126" t="str">
        <f t="shared" si="320"/>
        <v>32 Health and social care associate professionals</v>
      </c>
      <c r="AT126" s="27">
        <f t="shared" si="307"/>
        <v>2.2889326616509775E-4</v>
      </c>
      <c r="AU126" s="27">
        <f t="shared" si="307"/>
        <v>5.5653938610538856E-2</v>
      </c>
      <c r="AV126" s="27">
        <f t="shared" si="307"/>
        <v>1.4418223808096986E-3</v>
      </c>
      <c r="AW126" s="27">
        <f t="shared" si="307"/>
        <v>5.2552471054450767E-2</v>
      </c>
      <c r="AX126" s="27">
        <f t="shared" si="308"/>
        <v>5.3994293435260465E-2</v>
      </c>
      <c r="BD126" t="str">
        <f t="shared" si="321"/>
        <v>32 Health and social care associate professionals</v>
      </c>
      <c r="BE126" s="27">
        <f t="shared" si="309"/>
        <v>0.14054087093666467</v>
      </c>
      <c r="BF126" s="27">
        <f t="shared" si="309"/>
        <v>0.21199546027590421</v>
      </c>
      <c r="BG126" s="27">
        <f t="shared" si="309"/>
        <v>0.12483452701106734</v>
      </c>
      <c r="BH126" s="27">
        <f t="shared" si="309"/>
        <v>0.30387533473989214</v>
      </c>
      <c r="BI126" s="27">
        <f t="shared" si="310"/>
        <v>0.42870986175095949</v>
      </c>
      <c r="BO126" t="str">
        <f t="shared" si="322"/>
        <v>32 Health and social care associate professionals</v>
      </c>
      <c r="BP126" s="27">
        <f t="shared" si="311"/>
        <v>2.2612824549606447E-2</v>
      </c>
      <c r="BQ126" s="27">
        <f t="shared" si="311"/>
        <v>9.8117464496116913E-2</v>
      </c>
      <c r="BR126" s="27">
        <f t="shared" si="311"/>
        <v>-9.6822061797396497E-2</v>
      </c>
      <c r="BS126" s="27">
        <f t="shared" si="311"/>
        <v>-0.17560718105700834</v>
      </c>
      <c r="BT126" s="27">
        <f t="shared" si="312"/>
        <v>-0.27242924285440484</v>
      </c>
      <c r="BZ126" t="str">
        <f t="shared" si="323"/>
        <v>32 Health and social care associate professionals</v>
      </c>
      <c r="CA126" s="68">
        <f t="shared" si="313"/>
        <v>-8.051463446483953E-2</v>
      </c>
      <c r="CB126" s="68">
        <f t="shared" si="313"/>
        <v>-1.3232664284454354E-2</v>
      </c>
      <c r="CC126" s="68">
        <f t="shared" si="313"/>
        <v>-5.3887980801438667E-2</v>
      </c>
      <c r="CD126" s="68">
        <f t="shared" si="313"/>
        <v>-0.11628190785701249</v>
      </c>
      <c r="CE126" s="68">
        <f t="shared" si="314"/>
        <v>-0.17016988865845117</v>
      </c>
      <c r="CK126" t="str">
        <f t="shared" si="324"/>
        <v>32 Health and social care associate professionals</v>
      </c>
      <c r="CL126" s="68">
        <f t="shared" si="315"/>
        <v>-3.5891429738242817E-3</v>
      </c>
      <c r="CM126" s="68">
        <f t="shared" si="315"/>
        <v>-5.3998739933479381E-3</v>
      </c>
      <c r="CN126" s="68">
        <f t="shared" si="315"/>
        <v>1.2054578939897642E-3</v>
      </c>
      <c r="CO126" s="68">
        <f t="shared" si="315"/>
        <v>3.0454673849074909E-3</v>
      </c>
      <c r="CP126" s="68">
        <f t="shared" si="316"/>
        <v>4.2509252788972551E-3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3.9412939500264891E-3</v>
      </c>
      <c r="C127" s="27">
        <f t="shared" si="299"/>
        <v>-2.2145811090353192E-3</v>
      </c>
      <c r="D127" s="27">
        <f t="shared" si="299"/>
        <v>4.9081302638634416E-3</v>
      </c>
      <c r="E127" s="27">
        <f t="shared" si="299"/>
        <v>7.6884225587476561E-3</v>
      </c>
      <c r="F127" s="27">
        <f t="shared" si="300"/>
        <v>1.2596552822611098E-2</v>
      </c>
      <c r="L127" t="str">
        <f t="shared" si="317"/>
        <v>33 Protective service occupations</v>
      </c>
      <c r="M127" s="27">
        <f t="shared" si="301"/>
        <v>7.167651961792007E-2</v>
      </c>
      <c r="N127" s="27">
        <f t="shared" si="301"/>
        <v>-3.0516790074352429E-2</v>
      </c>
      <c r="O127" s="27">
        <f t="shared" si="301"/>
        <v>7.7301305581908314E-2</v>
      </c>
      <c r="P127" s="27">
        <f t="shared" si="301"/>
        <v>0.13915266189871348</v>
      </c>
      <c r="Q127" s="27">
        <f t="shared" si="302"/>
        <v>0.21645396748062179</v>
      </c>
      <c r="W127" t="str">
        <f t="shared" si="318"/>
        <v>33 Protective service occupations</v>
      </c>
      <c r="X127" s="27">
        <f t="shared" si="303"/>
        <v>7.7479702916335658E-2</v>
      </c>
      <c r="Y127" s="27">
        <f t="shared" si="303"/>
        <v>8.176724945783187E-2</v>
      </c>
      <c r="Z127" s="27">
        <f t="shared" si="303"/>
        <v>0.26740463969236061</v>
      </c>
      <c r="AA127" s="27">
        <f t="shared" si="303"/>
        <v>0.51901477846685218</v>
      </c>
      <c r="AB127" s="27">
        <f t="shared" si="304"/>
        <v>0.78641941815921279</v>
      </c>
      <c r="AH127" t="str">
        <f t="shared" si="319"/>
        <v>33 Protective service occupations</v>
      </c>
      <c r="AI127" s="27">
        <f t="shared" si="305"/>
        <v>1.383403733018998E-2</v>
      </c>
      <c r="AJ127" s="27">
        <f t="shared" si="305"/>
        <v>2.0669267573676431E-2</v>
      </c>
      <c r="AK127" s="27">
        <f t="shared" si="305"/>
        <v>6.3228366719234624E-2</v>
      </c>
      <c r="AL127" s="27">
        <f t="shared" si="305"/>
        <v>9.9767936863021489E-2</v>
      </c>
      <c r="AM127" s="27">
        <f t="shared" si="306"/>
        <v>0.16299630358225611</v>
      </c>
      <c r="AS127" t="str">
        <f t="shared" si="320"/>
        <v>33 Protective service occupations</v>
      </c>
      <c r="AT127" s="27">
        <f t="shared" si="307"/>
        <v>-4.4264763881228519E-3</v>
      </c>
      <c r="AU127" s="27">
        <f t="shared" si="307"/>
        <v>1.0930564826809402E-2</v>
      </c>
      <c r="AV127" s="27">
        <f t="shared" si="307"/>
        <v>2.0403806441326777E-2</v>
      </c>
      <c r="AW127" s="27">
        <f t="shared" si="307"/>
        <v>4.0010438015772559E-2</v>
      </c>
      <c r="AX127" s="27">
        <f t="shared" si="308"/>
        <v>6.0414244457099336E-2</v>
      </c>
      <c r="BD127" t="str">
        <f t="shared" si="321"/>
        <v>33 Protective service occupations</v>
      </c>
      <c r="BE127" s="27">
        <f t="shared" si="309"/>
        <v>-5.9236939736598826E-3</v>
      </c>
      <c r="BF127" s="27">
        <f t="shared" si="309"/>
        <v>0.18363927625974441</v>
      </c>
      <c r="BG127" s="27">
        <f t="shared" si="309"/>
        <v>-5.1046591033767741E-2</v>
      </c>
      <c r="BH127" s="27">
        <f t="shared" si="309"/>
        <v>-4.9665776924706639E-3</v>
      </c>
      <c r="BI127" s="27">
        <f t="shared" si="310"/>
        <v>-5.6013168726238405E-2</v>
      </c>
      <c r="BO127" t="str">
        <f t="shared" si="322"/>
        <v>33 Protective service occupations</v>
      </c>
      <c r="BP127" s="27">
        <f t="shared" si="311"/>
        <v>6.7669156164037902E-2</v>
      </c>
      <c r="BQ127" s="27">
        <f t="shared" si="311"/>
        <v>1.4176438194346219E-2</v>
      </c>
      <c r="BR127" s="27">
        <f t="shared" si="311"/>
        <v>9.6880642600950972E-2</v>
      </c>
      <c r="BS127" s="27">
        <f t="shared" si="311"/>
        <v>-3.6831277935932993E-2</v>
      </c>
      <c r="BT127" s="27">
        <f t="shared" si="312"/>
        <v>6.0049364665017979E-2</v>
      </c>
      <c r="BZ127" t="str">
        <f t="shared" si="323"/>
        <v>33 Protective service occupations</v>
      </c>
      <c r="CA127" s="68">
        <f t="shared" si="313"/>
        <v>0.11903283694471162</v>
      </c>
      <c r="CB127" s="68">
        <f t="shared" si="313"/>
        <v>-8.1266953981148193E-2</v>
      </c>
      <c r="CC127" s="68">
        <f t="shared" si="313"/>
        <v>6.2850710339880156E-2</v>
      </c>
      <c r="CD127" s="68">
        <f t="shared" si="313"/>
        <v>-0.18919384611695023</v>
      </c>
      <c r="CE127" s="68">
        <f t="shared" si="314"/>
        <v>-0.12634313577707007</v>
      </c>
      <c r="CK127" t="str">
        <f t="shared" si="324"/>
        <v>33 Protective service occupations</v>
      </c>
      <c r="CL127" s="68">
        <f t="shared" si="315"/>
        <v>-7.2563607312870204E-3</v>
      </c>
      <c r="CM127" s="68">
        <f t="shared" si="315"/>
        <v>-1.0589874206419589E-2</v>
      </c>
      <c r="CN127" s="68">
        <f t="shared" si="315"/>
        <v>-8.5638943878800777E-3</v>
      </c>
      <c r="CO127" s="68">
        <f t="shared" si="315"/>
        <v>-4.0320363095466619E-3</v>
      </c>
      <c r="CP127" s="68">
        <f t="shared" si="316"/>
        <v>-1.259593069742674E-2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1.4137224375805689E-2</v>
      </c>
      <c r="C128" s="27">
        <f t="shared" si="299"/>
        <v>1.4727816697524473E-3</v>
      </c>
      <c r="D128" s="27">
        <f t="shared" si="299"/>
        <v>5.3751020979161263E-4</v>
      </c>
      <c r="E128" s="27">
        <f t="shared" si="299"/>
        <v>1.0178295334865903E-2</v>
      </c>
      <c r="F128" s="27">
        <f t="shared" si="300"/>
        <v>1.0715805544657515E-2</v>
      </c>
      <c r="L128" t="str">
        <f t="shared" si="317"/>
        <v>34 Culture, media and sports occupations</v>
      </c>
      <c r="M128" s="27">
        <f t="shared" si="301"/>
        <v>0.11876562886022768</v>
      </c>
      <c r="N128" s="27">
        <f t="shared" si="301"/>
        <v>-0.12959308273244752</v>
      </c>
      <c r="O128" s="27">
        <f t="shared" si="301"/>
        <v>1.2388891380984646E-2</v>
      </c>
      <c r="P128" s="27">
        <f t="shared" si="301"/>
        <v>9.1297752538523014E-2</v>
      </c>
      <c r="Q128" s="27">
        <f t="shared" si="302"/>
        <v>0.10368664391950766</v>
      </c>
      <c r="W128" t="str">
        <f t="shared" si="318"/>
        <v>34 Culture, media and sports occupations</v>
      </c>
      <c r="X128" s="27">
        <f t="shared" si="303"/>
        <v>-9.0374062677375688E-2</v>
      </c>
      <c r="Y128" s="27">
        <f t="shared" si="303"/>
        <v>-3.9276837494197414E-2</v>
      </c>
      <c r="Z128" s="27">
        <f t="shared" si="303"/>
        <v>-3.9816791856481348E-2</v>
      </c>
      <c r="AA128" s="27">
        <f t="shared" si="303"/>
        <v>0.17985359120440947</v>
      </c>
      <c r="AB128" s="27">
        <f t="shared" si="304"/>
        <v>0.14003679934792812</v>
      </c>
      <c r="AH128" t="str">
        <f t="shared" si="319"/>
        <v>34 Culture, media and sports occupations</v>
      </c>
      <c r="AI128" s="27">
        <f t="shared" si="305"/>
        <v>-2.4167391615513414E-2</v>
      </c>
      <c r="AJ128" s="27">
        <f t="shared" si="305"/>
        <v>5.3083349951637895E-2</v>
      </c>
      <c r="AK128" s="27">
        <f t="shared" si="305"/>
        <v>-1.1960846966380945E-3</v>
      </c>
      <c r="AL128" s="27">
        <f t="shared" si="305"/>
        <v>5.6390503013285437E-2</v>
      </c>
      <c r="AM128" s="27">
        <f t="shared" si="306"/>
        <v>5.5194418316647342E-2</v>
      </c>
      <c r="AS128" t="str">
        <f t="shared" si="320"/>
        <v>34 Culture, media and sports occupations</v>
      </c>
      <c r="AT128" s="27">
        <f t="shared" si="307"/>
        <v>-2.5982008506731102E-2</v>
      </c>
      <c r="AU128" s="27">
        <f t="shared" si="307"/>
        <v>5.6334467613766426E-3</v>
      </c>
      <c r="AV128" s="27">
        <f t="shared" si="307"/>
        <v>-7.6990960285117094E-3</v>
      </c>
      <c r="AW128" s="27">
        <f t="shared" si="307"/>
        <v>3.4172874822651328E-2</v>
      </c>
      <c r="AX128" s="27">
        <f t="shared" si="308"/>
        <v>2.6473778794139619E-2</v>
      </c>
      <c r="BD128" t="str">
        <f t="shared" si="321"/>
        <v>34 Culture, media and sports occupations</v>
      </c>
      <c r="BE128" s="27">
        <f t="shared" si="309"/>
        <v>-1.6169718584622905E-2</v>
      </c>
      <c r="BF128" s="27">
        <f t="shared" si="309"/>
        <v>1.9554322650301659E-2</v>
      </c>
      <c r="BG128" s="27">
        <f t="shared" si="309"/>
        <v>-7.0806580909905104E-2</v>
      </c>
      <c r="BH128" s="27">
        <f t="shared" si="309"/>
        <v>0.11619395268847255</v>
      </c>
      <c r="BI128" s="27">
        <f t="shared" si="310"/>
        <v>4.5387371778567442E-2</v>
      </c>
      <c r="BO128" t="str">
        <f t="shared" si="322"/>
        <v>34 Culture, media and sports occupations</v>
      </c>
      <c r="BP128" s="27">
        <f t="shared" si="311"/>
        <v>-6.1263162087683398E-2</v>
      </c>
      <c r="BQ128" s="27">
        <f t="shared" si="311"/>
        <v>-6.4655168958340559E-2</v>
      </c>
      <c r="BR128" s="27">
        <f t="shared" si="311"/>
        <v>-5.6781219493401147E-2</v>
      </c>
      <c r="BS128" s="27">
        <f t="shared" si="311"/>
        <v>-6.7555613821524974E-2</v>
      </c>
      <c r="BT128" s="27">
        <f t="shared" si="312"/>
        <v>-0.12433683331492612</v>
      </c>
      <c r="BZ128" t="str">
        <f t="shared" si="323"/>
        <v>34 Culture, media and sports occupations</v>
      </c>
      <c r="CA128" s="68">
        <f t="shared" si="313"/>
        <v>1.2773698377804871E-2</v>
      </c>
      <c r="CB128" s="68">
        <f t="shared" si="313"/>
        <v>-5.7365697284050166E-2</v>
      </c>
      <c r="CC128" s="68">
        <f t="shared" si="313"/>
        <v>-3.959755253095279E-2</v>
      </c>
      <c r="CD128" s="68">
        <f t="shared" si="313"/>
        <v>-6.9264460372705602E-2</v>
      </c>
      <c r="CE128" s="68">
        <f t="shared" si="314"/>
        <v>-0.10886201290365839</v>
      </c>
      <c r="CK128" t="str">
        <f t="shared" si="324"/>
        <v>34 Culture, media and sports occupations</v>
      </c>
      <c r="CL128" s="68">
        <f t="shared" si="315"/>
        <v>1.5210994344282205E-2</v>
      </c>
      <c r="CM128" s="68">
        <f t="shared" si="315"/>
        <v>-1.5836620485661451E-2</v>
      </c>
      <c r="CN128" s="68">
        <f t="shared" si="315"/>
        <v>7.7523839079367274E-4</v>
      </c>
      <c r="CO128" s="68">
        <f t="shared" si="315"/>
        <v>3.6092737683610682E-2</v>
      </c>
      <c r="CP128" s="68">
        <f t="shared" si="316"/>
        <v>3.6867976074404354E-2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3.8584588961661878E-2</v>
      </c>
      <c r="C129" s="27">
        <f t="shared" si="299"/>
        <v>-2.5659939286502703E-2</v>
      </c>
      <c r="D129" s="27">
        <f t="shared" si="299"/>
        <v>2.1035815661285706E-2</v>
      </c>
      <c r="E129" s="27">
        <f t="shared" si="299"/>
        <v>4.5287007678163294E-2</v>
      </c>
      <c r="F129" s="27">
        <f t="shared" si="300"/>
        <v>6.6322823339449E-2</v>
      </c>
      <c r="L129" t="str">
        <f t="shared" si="317"/>
        <v>35 Business and public service associate professionals</v>
      </c>
      <c r="M129" s="27">
        <f t="shared" si="301"/>
        <v>0.44431857342150405</v>
      </c>
      <c r="N129" s="27">
        <f t="shared" si="301"/>
        <v>-0.2516453085944288</v>
      </c>
      <c r="O129" s="27">
        <f t="shared" si="301"/>
        <v>0.13926382165902407</v>
      </c>
      <c r="P129" s="27">
        <f t="shared" si="301"/>
        <v>0.2970836126986478</v>
      </c>
      <c r="Q129" s="27">
        <f t="shared" si="302"/>
        <v>0.43634743435767187</v>
      </c>
      <c r="W129" t="str">
        <f t="shared" si="318"/>
        <v>35 Business and public service associate professionals</v>
      </c>
      <c r="X129" s="27">
        <f t="shared" si="303"/>
        <v>-0.19639485571690329</v>
      </c>
      <c r="Y129" s="27">
        <f t="shared" si="303"/>
        <v>0.3015563574879967</v>
      </c>
      <c r="Z129" s="27">
        <f t="shared" si="303"/>
        <v>2.5949114915823746E-2</v>
      </c>
      <c r="AA129" s="27">
        <f t="shared" si="303"/>
        <v>0.4728477466832306</v>
      </c>
      <c r="AB129" s="27">
        <f t="shared" si="304"/>
        <v>0.49879686159905434</v>
      </c>
      <c r="AH129" t="str">
        <f t="shared" si="319"/>
        <v>35 Business and public service associate professionals</v>
      </c>
      <c r="AI129" s="27">
        <f t="shared" si="305"/>
        <v>-5.3489468349851244E-2</v>
      </c>
      <c r="AJ129" s="27">
        <f t="shared" si="305"/>
        <v>0.12177806328320129</v>
      </c>
      <c r="AK129" s="27">
        <f t="shared" si="305"/>
        <v>-2.9342275250181515E-3</v>
      </c>
      <c r="AL129" s="27">
        <f t="shared" si="305"/>
        <v>0.13851662185843427</v>
      </c>
      <c r="AM129" s="27">
        <f t="shared" si="306"/>
        <v>0.13558239433341612</v>
      </c>
      <c r="AS129" t="str">
        <f t="shared" si="320"/>
        <v>35 Business and public service associate professionals</v>
      </c>
      <c r="AT129" s="27">
        <f t="shared" si="307"/>
        <v>-6.7530463447816103E-2</v>
      </c>
      <c r="AU129" s="27">
        <f t="shared" si="307"/>
        <v>9.3437792646354434E-2</v>
      </c>
      <c r="AV129" s="27">
        <f t="shared" si="307"/>
        <v>-9.3690318732294608E-3</v>
      </c>
      <c r="AW129" s="27">
        <f t="shared" si="307"/>
        <v>0.12064664257985469</v>
      </c>
      <c r="AX129" s="27">
        <f t="shared" si="308"/>
        <v>0.11127761070662523</v>
      </c>
      <c r="BD129" t="str">
        <f t="shared" si="321"/>
        <v>35 Business and public service associate professionals</v>
      </c>
      <c r="BE129" s="27">
        <f t="shared" si="309"/>
        <v>-0.11981253924844015</v>
      </c>
      <c r="BF129" s="27">
        <f t="shared" si="309"/>
        <v>0.5723490315873101</v>
      </c>
      <c r="BG129" s="27">
        <f t="shared" si="309"/>
        <v>-0.43016722182338007</v>
      </c>
      <c r="BH129" s="27">
        <f t="shared" si="309"/>
        <v>5.778729407478389E-2</v>
      </c>
      <c r="BI129" s="27">
        <f t="shared" si="310"/>
        <v>-0.37237992774859618</v>
      </c>
      <c r="BO129" t="str">
        <f t="shared" si="322"/>
        <v>35 Business and public service associate professionals</v>
      </c>
      <c r="BP129" s="27">
        <f t="shared" si="311"/>
        <v>-0.11439048057332757</v>
      </c>
      <c r="BQ129" s="27">
        <f t="shared" si="311"/>
        <v>0.16115365688767636</v>
      </c>
      <c r="BR129" s="27">
        <f t="shared" si="311"/>
        <v>-0.31047652621189692</v>
      </c>
      <c r="BS129" s="27">
        <f t="shared" si="311"/>
        <v>-0.20696669497852982</v>
      </c>
      <c r="BT129" s="27">
        <f t="shared" si="312"/>
        <v>-0.51744322119042674</v>
      </c>
      <c r="BZ129" t="str">
        <f t="shared" si="323"/>
        <v>35 Business and public service associate professionals</v>
      </c>
      <c r="CA129" s="68">
        <f t="shared" si="313"/>
        <v>0.11363115465604667</v>
      </c>
      <c r="CB129" s="68">
        <f t="shared" si="313"/>
        <v>-0.17509813498320348</v>
      </c>
      <c r="CC129" s="68">
        <f t="shared" si="313"/>
        <v>-0.16763309116610103</v>
      </c>
      <c r="CD129" s="68">
        <f t="shared" si="313"/>
        <v>-0.34529941456709906</v>
      </c>
      <c r="CE129" s="68">
        <f t="shared" si="314"/>
        <v>-0.51293250573320015</v>
      </c>
      <c r="CK129" t="str">
        <f t="shared" si="324"/>
        <v>35 Business and public service associate professionals</v>
      </c>
      <c r="CL129" s="68">
        <f t="shared" si="315"/>
        <v>5.7477033283748757E-3</v>
      </c>
      <c r="CM129" s="68">
        <f t="shared" si="315"/>
        <v>-6.7799543925435746E-2</v>
      </c>
      <c r="CN129" s="68">
        <f t="shared" si="315"/>
        <v>-1.2476033052925772E-2</v>
      </c>
      <c r="CO129" s="68">
        <f t="shared" si="315"/>
        <v>3.4115488414267536E-2</v>
      </c>
      <c r="CP129" s="68">
        <f t="shared" si="316"/>
        <v>2.1639455361341764E-2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2.233865601985352E-2</v>
      </c>
      <c r="C130" s="27">
        <f t="shared" si="299"/>
        <v>-2.1717779952117822E-2</v>
      </c>
      <c r="D130" s="27">
        <f t="shared" si="299"/>
        <v>1.5541351588302221E-2</v>
      </c>
      <c r="E130" s="27">
        <f t="shared" si="299"/>
        <v>3.1720307025779659E-2</v>
      </c>
      <c r="F130" s="27">
        <f t="shared" si="300"/>
        <v>4.7261658614081881E-2</v>
      </c>
      <c r="L130" t="str">
        <f t="shared" si="317"/>
        <v>41 Administrative occupations</v>
      </c>
      <c r="M130" s="27">
        <f t="shared" si="301"/>
        <v>0.34357546888926582</v>
      </c>
      <c r="N130" s="27">
        <f t="shared" si="301"/>
        <v>-0.26972219580508305</v>
      </c>
      <c r="O130" s="27">
        <f t="shared" si="301"/>
        <v>0.19355427520117563</v>
      </c>
      <c r="P130" s="27">
        <f t="shared" si="301"/>
        <v>0.35718163572917283</v>
      </c>
      <c r="Q130" s="27">
        <f t="shared" si="302"/>
        <v>0.55073591093034846</v>
      </c>
      <c r="W130" t="str">
        <f t="shared" si="318"/>
        <v>41 Administrative occupations</v>
      </c>
      <c r="X130" s="27">
        <f t="shared" si="303"/>
        <v>-0.41654438428638407</v>
      </c>
      <c r="Y130" s="27">
        <f t="shared" si="303"/>
        <v>0.60999213906571814</v>
      </c>
      <c r="Z130" s="27">
        <f t="shared" si="303"/>
        <v>0.25089258199210551</v>
      </c>
      <c r="AA130" s="27">
        <f t="shared" si="303"/>
        <v>0.93430925265214526</v>
      </c>
      <c r="AB130" s="27">
        <f t="shared" si="304"/>
        <v>1.1852018346442508</v>
      </c>
      <c r="AH130" t="str">
        <f t="shared" si="319"/>
        <v>41 Administrative occupations</v>
      </c>
      <c r="AI130" s="27">
        <f t="shared" si="305"/>
        <v>-5.3192122784549989E-2</v>
      </c>
      <c r="AJ130" s="27">
        <f t="shared" si="305"/>
        <v>0.23348408293145506</v>
      </c>
      <c r="AK130" s="27">
        <f t="shared" si="305"/>
        <v>2.2657159811745542E-2</v>
      </c>
      <c r="AL130" s="27">
        <f t="shared" si="305"/>
        <v>0.32596520478396274</v>
      </c>
      <c r="AM130" s="27">
        <f t="shared" si="306"/>
        <v>0.34862236459570828</v>
      </c>
      <c r="AS130" t="str">
        <f t="shared" si="320"/>
        <v>41 Administrative occupations</v>
      </c>
      <c r="AT130" s="27">
        <f t="shared" si="307"/>
        <v>-0.11711333926581236</v>
      </c>
      <c r="AU130" s="27">
        <f t="shared" si="307"/>
        <v>0.23357664925954702</v>
      </c>
      <c r="AV130" s="27">
        <f t="shared" si="307"/>
        <v>1.3262972632359649E-3</v>
      </c>
      <c r="AW130" s="27">
        <f t="shared" si="307"/>
        <v>0.28896708396798876</v>
      </c>
      <c r="AX130" s="27">
        <f t="shared" si="308"/>
        <v>0.29029338123122472</v>
      </c>
      <c r="BD130" t="str">
        <f t="shared" si="321"/>
        <v>41 Administrative occupations</v>
      </c>
      <c r="BE130" s="27">
        <f t="shared" si="309"/>
        <v>-0.46209304462076428</v>
      </c>
      <c r="BF130" s="27">
        <f t="shared" si="309"/>
        <v>0.86673607964832922</v>
      </c>
      <c r="BG130" s="27">
        <f t="shared" si="309"/>
        <v>-0.79343724384572045</v>
      </c>
      <c r="BH130" s="27">
        <f t="shared" si="309"/>
        <v>-0.53806162544557967</v>
      </c>
      <c r="BI130" s="27">
        <f t="shared" si="310"/>
        <v>-1.3314988692913001</v>
      </c>
      <c r="BO130" t="str">
        <f t="shared" si="322"/>
        <v>41 Administrative occupations</v>
      </c>
      <c r="BP130" s="27">
        <f t="shared" si="311"/>
        <v>-0.81335842829612659</v>
      </c>
      <c r="BQ130" s="27">
        <f t="shared" si="311"/>
        <v>0.35966732281527669</v>
      </c>
      <c r="BR130" s="27">
        <f t="shared" si="311"/>
        <v>-1.260907374897525</v>
      </c>
      <c r="BS130" s="27">
        <f t="shared" si="311"/>
        <v>-1.5239576947685798</v>
      </c>
      <c r="BT130" s="27">
        <f t="shared" si="312"/>
        <v>-2.7848650696661048</v>
      </c>
      <c r="BZ130" t="str">
        <f t="shared" si="323"/>
        <v>41 Administrative occupations</v>
      </c>
      <c r="CA130" s="68">
        <f t="shared" si="313"/>
        <v>-0.8622449322431236</v>
      </c>
      <c r="CB130" s="68">
        <f t="shared" si="313"/>
        <v>-0.26306717820138825</v>
      </c>
      <c r="CC130" s="68">
        <f t="shared" si="313"/>
        <v>-0.76637206772522548</v>
      </c>
      <c r="CD130" s="68">
        <f t="shared" si="313"/>
        <v>-1.1098249199360173</v>
      </c>
      <c r="CE130" s="68">
        <f t="shared" si="314"/>
        <v>-1.8761969876612428</v>
      </c>
      <c r="CK130" t="str">
        <f t="shared" si="324"/>
        <v>41 Administrative occupations</v>
      </c>
      <c r="CL130" s="68">
        <f t="shared" si="315"/>
        <v>-0.23009627505667174</v>
      </c>
      <c r="CM130" s="68">
        <f t="shared" si="315"/>
        <v>-0.19523405905736457</v>
      </c>
      <c r="CN130" s="68">
        <f t="shared" si="315"/>
        <v>-2.9697587018556071E-2</v>
      </c>
      <c r="CO130" s="68">
        <f t="shared" si="315"/>
        <v>-4.7551024403966413E-2</v>
      </c>
      <c r="CP130" s="68">
        <f t="shared" si="316"/>
        <v>-7.7248611422522484E-2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1.7148641892826754E-3</v>
      </c>
      <c r="C131" s="27">
        <f t="shared" si="299"/>
        <v>-7.6339427551243462E-4</v>
      </c>
      <c r="D131" s="27">
        <f t="shared" si="299"/>
        <v>4.0141514652165013E-3</v>
      </c>
      <c r="E131" s="27">
        <f t="shared" si="299"/>
        <v>5.2504662622442026E-3</v>
      </c>
      <c r="F131" s="27">
        <f t="shared" si="300"/>
        <v>9.2646177274607038E-3</v>
      </c>
      <c r="L131" t="str">
        <f t="shared" si="317"/>
        <v>42 Secretarial and related occupations</v>
      </c>
      <c r="M131" s="27">
        <f t="shared" si="301"/>
        <v>3.1202801114944223E-2</v>
      </c>
      <c r="N131" s="27">
        <f t="shared" si="301"/>
        <v>-3.8663872096282054E-2</v>
      </c>
      <c r="O131" s="27">
        <f t="shared" si="301"/>
        <v>9.3244256795044583E-2</v>
      </c>
      <c r="P131" s="27">
        <f t="shared" si="301"/>
        <v>4.7668656618942373E-2</v>
      </c>
      <c r="Q131" s="27">
        <f t="shared" si="302"/>
        <v>0.14091291341398696</v>
      </c>
      <c r="W131" t="str">
        <f t="shared" si="318"/>
        <v>42 Secretarial and related occupations</v>
      </c>
      <c r="X131" s="27">
        <f t="shared" si="303"/>
        <v>-3.2397391763947736E-2</v>
      </c>
      <c r="Y131" s="27">
        <f t="shared" si="303"/>
        <v>7.9260240459970599E-2</v>
      </c>
      <c r="Z131" s="27">
        <f t="shared" si="303"/>
        <v>0.32972005076413069</v>
      </c>
      <c r="AA131" s="27">
        <f t="shared" si="303"/>
        <v>0.72469012964218105</v>
      </c>
      <c r="AB131" s="27">
        <f t="shared" si="304"/>
        <v>1.0544101804063117</v>
      </c>
      <c r="AH131" t="str">
        <f t="shared" si="319"/>
        <v>42 Secretarial and related occupations</v>
      </c>
      <c r="AI131" s="27">
        <f t="shared" si="305"/>
        <v>-3.1043612636824647E-2</v>
      </c>
      <c r="AJ131" s="27">
        <f t="shared" si="305"/>
        <v>4.9883372582576024E-2</v>
      </c>
      <c r="AK131" s="27">
        <f t="shared" si="305"/>
        <v>9.8175230762772792E-2</v>
      </c>
      <c r="AL131" s="27">
        <f t="shared" si="305"/>
        <v>-1.4061727358586351E-3</v>
      </c>
      <c r="AM131" s="27">
        <f t="shared" si="306"/>
        <v>9.6769058026914156E-2</v>
      </c>
      <c r="AS131" t="str">
        <f t="shared" si="320"/>
        <v>42 Secretarial and related occupations</v>
      </c>
      <c r="AT131" s="27">
        <f t="shared" si="307"/>
        <v>-3.5159623079672686E-2</v>
      </c>
      <c r="AU131" s="27">
        <f t="shared" si="307"/>
        <v>2.9962197423544945E-2</v>
      </c>
      <c r="AV131" s="27">
        <f t="shared" si="307"/>
        <v>7.3329621436611092E-2</v>
      </c>
      <c r="AW131" s="27">
        <f t="shared" si="307"/>
        <v>0.10418757033542575</v>
      </c>
      <c r="AX131" s="27">
        <f t="shared" si="308"/>
        <v>0.17751719177203684</v>
      </c>
      <c r="BD131" t="str">
        <f t="shared" si="321"/>
        <v>42 Secretarial and related occupations</v>
      </c>
      <c r="BE131" s="27">
        <f t="shared" si="309"/>
        <v>-0.11097383718014719</v>
      </c>
      <c r="BF131" s="27">
        <f t="shared" si="309"/>
        <v>6.0113583735854181E-2</v>
      </c>
      <c r="BG131" s="27">
        <f t="shared" si="309"/>
        <v>0.36818321922407571</v>
      </c>
      <c r="BH131" s="27">
        <f t="shared" si="309"/>
        <v>-0.54319916267028012</v>
      </c>
      <c r="BI131" s="27">
        <f t="shared" si="310"/>
        <v>-0.17501594344620441</v>
      </c>
      <c r="BO131" t="str">
        <f t="shared" si="322"/>
        <v>42 Secretarial and related occupations</v>
      </c>
      <c r="BP131" s="27">
        <f t="shared" si="311"/>
        <v>-0.42492353396216775</v>
      </c>
      <c r="BQ131" s="27">
        <f t="shared" si="311"/>
        <v>3.370549707352577E-2</v>
      </c>
      <c r="BR131" s="27">
        <f t="shared" si="311"/>
        <v>-0.30057599671717528</v>
      </c>
      <c r="BS131" s="27">
        <f t="shared" si="311"/>
        <v>-0.71592893550735159</v>
      </c>
      <c r="BT131" s="27">
        <f t="shared" si="312"/>
        <v>-1.016504932224527</v>
      </c>
      <c r="BZ131" t="str">
        <f t="shared" si="323"/>
        <v>42 Secretarial and related occupations</v>
      </c>
      <c r="CA131" s="68">
        <f t="shared" si="313"/>
        <v>-0.46851688496314114</v>
      </c>
      <c r="CB131" s="68">
        <f t="shared" si="313"/>
        <v>3.4347119513732371E-2</v>
      </c>
      <c r="CC131" s="68">
        <f t="shared" si="313"/>
        <v>-0.34736450055782264</v>
      </c>
      <c r="CD131" s="68">
        <f t="shared" si="313"/>
        <v>-0.56759401730712422</v>
      </c>
      <c r="CE131" s="68">
        <f t="shared" si="314"/>
        <v>-0.91495851786494686</v>
      </c>
      <c r="CK131" t="str">
        <f t="shared" si="324"/>
        <v>42 Secretarial and related occupations</v>
      </c>
      <c r="CL131" s="68">
        <f t="shared" si="315"/>
        <v>-7.7200588189472064E-2</v>
      </c>
      <c r="CM131" s="68">
        <f t="shared" si="315"/>
        <v>-0.11066059240575515</v>
      </c>
      <c r="CN131" s="68">
        <f t="shared" si="315"/>
        <v>0.12007638154946687</v>
      </c>
      <c r="CO131" s="68">
        <f t="shared" si="315"/>
        <v>-5.5902702028627238E-2</v>
      </c>
      <c r="CP131" s="68">
        <f t="shared" si="316"/>
        <v>6.4173679520839633E-2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1.3014734862480694E-3</v>
      </c>
      <c r="C132" s="27">
        <f t="shared" si="299"/>
        <v>1.05639197597101E-3</v>
      </c>
      <c r="D132" s="27">
        <f t="shared" si="299"/>
        <v>3.4106706522292344E-4</v>
      </c>
      <c r="E132" s="27">
        <f t="shared" si="299"/>
        <v>1.1501332723109249E-3</v>
      </c>
      <c r="F132" s="27">
        <f t="shared" si="300"/>
        <v>1.4912003375338483E-3</v>
      </c>
      <c r="L132" t="str">
        <f t="shared" si="317"/>
        <v>51 Skilled agricultural and related trades</v>
      </c>
      <c r="M132" s="27">
        <f t="shared" si="301"/>
        <v>-3.4989387435763186E-5</v>
      </c>
      <c r="N132" s="27">
        <f t="shared" si="301"/>
        <v>-1.9861922843401152E-3</v>
      </c>
      <c r="O132" s="27">
        <f t="shared" si="301"/>
        <v>2.5423368146245233E-3</v>
      </c>
      <c r="P132" s="27">
        <f t="shared" si="301"/>
        <v>8.9540994169313437E-3</v>
      </c>
      <c r="Q132" s="27">
        <f t="shared" si="302"/>
        <v>1.1496436231555867E-2</v>
      </c>
      <c r="W132" t="str">
        <f t="shared" si="318"/>
        <v>51 Skilled agricultural and related trades</v>
      </c>
      <c r="X132" s="27">
        <f t="shared" si="303"/>
        <v>-7.6474274852455892E-2</v>
      </c>
      <c r="Y132" s="27">
        <f t="shared" si="303"/>
        <v>3.7135307874158002E-2</v>
      </c>
      <c r="Z132" s="27">
        <f t="shared" si="303"/>
        <v>3.3496333509252463E-2</v>
      </c>
      <c r="AA132" s="27">
        <f t="shared" si="303"/>
        <v>8.4181717694858132E-2</v>
      </c>
      <c r="AB132" s="27">
        <f t="shared" si="304"/>
        <v>0.1176780512041106</v>
      </c>
      <c r="AH132" t="str">
        <f t="shared" si="319"/>
        <v>51 Skilled agricultural and related trades</v>
      </c>
      <c r="AI132" s="27">
        <f t="shared" si="305"/>
        <v>-2.9517255612455995E-2</v>
      </c>
      <c r="AJ132" s="27">
        <f t="shared" si="305"/>
        <v>1.1048876858511192E-2</v>
      </c>
      <c r="AK132" s="27">
        <f t="shared" si="305"/>
        <v>1.9552040440230678E-2</v>
      </c>
      <c r="AL132" s="27">
        <f t="shared" si="305"/>
        <v>3.110322776301877E-2</v>
      </c>
      <c r="AM132" s="27">
        <f t="shared" si="306"/>
        <v>5.0655268203249448E-2</v>
      </c>
      <c r="AS132" t="str">
        <f t="shared" si="320"/>
        <v>51 Skilled agricultural and related trades</v>
      </c>
      <c r="AT132" s="27">
        <f t="shared" si="307"/>
        <v>-4.7041491746493774E-2</v>
      </c>
      <c r="AU132" s="27">
        <f t="shared" si="307"/>
        <v>2.8304060807316456E-2</v>
      </c>
      <c r="AV132" s="27">
        <f t="shared" si="307"/>
        <v>1.7992524455225145E-2</v>
      </c>
      <c r="AW132" s="27">
        <f t="shared" si="307"/>
        <v>6.1321570006959508E-2</v>
      </c>
      <c r="AX132" s="27">
        <f t="shared" si="308"/>
        <v>7.9314094462184653E-2</v>
      </c>
      <c r="BD132" t="str">
        <f t="shared" si="321"/>
        <v>51 Skilled agricultural and related trades</v>
      </c>
      <c r="BE132" s="27">
        <f t="shared" si="309"/>
        <v>-0.16380904972066634</v>
      </c>
      <c r="BF132" s="27">
        <f t="shared" si="309"/>
        <v>5.3686764560633815E-2</v>
      </c>
      <c r="BG132" s="27">
        <f t="shared" si="309"/>
        <v>-4.4083659975798606E-2</v>
      </c>
      <c r="BH132" s="27">
        <f t="shared" si="309"/>
        <v>3.150797713752207E-2</v>
      </c>
      <c r="BI132" s="27">
        <f t="shared" si="310"/>
        <v>-1.2575682838276536E-2</v>
      </c>
      <c r="BO132" t="str">
        <f t="shared" si="322"/>
        <v>51 Skilled agricultural and related trades</v>
      </c>
      <c r="BP132" s="27">
        <f t="shared" si="311"/>
        <v>-0.16672047435177528</v>
      </c>
      <c r="BQ132" s="27">
        <f t="shared" si="311"/>
        <v>-3.0258207090290812E-2</v>
      </c>
      <c r="BR132" s="27">
        <f t="shared" si="311"/>
        <v>1.537952686221089E-2</v>
      </c>
      <c r="BS132" s="27">
        <f t="shared" si="311"/>
        <v>7.5800694890247655E-2</v>
      </c>
      <c r="BT132" s="27">
        <f t="shared" si="312"/>
        <v>9.1180221752458546E-2</v>
      </c>
      <c r="BZ132" t="str">
        <f t="shared" si="323"/>
        <v>51 Skilled agricultural and related trades</v>
      </c>
      <c r="CA132" s="68">
        <f t="shared" si="313"/>
        <v>4.147457776481428E-2</v>
      </c>
      <c r="CB132" s="68">
        <f t="shared" si="313"/>
        <v>-0.11799978952287749</v>
      </c>
      <c r="CC132" s="68">
        <f t="shared" si="313"/>
        <v>2.006484126358804E-2</v>
      </c>
      <c r="CD132" s="68">
        <f t="shared" si="313"/>
        <v>6.2727840471424767E-2</v>
      </c>
      <c r="CE132" s="68">
        <f t="shared" si="314"/>
        <v>8.2792681735012807E-2</v>
      </c>
      <c r="CK132" t="str">
        <f t="shared" si="324"/>
        <v>51 Skilled agricultural and related trades</v>
      </c>
      <c r="CL132" s="68">
        <f t="shared" si="315"/>
        <v>-0.13367790616703634</v>
      </c>
      <c r="CM132" s="68">
        <f t="shared" si="315"/>
        <v>-1.1328421688521273E-2</v>
      </c>
      <c r="CN132" s="68">
        <f t="shared" si="315"/>
        <v>-3.2275710573018979E-2</v>
      </c>
      <c r="CO132" s="68">
        <f t="shared" si="315"/>
        <v>-0.10427734203471124</v>
      </c>
      <c r="CP132" s="68">
        <f t="shared" si="316"/>
        <v>-0.13655305260773021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3.3738123399055329E-3</v>
      </c>
      <c r="C133" s="27">
        <f t="shared" si="299"/>
        <v>-2.7987901510374757E-3</v>
      </c>
      <c r="D133" s="27">
        <f t="shared" si="299"/>
        <v>1.8313273111218087E-3</v>
      </c>
      <c r="E133" s="27">
        <f t="shared" si="299"/>
        <v>3.6626786824963658E-3</v>
      </c>
      <c r="F133" s="27">
        <f t="shared" si="300"/>
        <v>5.4940059936181744E-3</v>
      </c>
      <c r="L133" t="str">
        <f t="shared" si="317"/>
        <v>52 Skilled metal, electrical and electronic trades</v>
      </c>
      <c r="M133" s="27">
        <f t="shared" si="301"/>
        <v>7.8065178259597079E-2</v>
      </c>
      <c r="N133" s="27">
        <f t="shared" si="301"/>
        <v>-7.4457909378494974E-2</v>
      </c>
      <c r="O133" s="27">
        <f t="shared" si="301"/>
        <v>6.0305702012708073E-2</v>
      </c>
      <c r="P133" s="27">
        <f t="shared" si="301"/>
        <v>8.1672153498085903E-2</v>
      </c>
      <c r="Q133" s="27">
        <f t="shared" si="302"/>
        <v>0.14197785551079398</v>
      </c>
      <c r="W133" t="str">
        <f t="shared" si="318"/>
        <v>52 Skilled metal, electrical and electronic trades</v>
      </c>
      <c r="X133" s="27">
        <f t="shared" si="303"/>
        <v>-9.5780808234113668E-2</v>
      </c>
      <c r="Y133" s="27">
        <f t="shared" si="303"/>
        <v>-0.10966544996726457</v>
      </c>
      <c r="Z133" s="27">
        <f t="shared" si="303"/>
        <v>9.2936971786645839E-2</v>
      </c>
      <c r="AA133" s="27">
        <f t="shared" si="303"/>
        <v>7.3203190992251421E-2</v>
      </c>
      <c r="AB133" s="27">
        <f t="shared" si="304"/>
        <v>0.16614016277889726</v>
      </c>
      <c r="AH133" t="str">
        <f t="shared" si="319"/>
        <v>52 Skilled metal, electrical and electronic trades</v>
      </c>
      <c r="AI133" s="27">
        <f t="shared" si="305"/>
        <v>-3.8776896354531576E-2</v>
      </c>
      <c r="AJ133" s="27">
        <f t="shared" si="305"/>
        <v>-2.1339474467723496E-2</v>
      </c>
      <c r="AK133" s="27">
        <f t="shared" si="305"/>
        <v>1.7276438655592335E-2</v>
      </c>
      <c r="AL133" s="27">
        <f t="shared" si="305"/>
        <v>3.6220727820656801E-2</v>
      </c>
      <c r="AM133" s="27">
        <f t="shared" si="306"/>
        <v>5.3497166476249136E-2</v>
      </c>
      <c r="AS133" t="str">
        <f t="shared" si="320"/>
        <v>52 Skilled metal, electrical and electronic trades</v>
      </c>
      <c r="AT133" s="27">
        <f t="shared" si="307"/>
        <v>-0.15988946800406201</v>
      </c>
      <c r="AU133" s="27">
        <f t="shared" si="307"/>
        <v>-0.1338629120020034</v>
      </c>
      <c r="AV133" s="27">
        <f t="shared" si="307"/>
        <v>4.6544717500483945E-2</v>
      </c>
      <c r="AW133" s="27">
        <f t="shared" si="307"/>
        <v>1.1594771965101947E-2</v>
      </c>
      <c r="AX133" s="27">
        <f t="shared" si="308"/>
        <v>5.8139489465585892E-2</v>
      </c>
      <c r="BD133" t="str">
        <f t="shared" si="321"/>
        <v>52 Skilled metal, electrical and electronic trades</v>
      </c>
      <c r="BE133" s="27">
        <f t="shared" si="309"/>
        <v>-0.52934596827111235</v>
      </c>
      <c r="BF133" s="27">
        <f t="shared" si="309"/>
        <v>1.7285408361082943E-3</v>
      </c>
      <c r="BG133" s="27">
        <f t="shared" si="309"/>
        <v>-0.7678628549880484</v>
      </c>
      <c r="BH133" s="27">
        <f t="shared" si="309"/>
        <v>-0.38943384471829523</v>
      </c>
      <c r="BI133" s="27">
        <f t="shared" si="310"/>
        <v>-1.1572966997063436</v>
      </c>
      <c r="BO133" t="str">
        <f t="shared" si="322"/>
        <v>52 Skilled metal, electrical and electronic trades</v>
      </c>
      <c r="BP133" s="27">
        <f t="shared" si="311"/>
        <v>-0.2132263508028549</v>
      </c>
      <c r="BQ133" s="27">
        <f t="shared" si="311"/>
        <v>-0.59654085922147448</v>
      </c>
      <c r="BR133" s="27">
        <f t="shared" si="311"/>
        <v>-4.9008263051404821E-2</v>
      </c>
      <c r="BS133" s="27">
        <f t="shared" si="311"/>
        <v>-0.23788791920186858</v>
      </c>
      <c r="BT133" s="27">
        <f t="shared" si="312"/>
        <v>-0.2868961822532734</v>
      </c>
      <c r="BZ133" t="str">
        <f t="shared" si="323"/>
        <v>52 Skilled metal, electrical and electronic trades</v>
      </c>
      <c r="CA133" s="68">
        <f t="shared" si="313"/>
        <v>0.34981295362873954</v>
      </c>
      <c r="CB133" s="68">
        <f t="shared" si="313"/>
        <v>-0.68014919245819183</v>
      </c>
      <c r="CC133" s="68">
        <f t="shared" si="313"/>
        <v>9.5894185940379462E-3</v>
      </c>
      <c r="CD133" s="68">
        <f t="shared" si="313"/>
        <v>-0.41696434010627575</v>
      </c>
      <c r="CE133" s="68">
        <f t="shared" si="314"/>
        <v>-0.40737492151223781</v>
      </c>
      <c r="CK133" t="str">
        <f t="shared" si="324"/>
        <v>52 Skilled metal, electrical and electronic trades</v>
      </c>
      <c r="CL133" s="68">
        <f t="shared" si="315"/>
        <v>-4.399545319661996E-2</v>
      </c>
      <c r="CM133" s="68">
        <f t="shared" si="315"/>
        <v>-0.1305768207706719</v>
      </c>
      <c r="CN133" s="68">
        <f t="shared" si="315"/>
        <v>-5.7043560991004105E-2</v>
      </c>
      <c r="CO133" s="68">
        <f t="shared" si="315"/>
        <v>-8.9880530747785903E-2</v>
      </c>
      <c r="CP133" s="68">
        <f t="shared" si="316"/>
        <v>-0.14692409173879001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-4.8134112851190222E-5</v>
      </c>
      <c r="C134" s="27">
        <f t="shared" si="299"/>
        <v>-1.1206620534100903E-3</v>
      </c>
      <c r="D134" s="27">
        <f t="shared" si="299"/>
        <v>1.3078701859392302E-3</v>
      </c>
      <c r="E134" s="27">
        <f t="shared" si="299"/>
        <v>3.9652208657751237E-4</v>
      </c>
      <c r="F134" s="27">
        <f t="shared" si="300"/>
        <v>1.7043922725167426E-3</v>
      </c>
      <c r="L134" t="str">
        <f t="shared" si="317"/>
        <v>53 Skilled construction and building trades</v>
      </c>
      <c r="M134" s="27">
        <f t="shared" si="301"/>
        <v>1.5696911502732822E-2</v>
      </c>
      <c r="N134" s="27">
        <f t="shared" si="301"/>
        <v>-3.3681867361092355E-2</v>
      </c>
      <c r="O134" s="27">
        <f t="shared" si="301"/>
        <v>2.0572158601011914E-2</v>
      </c>
      <c r="P134" s="27">
        <f t="shared" si="301"/>
        <v>2.4281997203487615E-2</v>
      </c>
      <c r="Q134" s="27">
        <f t="shared" si="302"/>
        <v>4.4854155804499529E-2</v>
      </c>
      <c r="W134" t="str">
        <f t="shared" si="318"/>
        <v>53 Skilled construction and building trades</v>
      </c>
      <c r="X134" s="27">
        <f t="shared" si="303"/>
        <v>-3.7953891364331638E-2</v>
      </c>
      <c r="Y134" s="27">
        <f t="shared" si="303"/>
        <v>-5.399923726217859E-2</v>
      </c>
      <c r="Z134" s="27">
        <f t="shared" si="303"/>
        <v>4.1028096547056248E-2</v>
      </c>
      <c r="AA134" s="27">
        <f t="shared" si="303"/>
        <v>3.1162058573948048E-3</v>
      </c>
      <c r="AB134" s="27">
        <f t="shared" si="304"/>
        <v>4.4144302404451052E-2</v>
      </c>
      <c r="AH134" t="str">
        <f t="shared" si="319"/>
        <v>53 Skilled construction and building trades</v>
      </c>
      <c r="AI134" s="27">
        <f t="shared" si="305"/>
        <v>-1.578819433621298E-2</v>
      </c>
      <c r="AJ134" s="27">
        <f t="shared" si="305"/>
        <v>-3.0858281565462303E-2</v>
      </c>
      <c r="AK134" s="27">
        <f t="shared" si="305"/>
        <v>2.4065624345592063E-2</v>
      </c>
      <c r="AL134" s="27">
        <f t="shared" si="305"/>
        <v>1.153295755270492E-2</v>
      </c>
      <c r="AM134" s="27">
        <f t="shared" si="306"/>
        <v>3.5598581898296983E-2</v>
      </c>
      <c r="AS134" t="str">
        <f t="shared" si="320"/>
        <v>53 Skilled construction and building trades</v>
      </c>
      <c r="AT134" s="27">
        <f t="shared" si="307"/>
        <v>-1.4491269293924358E-2</v>
      </c>
      <c r="AU134" s="27">
        <f t="shared" si="307"/>
        <v>-4.2741834623774955E-2</v>
      </c>
      <c r="AV134" s="27">
        <f t="shared" si="307"/>
        <v>5.0139352727425618E-2</v>
      </c>
      <c r="AW134" s="27">
        <f t="shared" si="307"/>
        <v>1.7675785410480177E-2</v>
      </c>
      <c r="AX134" s="27">
        <f t="shared" si="308"/>
        <v>6.7815138137905795E-2</v>
      </c>
      <c r="BD134" t="str">
        <f t="shared" si="321"/>
        <v>53 Skilled construction and building trades</v>
      </c>
      <c r="BE134" s="27">
        <f t="shared" si="309"/>
        <v>-0.26914020396403737</v>
      </c>
      <c r="BF134" s="27">
        <f t="shared" si="309"/>
        <v>-0.16074574552346554</v>
      </c>
      <c r="BG134" s="27">
        <f t="shared" si="309"/>
        <v>-0.55287721060939754</v>
      </c>
      <c r="BH134" s="27">
        <f t="shared" si="309"/>
        <v>-0.46229972033920852</v>
      </c>
      <c r="BI134" s="27">
        <f t="shared" si="310"/>
        <v>-1.0151769309486061</v>
      </c>
      <c r="BO134" t="str">
        <f t="shared" si="322"/>
        <v>53 Skilled construction and building trades</v>
      </c>
      <c r="BP134" s="27">
        <f t="shared" si="311"/>
        <v>0.21030992447168328</v>
      </c>
      <c r="BQ134" s="27">
        <f t="shared" si="311"/>
        <v>-0.77754985953993483</v>
      </c>
      <c r="BR134" s="27">
        <f t="shared" si="311"/>
        <v>0.3304164462019985</v>
      </c>
      <c r="BS134" s="27">
        <f t="shared" si="311"/>
        <v>9.148601392250777E-2</v>
      </c>
      <c r="BT134" s="27">
        <f t="shared" si="312"/>
        <v>0.42190246012450627</v>
      </c>
      <c r="BZ134" t="str">
        <f t="shared" si="323"/>
        <v>53 Skilled construction and building trades</v>
      </c>
      <c r="CA134" s="68">
        <f t="shared" si="313"/>
        <v>0.54131560674217649</v>
      </c>
      <c r="CB134" s="68">
        <f t="shared" si="313"/>
        <v>-0.85993521675441187</v>
      </c>
      <c r="CC134" s="68">
        <f t="shared" si="313"/>
        <v>7.1099934890574756E-2</v>
      </c>
      <c r="CD134" s="68">
        <f t="shared" si="313"/>
        <v>-0.3021201072067814</v>
      </c>
      <c r="CE134" s="68">
        <f t="shared" si="314"/>
        <v>-0.23102017231620664</v>
      </c>
      <c r="CK134" t="str">
        <f t="shared" si="324"/>
        <v>53 Skilled construction and building trades</v>
      </c>
      <c r="CL134" s="68">
        <f t="shared" si="315"/>
        <v>-3.2458909128002533E-2</v>
      </c>
      <c r="CM134" s="68">
        <f t="shared" si="315"/>
        <v>-0.22028920906087945</v>
      </c>
      <c r="CN134" s="68">
        <f t="shared" si="315"/>
        <v>-0.17679870064331216</v>
      </c>
      <c r="CO134" s="68">
        <f t="shared" si="315"/>
        <v>-0.26865396321507284</v>
      </c>
      <c r="CP134" s="68">
        <f t="shared" si="316"/>
        <v>-0.445452663858385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-7.7923753505592525E-4</v>
      </c>
      <c r="C135" s="27">
        <f t="shared" si="299"/>
        <v>-3.7879203464257806E-3</v>
      </c>
      <c r="D135" s="27">
        <f t="shared" si="299"/>
        <v>3.3099995630809301E-3</v>
      </c>
      <c r="E135" s="27">
        <f t="shared" si="299"/>
        <v>4.0167962829971496E-3</v>
      </c>
      <c r="F135" s="27">
        <f t="shared" si="300"/>
        <v>7.3267958460780797E-3</v>
      </c>
      <c r="L135" t="str">
        <f t="shared" si="317"/>
        <v>54 Textiles, printing and other skilled trades</v>
      </c>
      <c r="M135" s="27">
        <f t="shared" si="301"/>
        <v>1.5263446053300683E-2</v>
      </c>
      <c r="N135" s="27">
        <f t="shared" si="301"/>
        <v>-3.4201096205863646E-3</v>
      </c>
      <c r="O135" s="27">
        <f t="shared" si="301"/>
        <v>2.7260362454785775E-2</v>
      </c>
      <c r="P135" s="27">
        <f t="shared" si="301"/>
        <v>4.3297763380514581E-2</v>
      </c>
      <c r="Q135" s="27">
        <f t="shared" si="302"/>
        <v>7.0558125835300356E-2</v>
      </c>
      <c r="W135" t="str">
        <f t="shared" si="318"/>
        <v>54 Textiles, printing and other skilled trades</v>
      </c>
      <c r="X135" s="27">
        <f t="shared" si="303"/>
        <v>-5.8836438393048973E-2</v>
      </c>
      <c r="Y135" s="27">
        <f t="shared" si="303"/>
        <v>-2.9154340400135592E-2</v>
      </c>
      <c r="Z135" s="27">
        <f t="shared" si="303"/>
        <v>8.920654764585717E-2</v>
      </c>
      <c r="AA135" s="27">
        <f t="shared" si="303"/>
        <v>9.4037658824217774E-2</v>
      </c>
      <c r="AB135" s="27">
        <f t="shared" si="304"/>
        <v>0.18324420647007494</v>
      </c>
      <c r="AH135" t="str">
        <f t="shared" si="319"/>
        <v>54 Textiles, printing and other skilled trades</v>
      </c>
      <c r="AI135" s="27">
        <f t="shared" si="305"/>
        <v>-2.5687563830248755E-2</v>
      </c>
      <c r="AJ135" s="27">
        <f t="shared" si="305"/>
        <v>2.7348179538004447E-2</v>
      </c>
      <c r="AK135" s="27">
        <f t="shared" si="305"/>
        <v>2.5558799290011813E-2</v>
      </c>
      <c r="AL135" s="27">
        <f t="shared" si="305"/>
        <v>7.3086529562493924E-2</v>
      </c>
      <c r="AM135" s="27">
        <f t="shared" si="306"/>
        <v>9.8645328852505737E-2</v>
      </c>
      <c r="AS135" t="str">
        <f t="shared" si="320"/>
        <v>54 Textiles, printing and other skilled trades</v>
      </c>
      <c r="AT135" s="27">
        <f t="shared" si="307"/>
        <v>-3.9018880823238483E-2</v>
      </c>
      <c r="AU135" s="27">
        <f t="shared" si="307"/>
        <v>4.8051905572746578E-3</v>
      </c>
      <c r="AV135" s="27">
        <f t="shared" si="307"/>
        <v>2.0001147435713712E-2</v>
      </c>
      <c r="AW135" s="27">
        <f t="shared" si="307"/>
        <v>8.841712611802055E-3</v>
      </c>
      <c r="AX135" s="27">
        <f t="shared" si="308"/>
        <v>2.8842860047515767E-2</v>
      </c>
      <c r="BD135" t="str">
        <f t="shared" si="321"/>
        <v>54 Textiles, printing and other skilled trades</v>
      </c>
      <c r="BE135" s="27">
        <f t="shared" si="309"/>
        <v>-0.30776110884933972</v>
      </c>
      <c r="BF135" s="27">
        <f t="shared" si="309"/>
        <v>6.5401881686664609E-2</v>
      </c>
      <c r="BG135" s="27">
        <f t="shared" si="309"/>
        <v>2.5603128829064126E-2</v>
      </c>
      <c r="BH135" s="27">
        <f t="shared" si="309"/>
        <v>9.4367006587318558E-2</v>
      </c>
      <c r="BI135" s="27">
        <f t="shared" si="310"/>
        <v>0.11997013541638268</v>
      </c>
      <c r="BO135" t="str">
        <f t="shared" si="322"/>
        <v>54 Textiles, printing and other skilled trades</v>
      </c>
      <c r="BP135" s="27">
        <f t="shared" si="311"/>
        <v>-0.37645836269572275</v>
      </c>
      <c r="BQ135" s="27">
        <f t="shared" si="311"/>
        <v>-7.7196811204938154E-3</v>
      </c>
      <c r="BR135" s="27">
        <f t="shared" si="311"/>
        <v>-0.21156504670844667</v>
      </c>
      <c r="BS135" s="27">
        <f t="shared" si="311"/>
        <v>-0.20705386177812191</v>
      </c>
      <c r="BT135" s="27">
        <f t="shared" si="312"/>
        <v>-0.41861890848656858</v>
      </c>
      <c r="BZ135" t="str">
        <f t="shared" si="323"/>
        <v>54 Textiles, printing and other skilled trades</v>
      </c>
      <c r="CA135" s="68">
        <f t="shared" si="313"/>
        <v>-2.4823330186638959E-2</v>
      </c>
      <c r="CB135" s="68">
        <f t="shared" si="313"/>
        <v>-0.21514591347367862</v>
      </c>
      <c r="CC135" s="68">
        <f t="shared" si="313"/>
        <v>-2.2257157793055704E-2</v>
      </c>
      <c r="CD135" s="68">
        <f t="shared" si="313"/>
        <v>-0.29311828469658896</v>
      </c>
      <c r="CE135" s="68">
        <f t="shared" si="314"/>
        <v>-0.31537544248964466</v>
      </c>
      <c r="CK135" t="str">
        <f t="shared" si="324"/>
        <v>54 Textiles, printing and other skilled trades</v>
      </c>
      <c r="CL135" s="68">
        <f t="shared" si="315"/>
        <v>-0.14313149847400142</v>
      </c>
      <c r="CM135" s="68">
        <f t="shared" si="315"/>
        <v>-0.10034404993649937</v>
      </c>
      <c r="CN135" s="68">
        <f t="shared" si="315"/>
        <v>-6.8532096631397144E-2</v>
      </c>
      <c r="CO135" s="68">
        <f t="shared" si="315"/>
        <v>-8.7318709427593011E-2</v>
      </c>
      <c r="CP135" s="68">
        <f t="shared" si="316"/>
        <v>-0.15585080605899015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2.0950798623492733E-3</v>
      </c>
      <c r="C136" s="27">
        <f t="shared" si="299"/>
        <v>-2.5437373821308971E-3</v>
      </c>
      <c r="D136" s="27">
        <f t="shared" si="299"/>
        <v>3.5475790775894717E-3</v>
      </c>
      <c r="E136" s="27">
        <f t="shared" si="299"/>
        <v>4.3872714648211623E-3</v>
      </c>
      <c r="F136" s="27">
        <f t="shared" si="300"/>
        <v>7.934850542410634E-3</v>
      </c>
      <c r="L136" t="str">
        <f t="shared" si="317"/>
        <v>61 Caring personal service occupations</v>
      </c>
      <c r="M136" s="27">
        <f t="shared" si="301"/>
        <v>0.16823625447883817</v>
      </c>
      <c r="N136" s="27">
        <f t="shared" si="301"/>
        <v>-0.1452786095449552</v>
      </c>
      <c r="O136" s="27">
        <f t="shared" si="301"/>
        <v>0.16474849924743329</v>
      </c>
      <c r="P136" s="27">
        <f t="shared" si="301"/>
        <v>0.20006703980903484</v>
      </c>
      <c r="Q136" s="27">
        <f t="shared" si="302"/>
        <v>0.36481553905646813</v>
      </c>
      <c r="W136" t="str">
        <f t="shared" si="318"/>
        <v>61 Caring personal service occupations</v>
      </c>
      <c r="X136" s="27">
        <f t="shared" si="303"/>
        <v>-4.3855218294122089E-3</v>
      </c>
      <c r="Y136" s="27">
        <f t="shared" si="303"/>
        <v>0.12200320300092971</v>
      </c>
      <c r="Z136" s="27">
        <f t="shared" si="303"/>
        <v>0.46489456207599078</v>
      </c>
      <c r="AA136" s="27">
        <f t="shared" si="303"/>
        <v>0.8012712461621283</v>
      </c>
      <c r="AB136" s="27">
        <f t="shared" si="304"/>
        <v>1.2661658082381191</v>
      </c>
      <c r="AH136" t="str">
        <f t="shared" si="319"/>
        <v>61 Caring personal service occupations</v>
      </c>
      <c r="AI136" s="27">
        <f t="shared" si="305"/>
        <v>-0.29217195874800805</v>
      </c>
      <c r="AJ136" s="27">
        <f t="shared" si="305"/>
        <v>0.21172981125770574</v>
      </c>
      <c r="AK136" s="27">
        <f t="shared" si="305"/>
        <v>8.0190871037958633E-2</v>
      </c>
      <c r="AL136" s="27">
        <f t="shared" si="305"/>
        <v>0.17838191461036068</v>
      </c>
      <c r="AM136" s="27">
        <f t="shared" si="306"/>
        <v>0.25857278564831931</v>
      </c>
      <c r="AS136" t="str">
        <f t="shared" si="320"/>
        <v>61 Caring personal service occupations</v>
      </c>
      <c r="AT136" s="27">
        <f t="shared" si="307"/>
        <v>-7.6726391460873344E-2</v>
      </c>
      <c r="AU136" s="27">
        <f t="shared" si="307"/>
        <v>0.10183128580595624</v>
      </c>
      <c r="AV136" s="27">
        <f t="shared" si="307"/>
        <v>7.8072214761433667E-2</v>
      </c>
      <c r="AW136" s="27">
        <f t="shared" si="307"/>
        <v>0.15342176312579259</v>
      </c>
      <c r="AX136" s="27">
        <f t="shared" si="308"/>
        <v>0.23149397788722625</v>
      </c>
      <c r="BD136" t="str">
        <f t="shared" si="321"/>
        <v>61 Caring personal service occupations</v>
      </c>
      <c r="BE136" s="27">
        <f t="shared" si="309"/>
        <v>-4.736623886904745E-2</v>
      </c>
      <c r="BF136" s="27">
        <f t="shared" si="309"/>
        <v>0.41828990722726189</v>
      </c>
      <c r="BG136" s="27">
        <f t="shared" si="309"/>
        <v>1.5831757538916307</v>
      </c>
      <c r="BH136" s="27">
        <f t="shared" si="309"/>
        <v>1.5842766526901944</v>
      </c>
      <c r="BI136" s="27">
        <f t="shared" si="310"/>
        <v>3.167452406581825</v>
      </c>
      <c r="BO136" t="str">
        <f t="shared" si="322"/>
        <v>61 Caring personal service occupations</v>
      </c>
      <c r="BP136" s="27">
        <f t="shared" si="311"/>
        <v>-1.1963415797394399</v>
      </c>
      <c r="BQ136" s="27">
        <f t="shared" si="311"/>
        <v>0.30730280535793764</v>
      </c>
      <c r="BR136" s="27">
        <f t="shared" si="311"/>
        <v>-0.40242718141290279</v>
      </c>
      <c r="BS136" s="27">
        <f t="shared" si="311"/>
        <v>-1.5275679640451143</v>
      </c>
      <c r="BT136" s="27">
        <f t="shared" si="312"/>
        <v>-1.9299951454580171</v>
      </c>
      <c r="BZ136" t="str">
        <f t="shared" si="323"/>
        <v>61 Caring personal service occupations</v>
      </c>
      <c r="CA136" s="68">
        <f t="shared" si="313"/>
        <v>-0.96420676063491795</v>
      </c>
      <c r="CB136" s="68">
        <f t="shared" si="313"/>
        <v>-0.16920815186743443</v>
      </c>
      <c r="CC136" s="68">
        <f t="shared" si="313"/>
        <v>-0.17892381376321898</v>
      </c>
      <c r="CD136" s="68">
        <f t="shared" si="313"/>
        <v>-0.12377854838462532</v>
      </c>
      <c r="CE136" s="68">
        <f t="shared" si="314"/>
        <v>-0.30270236214784429</v>
      </c>
      <c r="CK136" t="str">
        <f t="shared" si="324"/>
        <v>61 Caring personal service occupations</v>
      </c>
      <c r="CL136" s="68">
        <f t="shared" si="315"/>
        <v>-4.433167459817855E-2</v>
      </c>
      <c r="CM136" s="68">
        <f t="shared" si="315"/>
        <v>-4.2987246753914105E-2</v>
      </c>
      <c r="CN136" s="68">
        <f t="shared" si="315"/>
        <v>2.0981097496688916E-2</v>
      </c>
      <c r="CO136" s="68">
        <f t="shared" si="315"/>
        <v>-2.2630650815304965E-2</v>
      </c>
      <c r="CP136" s="68">
        <f t="shared" si="316"/>
        <v>-1.6495533186160483E-3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-4.5558368146316527E-4</v>
      </c>
      <c r="C137" s="27">
        <f t="shared" si="299"/>
        <v>9.9066033706574855E-4</v>
      </c>
      <c r="D137" s="27">
        <f t="shared" si="299"/>
        <v>2.0477868171513607E-3</v>
      </c>
      <c r="E137" s="27">
        <f t="shared" si="299"/>
        <v>4.190724305315861E-3</v>
      </c>
      <c r="F137" s="27">
        <f t="shared" si="300"/>
        <v>6.2385111224672217E-3</v>
      </c>
      <c r="L137" t="str">
        <f t="shared" si="317"/>
        <v>62 Leisure, travel and related personal service occupations</v>
      </c>
      <c r="M137" s="27">
        <f t="shared" si="301"/>
        <v>4.6628346379030544E-2</v>
      </c>
      <c r="N137" s="27">
        <f t="shared" si="301"/>
        <v>-4.0374342067851829E-2</v>
      </c>
      <c r="O137" s="27">
        <f t="shared" si="301"/>
        <v>2.2458171384628675E-2</v>
      </c>
      <c r="P137" s="27">
        <f t="shared" si="301"/>
        <v>3.0732521964777382E-2</v>
      </c>
      <c r="Q137" s="27">
        <f t="shared" si="302"/>
        <v>5.3190693349406057E-2</v>
      </c>
      <c r="W137" t="str">
        <f t="shared" si="318"/>
        <v>62 Leisure, travel and related personal service occupations</v>
      </c>
      <c r="X137" s="27">
        <f t="shared" si="303"/>
        <v>7.3902985866977744E-2</v>
      </c>
      <c r="Y137" s="27">
        <f t="shared" si="303"/>
        <v>6.9037436623688997E-3</v>
      </c>
      <c r="Z137" s="27">
        <f t="shared" si="303"/>
        <v>0.12149513237570497</v>
      </c>
      <c r="AA137" s="27">
        <f t="shared" si="303"/>
        <v>0.2459524766243133</v>
      </c>
      <c r="AB137" s="27">
        <f t="shared" si="304"/>
        <v>0.36744760900001827</v>
      </c>
      <c r="AH137" t="str">
        <f t="shared" si="319"/>
        <v>62 Leisure, travel and related personal service occupations</v>
      </c>
      <c r="AI137" s="27">
        <f t="shared" si="305"/>
        <v>4.9142242893009336E-2</v>
      </c>
      <c r="AJ137" s="27">
        <f t="shared" si="305"/>
        <v>2.0351911242963094E-2</v>
      </c>
      <c r="AK137" s="27">
        <f t="shared" si="305"/>
        <v>6.1186727271661745E-2</v>
      </c>
      <c r="AL137" s="27">
        <f t="shared" si="305"/>
        <v>0.19406280493151951</v>
      </c>
      <c r="AM137" s="27">
        <f t="shared" si="306"/>
        <v>0.25524953220318125</v>
      </c>
      <c r="AS137" t="str">
        <f t="shared" si="320"/>
        <v>62 Leisure, travel and related personal service occupations</v>
      </c>
      <c r="AT137" s="27">
        <f t="shared" si="307"/>
        <v>6.9895151171852132E-2</v>
      </c>
      <c r="AU137" s="27">
        <f t="shared" si="307"/>
        <v>4.4870193234497702E-2</v>
      </c>
      <c r="AV137" s="27">
        <f t="shared" si="307"/>
        <v>8.1888932155671279E-2</v>
      </c>
      <c r="AW137" s="27">
        <f t="shared" si="307"/>
        <v>0.2409417684121169</v>
      </c>
      <c r="AX137" s="27">
        <f t="shared" si="308"/>
        <v>0.32283070056778818</v>
      </c>
      <c r="BD137" t="str">
        <f t="shared" si="321"/>
        <v>62 Leisure, travel and related personal service occupations</v>
      </c>
      <c r="BE137" s="27">
        <f t="shared" si="309"/>
        <v>4.4420474960818135E-2</v>
      </c>
      <c r="BF137" s="27">
        <f t="shared" si="309"/>
        <v>-3.5017249663382044E-2</v>
      </c>
      <c r="BG137" s="27">
        <f t="shared" si="309"/>
        <v>2.1827943052427079E-2</v>
      </c>
      <c r="BH137" s="27">
        <f t="shared" si="309"/>
        <v>0.13961646016151152</v>
      </c>
      <c r="BI137" s="27">
        <f t="shared" si="310"/>
        <v>0.1614444032139386</v>
      </c>
      <c r="BO137" t="str">
        <f t="shared" si="322"/>
        <v>62 Leisure, travel and related personal service occupations</v>
      </c>
      <c r="BP137" s="27">
        <f t="shared" si="311"/>
        <v>-6.8213277088842839E-2</v>
      </c>
      <c r="BQ137" s="27">
        <f t="shared" si="311"/>
        <v>-0.12434748895202996</v>
      </c>
      <c r="BR137" s="27">
        <f t="shared" si="311"/>
        <v>-0.22348846633073149</v>
      </c>
      <c r="BS137" s="27">
        <f t="shared" si="311"/>
        <v>-0.30968750383205013</v>
      </c>
      <c r="BT137" s="27">
        <f t="shared" si="312"/>
        <v>-0.53317597016278162</v>
      </c>
      <c r="BZ137" t="str">
        <f t="shared" si="323"/>
        <v>62 Leisure, travel and related personal service occupations</v>
      </c>
      <c r="CA137" s="68">
        <f t="shared" si="313"/>
        <v>-1.0826180736464686E-2</v>
      </c>
      <c r="CB137" s="68">
        <f t="shared" si="313"/>
        <v>-0.16287410883219477</v>
      </c>
      <c r="CC137" s="68">
        <f t="shared" si="313"/>
        <v>-5.0489113699430543E-2</v>
      </c>
      <c r="CD137" s="68">
        <f t="shared" si="313"/>
        <v>-0.31208857987607042</v>
      </c>
      <c r="CE137" s="68">
        <f t="shared" si="314"/>
        <v>-0.36257769357550096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-0.12776460130863232</v>
      </c>
      <c r="CN137" s="68">
        <f t="shared" si="315"/>
        <v>-5.2918118959402738E-2</v>
      </c>
      <c r="CO137" s="68">
        <f t="shared" si="315"/>
        <v>-6.7800962488787586E-2</v>
      </c>
      <c r="CP137" s="68">
        <f t="shared" si="316"/>
        <v>-0.12071908144819032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2.0101615205232178E-4</v>
      </c>
      <c r="C138" s="27">
        <f t="shared" si="299"/>
        <v>-1.0828953143658898E-4</v>
      </c>
      <c r="D138" s="27">
        <f t="shared" si="299"/>
        <v>1.4537309644562055E-4</v>
      </c>
      <c r="E138" s="27">
        <f t="shared" si="299"/>
        <v>3.0480567067099119E-4</v>
      </c>
      <c r="F138" s="27">
        <f t="shared" si="300"/>
        <v>4.5017876711661174E-4</v>
      </c>
      <c r="L138" t="str">
        <f t="shared" si="317"/>
        <v>63 Community and civil enforcement occupations</v>
      </c>
      <c r="M138" s="27">
        <f t="shared" si="301"/>
        <v>2.2836149157545579E-3</v>
      </c>
      <c r="N138" s="27">
        <f t="shared" si="301"/>
        <v>4.0921451086173115E-4</v>
      </c>
      <c r="O138" s="27">
        <f t="shared" si="301"/>
        <v>2.3472368905067507E-4</v>
      </c>
      <c r="P138" s="27">
        <f t="shared" si="301"/>
        <v>5.3625857706129064E-3</v>
      </c>
      <c r="Q138" s="27">
        <f t="shared" si="302"/>
        <v>5.5973094596635815E-3</v>
      </c>
      <c r="W138" t="str">
        <f t="shared" si="318"/>
        <v>63 Community and civil enforcement occupations</v>
      </c>
      <c r="X138" s="27">
        <f t="shared" si="303"/>
        <v>4.0324241342104897E-3</v>
      </c>
      <c r="Y138" s="27">
        <f t="shared" si="303"/>
        <v>2.618151415199492E-3</v>
      </c>
      <c r="Z138" s="27">
        <f t="shared" si="303"/>
        <v>9.7194010061675204E-3</v>
      </c>
      <c r="AA138" s="27">
        <f t="shared" si="303"/>
        <v>1.6582229394828646E-2</v>
      </c>
      <c r="AB138" s="27">
        <f t="shared" si="304"/>
        <v>2.6301630400996166E-2</v>
      </c>
      <c r="AH138" t="str">
        <f t="shared" si="319"/>
        <v>63 Community and civil enforcement occupations</v>
      </c>
      <c r="AI138" s="27">
        <f t="shared" si="305"/>
        <v>-3.7417780909954068E-4</v>
      </c>
      <c r="AJ138" s="27">
        <f t="shared" si="305"/>
        <v>2.9016028818584956E-3</v>
      </c>
      <c r="AK138" s="27">
        <f t="shared" si="305"/>
        <v>-2.8238389744233983E-4</v>
      </c>
      <c r="AL138" s="27">
        <f t="shared" si="305"/>
        <v>3.2120549114902364E-3</v>
      </c>
      <c r="AM138" s="27">
        <f t="shared" si="306"/>
        <v>2.9296710140478965E-3</v>
      </c>
      <c r="AS138" t="str">
        <f t="shared" si="320"/>
        <v>63 Community and civil enforcement occupations</v>
      </c>
      <c r="AT138" s="27">
        <f t="shared" si="307"/>
        <v>-1.1358224083361738E-3</v>
      </c>
      <c r="AU138" s="27">
        <f t="shared" si="307"/>
        <v>1.6032501276158229E-3</v>
      </c>
      <c r="AV138" s="27">
        <f t="shared" si="307"/>
        <v>-1.3152970654641168E-3</v>
      </c>
      <c r="AW138" s="27">
        <f t="shared" si="307"/>
        <v>9.9761340402450098E-4</v>
      </c>
      <c r="AX138" s="27">
        <f t="shared" si="308"/>
        <v>-3.1768366143961578E-4</v>
      </c>
      <c r="BD138" t="str">
        <f t="shared" si="321"/>
        <v>63 Community and civil enforcement occupations</v>
      </c>
      <c r="BE138" s="27">
        <f t="shared" si="309"/>
        <v>-2.0041574350952801E-2</v>
      </c>
      <c r="BF138" s="27">
        <f t="shared" si="309"/>
        <v>3.3184327724607707E-2</v>
      </c>
      <c r="BG138" s="27">
        <f t="shared" si="309"/>
        <v>-3.3492346429481318E-2</v>
      </c>
      <c r="BH138" s="27">
        <f t="shared" si="309"/>
        <v>1.4572811126195503E-3</v>
      </c>
      <c r="BI138" s="27">
        <f t="shared" si="310"/>
        <v>-3.2035065316861767E-2</v>
      </c>
      <c r="BO138" t="str">
        <f t="shared" si="322"/>
        <v>63 Community and civil enforcement occupations</v>
      </c>
      <c r="BP138" s="27">
        <f t="shared" si="311"/>
        <v>-1.1423497411257741E-2</v>
      </c>
      <c r="BQ138" s="27">
        <f t="shared" si="311"/>
        <v>2.6872543130618709E-2</v>
      </c>
      <c r="BR138" s="27">
        <f t="shared" si="311"/>
        <v>-2.450234496564431E-2</v>
      </c>
      <c r="BS138" s="27">
        <f t="shared" si="311"/>
        <v>6.8029034592751308E-3</v>
      </c>
      <c r="BT138" s="27">
        <f t="shared" si="312"/>
        <v>-1.7699441506369179E-2</v>
      </c>
      <c r="BZ138" t="str">
        <f t="shared" si="323"/>
        <v>63 Community and civil enforcement occupations</v>
      </c>
      <c r="CA138" s="68">
        <f t="shared" si="313"/>
        <v>1.0311815857366444E-2</v>
      </c>
      <c r="CB138" s="68">
        <f t="shared" si="313"/>
        <v>3.9450370192710416E-4</v>
      </c>
      <c r="CC138" s="68">
        <f t="shared" si="313"/>
        <v>-7.8594431052158784E-3</v>
      </c>
      <c r="CD138" s="68">
        <f t="shared" si="313"/>
        <v>-1.3722975984553923E-2</v>
      </c>
      <c r="CE138" s="68">
        <f t="shared" si="314"/>
        <v>-2.1582419089769801E-2</v>
      </c>
      <c r="CK138" t="str">
        <f t="shared" si="324"/>
        <v>63 Community and civil enforcement occupations</v>
      </c>
      <c r="CL138" s="68">
        <f t="shared" si="315"/>
        <v>-8.2922248579703709E-3</v>
      </c>
      <c r="CM138" s="68">
        <f t="shared" si="315"/>
        <v>4.0623666641191169E-3</v>
      </c>
      <c r="CN138" s="68">
        <f t="shared" si="315"/>
        <v>-9.6131729219223472E-3</v>
      </c>
      <c r="CO138" s="68">
        <f t="shared" si="315"/>
        <v>-3.3621462727445551E-3</v>
      </c>
      <c r="CP138" s="68">
        <f t="shared" si="316"/>
        <v>-1.2975319194666903E-2</v>
      </c>
    </row>
    <row r="139" spans="1:94" x14ac:dyDescent="0.2">
      <c r="A139" t="str">
        <f t="shared" si="298"/>
        <v>71 Sales occupations</v>
      </c>
      <c r="B139" s="27">
        <f t="shared" si="299"/>
        <v>4.7682243861526669E-3</v>
      </c>
      <c r="C139" s="27">
        <f t="shared" si="299"/>
        <v>-1.7580213688582175E-2</v>
      </c>
      <c r="D139" s="27">
        <f t="shared" si="299"/>
        <v>5.3599443157785823E-3</v>
      </c>
      <c r="E139" s="27">
        <f t="shared" si="299"/>
        <v>9.9601792902523148E-3</v>
      </c>
      <c r="F139" s="27">
        <f t="shared" si="300"/>
        <v>1.5320123606030897E-2</v>
      </c>
      <c r="L139" t="str">
        <f t="shared" si="317"/>
        <v>71 Sales occupations</v>
      </c>
      <c r="M139" s="27">
        <f t="shared" si="301"/>
        <v>0.1371441429943977</v>
      </c>
      <c r="N139" s="27">
        <f t="shared" si="301"/>
        <v>-0.13467852259220281</v>
      </c>
      <c r="O139" s="27">
        <f t="shared" si="301"/>
        <v>0.10929296993459947</v>
      </c>
      <c r="P139" s="27">
        <f t="shared" si="301"/>
        <v>0.25131446705187366</v>
      </c>
      <c r="Q139" s="27">
        <f t="shared" si="302"/>
        <v>0.36060743698647313</v>
      </c>
      <c r="W139" t="str">
        <f t="shared" si="318"/>
        <v>71 Sales occupations</v>
      </c>
      <c r="X139" s="27">
        <f t="shared" si="303"/>
        <v>-0.15826146602503499</v>
      </c>
      <c r="Y139" s="27">
        <f t="shared" si="303"/>
        <v>0.23674561031521391</v>
      </c>
      <c r="Z139" s="27">
        <f t="shared" si="303"/>
        <v>0.31756562681806244</v>
      </c>
      <c r="AA139" s="27">
        <f t="shared" si="303"/>
        <v>1.1364607614318971</v>
      </c>
      <c r="AB139" s="27">
        <f t="shared" si="304"/>
        <v>1.4540263882499596</v>
      </c>
      <c r="AH139" t="str">
        <f t="shared" si="319"/>
        <v>71 Sales occupations</v>
      </c>
      <c r="AI139" s="27">
        <f t="shared" si="305"/>
        <v>-6.9552743959220731E-2</v>
      </c>
      <c r="AJ139" s="27">
        <f t="shared" si="305"/>
        <v>0.12268256453883009</v>
      </c>
      <c r="AK139" s="27">
        <f t="shared" si="305"/>
        <v>6.5716484475984771E-2</v>
      </c>
      <c r="AL139" s="27">
        <f t="shared" si="305"/>
        <v>0.4277642899741767</v>
      </c>
      <c r="AM139" s="27">
        <f t="shared" si="306"/>
        <v>0.49348077445016147</v>
      </c>
      <c r="AS139" t="str">
        <f t="shared" si="320"/>
        <v>71 Sales occupations</v>
      </c>
      <c r="AT139" s="27">
        <f t="shared" si="307"/>
        <v>-0.11105423347645338</v>
      </c>
      <c r="AU139" s="27">
        <f t="shared" si="307"/>
        <v>5.2684597337198991E-2</v>
      </c>
      <c r="AV139" s="27">
        <f t="shared" si="307"/>
        <v>1.2389538143167123E-2</v>
      </c>
      <c r="AW139" s="27">
        <f t="shared" si="307"/>
        <v>0.20134546878363924</v>
      </c>
      <c r="AX139" s="27">
        <f t="shared" si="308"/>
        <v>0.21373500692680636</v>
      </c>
      <c r="BD139" t="str">
        <f t="shared" si="321"/>
        <v>71 Sales occupations</v>
      </c>
      <c r="BE139" s="27">
        <f t="shared" si="309"/>
        <v>-0.57098371703635831</v>
      </c>
      <c r="BF139" s="27">
        <f t="shared" si="309"/>
        <v>0.84175249608896774</v>
      </c>
      <c r="BG139" s="27">
        <f t="shared" si="309"/>
        <v>-3.0856210381124072E-2</v>
      </c>
      <c r="BH139" s="27">
        <f t="shared" si="309"/>
        <v>1.1739287913694403</v>
      </c>
      <c r="BI139" s="27">
        <f t="shared" si="310"/>
        <v>1.1430725809883162</v>
      </c>
      <c r="BO139" t="str">
        <f t="shared" si="322"/>
        <v>71 Sales occupations</v>
      </c>
      <c r="BP139" s="27">
        <f t="shared" si="311"/>
        <v>-1.2691582835098263</v>
      </c>
      <c r="BQ139" s="27">
        <f t="shared" si="311"/>
        <v>0.2426811949587826</v>
      </c>
      <c r="BR139" s="27">
        <f t="shared" si="311"/>
        <v>-0.98100565011375895</v>
      </c>
      <c r="BS139" s="27">
        <f t="shared" si="311"/>
        <v>-1.5539579455678609</v>
      </c>
      <c r="BT139" s="27">
        <f t="shared" si="312"/>
        <v>-2.5349635956816199</v>
      </c>
      <c r="BZ139" t="str">
        <f t="shared" si="323"/>
        <v>71 Sales occupations</v>
      </c>
      <c r="CA139" s="68">
        <f t="shared" si="313"/>
        <v>-0.70261949463405049</v>
      </c>
      <c r="CB139" s="68">
        <f t="shared" si="313"/>
        <v>-0.45046003132347012</v>
      </c>
      <c r="CC139" s="68">
        <f t="shared" si="313"/>
        <v>-0.58014936890525259</v>
      </c>
      <c r="CD139" s="68">
        <f t="shared" si="313"/>
        <v>-1.8618971327068337</v>
      </c>
      <c r="CE139" s="68">
        <f t="shared" si="314"/>
        <v>-2.4420465016120865</v>
      </c>
      <c r="CK139" t="str">
        <f t="shared" si="324"/>
        <v>71 Sales occupations</v>
      </c>
      <c r="CL139" s="68">
        <f t="shared" si="315"/>
        <v>-0.87427684074589651</v>
      </c>
      <c r="CM139" s="68">
        <f t="shared" si="315"/>
        <v>-0.71098390189761385</v>
      </c>
      <c r="CN139" s="68">
        <f t="shared" si="315"/>
        <v>-0.3176247451499008</v>
      </c>
      <c r="CO139" s="68">
        <f t="shared" si="315"/>
        <v>-0.57007101213858402</v>
      </c>
      <c r="CP139" s="68">
        <f t="shared" si="316"/>
        <v>-0.88769575728848482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4.3322313209092859E-3</v>
      </c>
      <c r="C140" s="27">
        <f t="shared" si="299"/>
        <v>-1.8802562292852924E-3</v>
      </c>
      <c r="D140" s="27">
        <f t="shared" si="299"/>
        <v>9.8403185651389641E-3</v>
      </c>
      <c r="E140" s="27">
        <f t="shared" si="299"/>
        <v>1.0791083834757194E-2</v>
      </c>
      <c r="F140" s="27">
        <f t="shared" si="300"/>
        <v>2.0631402399896158E-2</v>
      </c>
      <c r="L140" t="str">
        <f t="shared" si="317"/>
        <v>72 Customer service occupations</v>
      </c>
      <c r="M140" s="27">
        <f t="shared" si="301"/>
        <v>6.7189034486017346E-2</v>
      </c>
      <c r="N140" s="27">
        <f t="shared" si="301"/>
        <v>-5.0969873519226411E-2</v>
      </c>
      <c r="O140" s="27">
        <f t="shared" si="301"/>
        <v>9.9928735944198155E-2</v>
      </c>
      <c r="P140" s="27">
        <f t="shared" si="301"/>
        <v>0.11055686767642797</v>
      </c>
      <c r="Q140" s="27">
        <f t="shared" si="302"/>
        <v>0.21048560362062613</v>
      </c>
      <c r="W140" t="str">
        <f t="shared" si="318"/>
        <v>72 Customer service occupations</v>
      </c>
      <c r="X140" s="27">
        <f t="shared" si="303"/>
        <v>-3.6289081475173735E-3</v>
      </c>
      <c r="Y140" s="27">
        <f t="shared" si="303"/>
        <v>9.8879787238195127E-2</v>
      </c>
      <c r="Z140" s="27">
        <f t="shared" si="303"/>
        <v>0.33473356602928717</v>
      </c>
      <c r="AA140" s="27">
        <f t="shared" si="303"/>
        <v>0.42059915092697464</v>
      </c>
      <c r="AB140" s="27">
        <f t="shared" si="304"/>
        <v>0.75533271695626181</v>
      </c>
      <c r="AH140" t="str">
        <f t="shared" si="319"/>
        <v>72 Customer service occupations</v>
      </c>
      <c r="AI140" s="27">
        <f t="shared" si="305"/>
        <v>1.3006970379981858E-2</v>
      </c>
      <c r="AJ140" s="27">
        <f t="shared" si="305"/>
        <v>3.5056863240594954E-2</v>
      </c>
      <c r="AK140" s="27">
        <f t="shared" si="305"/>
        <v>0.10554539089003595</v>
      </c>
      <c r="AL140" s="27">
        <f t="shared" si="305"/>
        <v>0.13983354079900256</v>
      </c>
      <c r="AM140" s="27">
        <f t="shared" si="306"/>
        <v>0.24537893168903852</v>
      </c>
      <c r="AS140" t="str">
        <f t="shared" si="320"/>
        <v>72 Customer service occupations</v>
      </c>
      <c r="AT140" s="27">
        <f t="shared" si="307"/>
        <v>-6.3692758226266966E-3</v>
      </c>
      <c r="AU140" s="27">
        <f t="shared" si="307"/>
        <v>3.2301843027143284E-2</v>
      </c>
      <c r="AV140" s="27">
        <f t="shared" si="307"/>
        <v>0.11153998753655986</v>
      </c>
      <c r="AW140" s="27">
        <f t="shared" si="307"/>
        <v>9.9491451144370968E-2</v>
      </c>
      <c r="AX140" s="27">
        <f t="shared" si="308"/>
        <v>0.21103143868093083</v>
      </c>
      <c r="BD140" t="str">
        <f t="shared" si="321"/>
        <v>72 Customer service occupations</v>
      </c>
      <c r="BE140" s="27">
        <f t="shared" si="309"/>
        <v>2.451812184578972E-2</v>
      </c>
      <c r="BF140" s="27">
        <f t="shared" si="309"/>
        <v>0.20167094314781764</v>
      </c>
      <c r="BG140" s="27">
        <f t="shared" si="309"/>
        <v>0.35210387161678236</v>
      </c>
      <c r="BH140" s="27">
        <f t="shared" si="309"/>
        <v>0.33439843343021081</v>
      </c>
      <c r="BI140" s="27">
        <f t="shared" si="310"/>
        <v>0.68650230504699317</v>
      </c>
      <c r="BO140" t="str">
        <f t="shared" si="322"/>
        <v>72 Customer service occupations</v>
      </c>
      <c r="BP140" s="27">
        <f t="shared" si="311"/>
        <v>4.1420537599915264E-2</v>
      </c>
      <c r="BQ140" s="27">
        <f t="shared" si="311"/>
        <v>8.5435344479410702E-2</v>
      </c>
      <c r="BR140" s="27">
        <f t="shared" si="311"/>
        <v>0.33370740679256805</v>
      </c>
      <c r="BS140" s="27">
        <f t="shared" si="311"/>
        <v>-1.5517673283893751E-2</v>
      </c>
      <c r="BT140" s="27">
        <f t="shared" si="312"/>
        <v>0.3181897335086743</v>
      </c>
      <c r="BZ140" t="str">
        <f t="shared" si="323"/>
        <v>72 Customer service occupations</v>
      </c>
      <c r="CA140" s="68">
        <f t="shared" si="313"/>
        <v>-4.4460058429618421E-3</v>
      </c>
      <c r="CB140" s="68">
        <f t="shared" si="313"/>
        <v>-6.0092933396004189E-2</v>
      </c>
      <c r="CC140" s="68">
        <f t="shared" si="313"/>
        <v>9.2720362071074147E-2</v>
      </c>
      <c r="CD140" s="68">
        <f t="shared" si="313"/>
        <v>-3.6383867467114195E-2</v>
      </c>
      <c r="CE140" s="68">
        <f t="shared" si="314"/>
        <v>5.6336494603959952E-2</v>
      </c>
      <c r="CK140" t="str">
        <f t="shared" si="324"/>
        <v>72 Customer service occupations</v>
      </c>
      <c r="CL140" s="68">
        <f t="shared" si="315"/>
        <v>1.8335578513005324E-2</v>
      </c>
      <c r="CM140" s="68">
        <f t="shared" si="315"/>
        <v>-5.8725517746167605E-2</v>
      </c>
      <c r="CN140" s="68">
        <f t="shared" si="315"/>
        <v>9.2561233430599216E-2</v>
      </c>
      <c r="CO140" s="68">
        <f t="shared" si="315"/>
        <v>3.6726763869731172E-2</v>
      </c>
      <c r="CP140" s="68">
        <f t="shared" si="316"/>
        <v>0.12928799730033039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7.5046841263993313E-3</v>
      </c>
      <c r="C141" s="27">
        <f t="shared" si="299"/>
        <v>-5.7801286555172263E-3</v>
      </c>
      <c r="D141" s="27">
        <f t="shared" si="299"/>
        <v>8.2573264184548738E-3</v>
      </c>
      <c r="E141" s="27">
        <f t="shared" si="299"/>
        <v>1.1765645357713794E-2</v>
      </c>
      <c r="F141" s="27">
        <f t="shared" si="300"/>
        <v>2.0022971776168668E-2</v>
      </c>
      <c r="L141" t="str">
        <f t="shared" si="317"/>
        <v>81 Process, plant and machine operatives</v>
      </c>
      <c r="M141" s="27">
        <f t="shared" si="301"/>
        <v>4.2888979720806797E-2</v>
      </c>
      <c r="N141" s="27">
        <f t="shared" si="301"/>
        <v>-3.8723859891996087E-2</v>
      </c>
      <c r="O141" s="27">
        <f t="shared" si="301"/>
        <v>5.3989308969222521E-2</v>
      </c>
      <c r="P141" s="27">
        <f t="shared" si="301"/>
        <v>7.7937997817044052E-2</v>
      </c>
      <c r="Q141" s="27">
        <f t="shared" si="302"/>
        <v>0.13192730678626657</v>
      </c>
      <c r="W141" t="str">
        <f t="shared" si="318"/>
        <v>81 Process, plant and machine operatives</v>
      </c>
      <c r="X141" s="27">
        <f t="shared" si="303"/>
        <v>-5.6904361658346558E-2</v>
      </c>
      <c r="Y141" s="27">
        <f t="shared" si="303"/>
        <v>-2.5841489028940123E-2</v>
      </c>
      <c r="Z141" s="27">
        <f t="shared" si="303"/>
        <v>0.12666498198388876</v>
      </c>
      <c r="AA141" s="27">
        <f t="shared" si="303"/>
        <v>0.19747200772733875</v>
      </c>
      <c r="AB141" s="27">
        <f t="shared" si="304"/>
        <v>0.32413698971122751</v>
      </c>
      <c r="AH141" t="str">
        <f t="shared" si="319"/>
        <v>81 Process, plant and machine operatives</v>
      </c>
      <c r="AI141" s="27">
        <f t="shared" si="305"/>
        <v>-1.3094259353879451E-2</v>
      </c>
      <c r="AJ141" s="27">
        <f t="shared" si="305"/>
        <v>-8.0394902760987652E-3</v>
      </c>
      <c r="AK141" s="27">
        <f t="shared" si="305"/>
        <v>6.7063694031494259E-2</v>
      </c>
      <c r="AL141" s="27">
        <f t="shared" si="305"/>
        <v>6.8161079394217672E-2</v>
      </c>
      <c r="AM141" s="27">
        <f t="shared" si="306"/>
        <v>0.13522477342571193</v>
      </c>
      <c r="AS141" t="str">
        <f t="shared" si="320"/>
        <v>81 Process, plant and machine operatives</v>
      </c>
      <c r="AT141" s="27">
        <f t="shared" si="307"/>
        <v>-6.7030498588228488E-2</v>
      </c>
      <c r="AU141" s="27">
        <f t="shared" si="307"/>
        <v>-1.96392395493665E-2</v>
      </c>
      <c r="AV141" s="27">
        <f t="shared" si="307"/>
        <v>9.0813401608088928E-2</v>
      </c>
      <c r="AW141" s="27">
        <f t="shared" si="307"/>
        <v>4.2053946516466878E-2</v>
      </c>
      <c r="AX141" s="27">
        <f t="shared" si="308"/>
        <v>0.13286734812455581</v>
      </c>
      <c r="BD141" t="str">
        <f t="shared" si="321"/>
        <v>81 Process, plant and machine operatives</v>
      </c>
      <c r="BE141" s="27">
        <f t="shared" si="309"/>
        <v>-0.41250066739091995</v>
      </c>
      <c r="BF141" s="27">
        <f t="shared" si="309"/>
        <v>0.21457201627039835</v>
      </c>
      <c r="BG141" s="27">
        <f t="shared" si="309"/>
        <v>0.36946935631105804</v>
      </c>
      <c r="BH141" s="27">
        <f t="shared" si="309"/>
        <v>0.21138757554504339</v>
      </c>
      <c r="BI141" s="27">
        <f t="shared" si="310"/>
        <v>0.58085693185610143</v>
      </c>
      <c r="BO141" t="str">
        <f t="shared" si="322"/>
        <v>81 Process, plant and machine operatives</v>
      </c>
      <c r="BP141" s="27">
        <f t="shared" si="311"/>
        <v>-0.29335906238852072</v>
      </c>
      <c r="BQ141" s="27">
        <f t="shared" si="311"/>
        <v>-0.31013248662556236</v>
      </c>
      <c r="BR141" s="27">
        <f t="shared" si="311"/>
        <v>0.74686385061215121</v>
      </c>
      <c r="BS141" s="27">
        <f t="shared" si="311"/>
        <v>3.0006040221265629E-2</v>
      </c>
      <c r="BT141" s="27">
        <f t="shared" si="312"/>
        <v>0.77686989083341684</v>
      </c>
      <c r="BZ141" t="str">
        <f t="shared" si="323"/>
        <v>81 Process, plant and machine operatives</v>
      </c>
      <c r="CA141" s="68">
        <f t="shared" si="313"/>
        <v>0.25723726252463441</v>
      </c>
      <c r="CB141" s="68">
        <f t="shared" si="313"/>
        <v>-0.78416800080251936</v>
      </c>
      <c r="CC141" s="68">
        <f t="shared" si="313"/>
        <v>0.13872729064463196</v>
      </c>
      <c r="CD141" s="68">
        <f t="shared" si="313"/>
        <v>-0.96146908314822732</v>
      </c>
      <c r="CE141" s="68">
        <f t="shared" si="314"/>
        <v>-0.82274179250359536</v>
      </c>
      <c r="CK141" t="str">
        <f t="shared" si="324"/>
        <v>81 Process, plant and machine operatives</v>
      </c>
      <c r="CL141" s="68">
        <f t="shared" si="315"/>
        <v>-0.31118855495355247</v>
      </c>
      <c r="CM141" s="68">
        <f t="shared" si="315"/>
        <v>-0.28144009245771751</v>
      </c>
      <c r="CN141" s="68">
        <f t="shared" si="315"/>
        <v>-0.28683392468804736</v>
      </c>
      <c r="CO141" s="68">
        <f t="shared" si="315"/>
        <v>-0.3076218903326941</v>
      </c>
      <c r="CP141" s="68">
        <f t="shared" si="316"/>
        <v>-0.59445581502074152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1.2241740127896326E-2</v>
      </c>
      <c r="C142" s="27">
        <f t="shared" si="299"/>
        <v>-5.8788886298511388E-3</v>
      </c>
      <c r="D142" s="27">
        <f t="shared" si="299"/>
        <v>9.9273482993791282E-3</v>
      </c>
      <c r="E142" s="27">
        <f t="shared" si="299"/>
        <v>1.7813031277860967E-2</v>
      </c>
      <c r="F142" s="27">
        <f t="shared" si="300"/>
        <v>2.7740379577240095E-2</v>
      </c>
      <c r="L142" t="str">
        <f t="shared" si="317"/>
        <v>82 Transport and mobile machine drivers and operatives</v>
      </c>
      <c r="M142" s="27">
        <f t="shared" si="301"/>
        <v>6.0127202959981141E-2</v>
      </c>
      <c r="N142" s="27">
        <f t="shared" si="301"/>
        <v>-3.0312402382785084E-2</v>
      </c>
      <c r="O142" s="27">
        <f t="shared" si="301"/>
        <v>4.0061969539344114E-2</v>
      </c>
      <c r="P142" s="27">
        <f t="shared" si="301"/>
        <v>8.4126295893971803E-2</v>
      </c>
      <c r="Q142" s="27">
        <f t="shared" si="302"/>
        <v>0.12418826543331592</v>
      </c>
      <c r="W142" t="str">
        <f t="shared" si="318"/>
        <v>82 Transport and mobile machine drivers and operatives</v>
      </c>
      <c r="X142" s="27">
        <f t="shared" si="303"/>
        <v>4.4207115719829493E-2</v>
      </c>
      <c r="Y142" s="27">
        <f t="shared" si="303"/>
        <v>-4.516381289757454E-3</v>
      </c>
      <c r="Z142" s="27">
        <f t="shared" si="303"/>
        <v>8.2328360694210401E-2</v>
      </c>
      <c r="AA142" s="27">
        <f t="shared" si="303"/>
        <v>0.13152115368642892</v>
      </c>
      <c r="AB142" s="27">
        <f t="shared" si="304"/>
        <v>0.21384951438063932</v>
      </c>
      <c r="AH142" t="str">
        <f t="shared" si="319"/>
        <v>82 Transport and mobile machine drivers and operatives</v>
      </c>
      <c r="AI142" s="27">
        <f t="shared" si="305"/>
        <v>1.342819204315171E-3</v>
      </c>
      <c r="AJ142" s="27">
        <f t="shared" si="305"/>
        <v>6.0350630580976727E-3</v>
      </c>
      <c r="AK142" s="27">
        <f t="shared" si="305"/>
        <v>3.0141252723085765E-2</v>
      </c>
      <c r="AL142" s="27">
        <f t="shared" si="305"/>
        <v>1.959296792013876E-2</v>
      </c>
      <c r="AM142" s="27">
        <f t="shared" si="306"/>
        <v>4.9734220643224525E-2</v>
      </c>
      <c r="AS142" t="str">
        <f t="shared" si="320"/>
        <v>82 Transport and mobile machine drivers and operatives</v>
      </c>
      <c r="AT142" s="27">
        <f t="shared" si="307"/>
        <v>3.6693077212688885E-3</v>
      </c>
      <c r="AU142" s="27">
        <f t="shared" si="307"/>
        <v>3.3128579964512017E-3</v>
      </c>
      <c r="AV142" s="27">
        <f t="shared" si="307"/>
        <v>5.5727283804786754E-2</v>
      </c>
      <c r="AW142" s="27">
        <f t="shared" si="307"/>
        <v>3.425362167607221E-2</v>
      </c>
      <c r="AX142" s="27">
        <f t="shared" si="308"/>
        <v>8.9980905480858964E-2</v>
      </c>
      <c r="BD142" t="str">
        <f t="shared" si="321"/>
        <v>82 Transport and mobile machine drivers and operatives</v>
      </c>
      <c r="BE142" s="27">
        <f t="shared" si="309"/>
        <v>7.8159224599644972E-2</v>
      </c>
      <c r="BF142" s="27">
        <f t="shared" si="309"/>
        <v>0.46508947607625473</v>
      </c>
      <c r="BG142" s="27">
        <f t="shared" si="309"/>
        <v>-0.28141664031360314</v>
      </c>
      <c r="BH142" s="27">
        <f t="shared" si="309"/>
        <v>5.9829269774983374E-2</v>
      </c>
      <c r="BI142" s="27">
        <f t="shared" si="310"/>
        <v>-0.22158737053861977</v>
      </c>
      <c r="BO142" t="str">
        <f t="shared" si="322"/>
        <v>82 Transport and mobile machine drivers and operatives</v>
      </c>
      <c r="BP142" s="27">
        <f t="shared" si="311"/>
        <v>0.3797052078986356</v>
      </c>
      <c r="BQ142" s="27">
        <f t="shared" si="311"/>
        <v>-0.2367301224784697</v>
      </c>
      <c r="BR142" s="27">
        <f t="shared" si="311"/>
        <v>0.31987375727729539</v>
      </c>
      <c r="BS142" s="27">
        <f t="shared" si="311"/>
        <v>0.23214178601466973</v>
      </c>
      <c r="BT142" s="27">
        <f t="shared" si="312"/>
        <v>0.55201554329196512</v>
      </c>
      <c r="BZ142" t="str">
        <f t="shared" si="323"/>
        <v>82 Transport and mobile machine drivers and operatives</v>
      </c>
      <c r="CA142" s="68">
        <f t="shared" si="313"/>
        <v>1.277835821524369</v>
      </c>
      <c r="CB142" s="68">
        <f t="shared" si="313"/>
        <v>-1.3375527978533128</v>
      </c>
      <c r="CC142" s="68">
        <f t="shared" si="313"/>
        <v>1.8597474518097457E-2</v>
      </c>
      <c r="CD142" s="68">
        <f t="shared" si="313"/>
        <v>-0.76860327016374708</v>
      </c>
      <c r="CE142" s="68">
        <f t="shared" si="314"/>
        <v>-0.75000579564564962</v>
      </c>
      <c r="CK142" t="str">
        <f t="shared" si="324"/>
        <v>82 Transport and mobile machine drivers and operatives</v>
      </c>
      <c r="CL142" s="68">
        <f t="shared" si="315"/>
        <v>2.7276096025940166E-2</v>
      </c>
      <c r="CM142" s="68">
        <f t="shared" si="315"/>
        <v>-0.12111879505342937</v>
      </c>
      <c r="CN142" s="68">
        <f t="shared" si="315"/>
        <v>-0.34191945631353737</v>
      </c>
      <c r="CO142" s="68">
        <f t="shared" si="315"/>
        <v>-0.52526036843823665</v>
      </c>
      <c r="CP142" s="68">
        <f t="shared" si="316"/>
        <v>-0.86717982475177391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1.5131718907708687E-5</v>
      </c>
      <c r="C143" s="27">
        <f t="shared" si="299"/>
        <v>-3.4488553153431831E-5</v>
      </c>
      <c r="D143" s="27">
        <f t="shared" si="299"/>
        <v>-5.2818449284393538E-6</v>
      </c>
      <c r="E143" s="27">
        <f t="shared" si="299"/>
        <v>3.2460332885032498E-5</v>
      </c>
      <c r="F143" s="27">
        <f t="shared" si="300"/>
        <v>2.7178487956593144E-5</v>
      </c>
      <c r="L143" t="str">
        <f t="shared" si="317"/>
        <v>91 Elementary trades and related occupations</v>
      </c>
      <c r="M143" s="27">
        <f t="shared" si="301"/>
        <v>1.7693499165160796E-2</v>
      </c>
      <c r="N143" s="27">
        <f t="shared" si="301"/>
        <v>-2.2786556717141668E-2</v>
      </c>
      <c r="O143" s="27">
        <f t="shared" si="301"/>
        <v>3.9631358317361448E-3</v>
      </c>
      <c r="P143" s="27">
        <f t="shared" si="301"/>
        <v>1.4204473939640975E-2</v>
      </c>
      <c r="Q143" s="27">
        <f t="shared" si="302"/>
        <v>1.816760977137712E-2</v>
      </c>
      <c r="W143" t="str">
        <f t="shared" si="318"/>
        <v>91 Elementary trades and related occupations</v>
      </c>
      <c r="X143" s="27">
        <f t="shared" si="303"/>
        <v>-3.3540468888688391E-2</v>
      </c>
      <c r="Y143" s="27">
        <f t="shared" si="303"/>
        <v>-1.230948818819802E-2</v>
      </c>
      <c r="Z143" s="27">
        <f t="shared" si="303"/>
        <v>-9.7263540965668444E-3</v>
      </c>
      <c r="AA143" s="27">
        <f t="shared" si="303"/>
        <v>1.4302471186032464E-2</v>
      </c>
      <c r="AB143" s="27">
        <f t="shared" si="304"/>
        <v>4.57611708946562E-3</v>
      </c>
      <c r="AH143" t="str">
        <f t="shared" si="319"/>
        <v>91 Elementary trades and related occupations</v>
      </c>
      <c r="AI143" s="27">
        <f t="shared" si="305"/>
        <v>-1.1721594318910858E-2</v>
      </c>
      <c r="AJ143" s="27">
        <f t="shared" si="305"/>
        <v>-1.6343184753146389E-2</v>
      </c>
      <c r="AK143" s="27">
        <f t="shared" si="305"/>
        <v>6.3083263842356185E-3</v>
      </c>
      <c r="AL143" s="27">
        <f t="shared" si="305"/>
        <v>4.0505038766507684E-2</v>
      </c>
      <c r="AM143" s="27">
        <f t="shared" si="306"/>
        <v>4.6813365150743302E-2</v>
      </c>
      <c r="AS143" t="str">
        <f t="shared" si="320"/>
        <v>91 Elementary trades and related occupations</v>
      </c>
      <c r="AT143" s="27">
        <f t="shared" si="307"/>
        <v>-3.5081965540012416E-2</v>
      </c>
      <c r="AU143" s="27">
        <f t="shared" si="307"/>
        <v>-2.7804527041042221E-3</v>
      </c>
      <c r="AV143" s="27">
        <f t="shared" si="307"/>
        <v>-8.6377953721232803E-3</v>
      </c>
      <c r="AW143" s="27">
        <f t="shared" si="307"/>
        <v>8.4193049868338948E-3</v>
      </c>
      <c r="AX143" s="27">
        <f t="shared" si="308"/>
        <v>-2.1849038528938547E-4</v>
      </c>
      <c r="BD143" t="str">
        <f t="shared" si="321"/>
        <v>91 Elementary trades and related occupations</v>
      </c>
      <c r="BE143" s="27">
        <f t="shared" si="309"/>
        <v>-0.17961587019134018</v>
      </c>
      <c r="BF143" s="27">
        <f t="shared" si="309"/>
        <v>7.2121350311111998E-2</v>
      </c>
      <c r="BG143" s="27">
        <f t="shared" si="309"/>
        <v>-0.1904786110813409</v>
      </c>
      <c r="BH143" s="27">
        <f t="shared" si="309"/>
        <v>2.0916780653761013E-2</v>
      </c>
      <c r="BI143" s="27">
        <f t="shared" si="310"/>
        <v>-0.16956183042757988</v>
      </c>
      <c r="BO143" t="str">
        <f t="shared" si="322"/>
        <v>91 Elementary trades and related occupations</v>
      </c>
      <c r="BP143" s="27">
        <f t="shared" si="311"/>
        <v>-0.2827150788739401</v>
      </c>
      <c r="BQ143" s="27">
        <f t="shared" si="311"/>
        <v>-2.0222035291870943E-2</v>
      </c>
      <c r="BR143" s="27">
        <f t="shared" si="311"/>
        <v>-0.19342054930569574</v>
      </c>
      <c r="BS143" s="27">
        <f t="shared" si="311"/>
        <v>1.7616044854753765E-2</v>
      </c>
      <c r="BT143" s="27">
        <f t="shared" si="312"/>
        <v>-0.17580450445094198</v>
      </c>
      <c r="BZ143" t="str">
        <f t="shared" si="323"/>
        <v>91 Elementary trades and related occupations</v>
      </c>
      <c r="CA143" s="68">
        <f t="shared" si="313"/>
        <v>6.1605648263891588E-2</v>
      </c>
      <c r="CB143" s="68">
        <f t="shared" si="313"/>
        <v>-0.39066558018886299</v>
      </c>
      <c r="CC143" s="68">
        <f t="shared" si="313"/>
        <v>-0.20071418334876034</v>
      </c>
      <c r="CD143" s="68">
        <f t="shared" si="313"/>
        <v>-0.24674902069211191</v>
      </c>
      <c r="CE143" s="68">
        <f t="shared" si="314"/>
        <v>-0.44746320404087225</v>
      </c>
      <c r="CK143" t="str">
        <f t="shared" si="324"/>
        <v>91 Elementary trades and related occupations</v>
      </c>
      <c r="CL143" s="68">
        <f t="shared" si="315"/>
        <v>-0.1594212913678521</v>
      </c>
      <c r="CM143" s="68">
        <f t="shared" si="315"/>
        <v>-0.13399369693871988</v>
      </c>
      <c r="CN143" s="68">
        <f t="shared" si="315"/>
        <v>-0.18405302413391939</v>
      </c>
      <c r="CO143" s="68">
        <f t="shared" si="315"/>
        <v>-0.13480624434317856</v>
      </c>
      <c r="CP143" s="68">
        <f t="shared" si="316"/>
        <v>-0.31885926847709795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8.1348556361512721E-3</v>
      </c>
      <c r="C144" s="27">
        <f t="shared" si="299"/>
        <v>-3.9707641207558098E-3</v>
      </c>
      <c r="D144" s="27">
        <f t="shared" si="299"/>
        <v>6.0722818855041341E-3</v>
      </c>
      <c r="E144" s="27">
        <f t="shared" si="299"/>
        <v>9.3552639206313966E-3</v>
      </c>
      <c r="F144" s="27">
        <f t="shared" si="300"/>
        <v>1.5427545806135531E-2</v>
      </c>
      <c r="L144" t="str">
        <f t="shared" ref="L144" si="325">A144</f>
        <v>92 Elementary administration and service occupations</v>
      </c>
      <c r="M144" s="27">
        <f t="shared" si="301"/>
        <v>0.18145533025634908</v>
      </c>
      <c r="N144" s="27">
        <f t="shared" si="301"/>
        <v>-7.5031037844626169E-2</v>
      </c>
      <c r="O144" s="27">
        <f t="shared" si="301"/>
        <v>0.17251863109093857</v>
      </c>
      <c r="P144" s="27">
        <f t="shared" si="301"/>
        <v>0.33080377970033814</v>
      </c>
      <c r="Q144" s="27">
        <f t="shared" si="302"/>
        <v>0.50332241079127671</v>
      </c>
      <c r="W144" t="str">
        <f t="shared" ref="W144" si="326">A144</f>
        <v>92 Elementary administration and service occupations</v>
      </c>
      <c r="X144" s="27">
        <f t="shared" si="303"/>
        <v>-8.1974175614309974E-3</v>
      </c>
      <c r="Y144" s="27">
        <f t="shared" si="303"/>
        <v>0.12871781363234414</v>
      </c>
      <c r="Z144" s="27">
        <f t="shared" si="303"/>
        <v>0.3898455155450864</v>
      </c>
      <c r="AA144" s="27">
        <f t="shared" si="303"/>
        <v>0.7874822664100134</v>
      </c>
      <c r="AB144" s="27">
        <f t="shared" si="304"/>
        <v>1.1773277819550998</v>
      </c>
      <c r="AH144" t="str">
        <f t="shared" ref="AH144" si="327">L144</f>
        <v>92 Elementary administration and service occupations</v>
      </c>
      <c r="AI144" s="27">
        <f t="shared" si="305"/>
        <v>3.6360435185362139E-2</v>
      </c>
      <c r="AJ144" s="27">
        <f t="shared" si="305"/>
        <v>9.3229497854337873E-2</v>
      </c>
      <c r="AK144" s="27">
        <f t="shared" si="305"/>
        <v>0.16424568322855526</v>
      </c>
      <c r="AL144" s="27">
        <f t="shared" si="305"/>
        <v>0.42254853456979924</v>
      </c>
      <c r="AM144" s="27">
        <f t="shared" si="306"/>
        <v>0.5867942177983545</v>
      </c>
      <c r="AS144" t="str">
        <f t="shared" ref="AS144" si="328">W144</f>
        <v>92 Elementary administration and service occupations</v>
      </c>
      <c r="AT144" s="27">
        <f t="shared" si="307"/>
        <v>-3.0113056099819624E-2</v>
      </c>
      <c r="AU144" s="27">
        <f t="shared" si="307"/>
        <v>4.0710449780385627E-2</v>
      </c>
      <c r="AV144" s="27">
        <f t="shared" si="307"/>
        <v>0.10998946998775427</v>
      </c>
      <c r="AW144" s="27">
        <f t="shared" si="307"/>
        <v>0.27793969638727256</v>
      </c>
      <c r="AX144" s="27">
        <f t="shared" si="308"/>
        <v>0.38792916637502683</v>
      </c>
      <c r="BD144" t="str">
        <f t="shared" ref="BD144" si="329">AH144</f>
        <v>92 Elementary administration and service occupations</v>
      </c>
      <c r="BE144" s="27">
        <f t="shared" si="309"/>
        <v>-0.7863462718581431</v>
      </c>
      <c r="BF144" s="27">
        <f t="shared" si="309"/>
        <v>0.71519325778915022</v>
      </c>
      <c r="BG144" s="27">
        <f t="shared" si="309"/>
        <v>-0.44873888619010849</v>
      </c>
      <c r="BH144" s="27">
        <f t="shared" si="309"/>
        <v>6.9716437090115768E-2</v>
      </c>
      <c r="BI144" s="27">
        <f t="shared" si="310"/>
        <v>-0.37902244909999272</v>
      </c>
      <c r="BO144" t="str">
        <f t="shared" ref="BO144" si="330">AS144</f>
        <v>92 Elementary administration and service occupations</v>
      </c>
      <c r="BP144" s="27">
        <f t="shared" si="311"/>
        <v>-0.37317987685330145</v>
      </c>
      <c r="BQ144" s="27">
        <f t="shared" si="311"/>
        <v>0.12027857500964068</v>
      </c>
      <c r="BR144" s="27">
        <f t="shared" si="311"/>
        <v>8.546087803130753E-2</v>
      </c>
      <c r="BS144" s="27">
        <f t="shared" si="311"/>
        <v>-5.8239010893894161E-2</v>
      </c>
      <c r="BT144" s="27">
        <f t="shared" si="312"/>
        <v>2.7221867137413369E-2</v>
      </c>
      <c r="BZ144" t="str">
        <f t="shared" ref="BZ144" si="331">BD144</f>
        <v>92 Elementary administration and service occupations</v>
      </c>
      <c r="CA144" s="68">
        <f t="shared" si="313"/>
        <v>0.67317105396544008</v>
      </c>
      <c r="CB144" s="68">
        <f t="shared" si="313"/>
        <v>-1.5431643296819617</v>
      </c>
      <c r="CC144" s="68">
        <f t="shared" si="313"/>
        <v>1.6899898065191543E-2</v>
      </c>
      <c r="CD144" s="68">
        <f t="shared" si="313"/>
        <v>-1.8094924028642287</v>
      </c>
      <c r="CE144" s="68">
        <f t="shared" si="314"/>
        <v>-1.7925925047990372</v>
      </c>
      <c r="CK144" t="str">
        <f t="shared" ref="CK144" si="332">BO144</f>
        <v>92 Elementary administration and service occupations</v>
      </c>
      <c r="CL144" s="68">
        <f t="shared" si="315"/>
        <v>-1.4563723529773012</v>
      </c>
      <c r="CM144" s="68">
        <f t="shared" si="315"/>
        <v>-0.95705333917088575</v>
      </c>
      <c r="CN144" s="68">
        <f t="shared" si="315"/>
        <v>-0.5474403472578282</v>
      </c>
      <c r="CO144" s="68">
        <f t="shared" si="315"/>
        <v>-0.70393582609640037</v>
      </c>
      <c r="CP144" s="68">
        <f t="shared" si="316"/>
        <v>-1.2513761733542286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0.77643089326727832</v>
      </c>
      <c r="C146" s="29">
        <f>D35-C35</f>
        <v>-0.43068078637430629</v>
      </c>
      <c r="D146" s="29">
        <f>E35-D35</f>
        <v>0.96342957880337776</v>
      </c>
      <c r="E146" s="29">
        <f>F35-E35</f>
        <v>1.2749092962871833</v>
      </c>
      <c r="F146" s="29">
        <f t="shared" ref="F146" si="334">F35-D35</f>
        <v>2.2383388750905611</v>
      </c>
      <c r="L146" s="24" t="str">
        <f t="shared" ref="L146" si="335">L35</f>
        <v>All occupations</v>
      </c>
      <c r="M146" s="29">
        <f>N35-M35</f>
        <v>5.6742267278788887</v>
      </c>
      <c r="N146" s="29">
        <f t="shared" ref="N146" si="336">O35-N35</f>
        <v>-3.1476840527317549</v>
      </c>
      <c r="O146" s="29">
        <f>P35-O35</f>
        <v>4.9768700812680713</v>
      </c>
      <c r="P146" s="29">
        <f>Q35-P35</f>
        <v>6.4837251796490598</v>
      </c>
      <c r="Q146" s="29">
        <f>Q35-O35</f>
        <v>11.460595260917131</v>
      </c>
      <c r="W146" s="24" t="str">
        <f t="shared" ref="W146" si="337">W35</f>
        <v>All occupations</v>
      </c>
      <c r="X146" s="29">
        <f>Y35-X35</f>
        <v>-3.6261955740711898</v>
      </c>
      <c r="Y146" s="29">
        <f t="shared" ref="Y146" si="338">Z35-Y35</f>
        <v>5.671842135344022</v>
      </c>
      <c r="Z146" s="29">
        <f>AA35-Z35</f>
        <v>6.7731567395674404</v>
      </c>
      <c r="AA146" s="29">
        <f>AB35-AA35</f>
        <v>14.460136081549081</v>
      </c>
      <c r="AB146" s="29">
        <f>AB35-Z35</f>
        <v>21.233292821116521</v>
      </c>
      <c r="AH146" s="24" t="str">
        <f t="shared" ref="AH146" si="339">AH35</f>
        <v>All occupations</v>
      </c>
      <c r="AI146" s="29">
        <f>AJ35-AI35</f>
        <v>-2.9864352954256876</v>
      </c>
      <c r="AJ146" s="29">
        <f t="shared" ref="AJ146" si="340">AK35-AJ35</f>
        <v>1.6629976637503692</v>
      </c>
      <c r="AK146" s="29">
        <f>AL35-AK35</f>
        <v>-0.60248251888447157</v>
      </c>
      <c r="AL146" s="29">
        <f>AM35-AL35</f>
        <v>1.1169480456105134</v>
      </c>
      <c r="AM146" s="29">
        <f>AM35-AK35</f>
        <v>0.51446552672604184</v>
      </c>
      <c r="AS146" s="24" t="str">
        <f t="shared" ref="AS146" si="341">AS35</f>
        <v>All occupations</v>
      </c>
      <c r="AT146" s="29">
        <f>AU35-AT35</f>
        <v>-1.41939488850924</v>
      </c>
      <c r="AU146" s="29">
        <f t="shared" ref="AU146" si="342">AV35-AU35</f>
        <v>0.98280729582905302</v>
      </c>
      <c r="AV146" s="29">
        <f>AW35-AV35</f>
        <v>0.82145664569834054</v>
      </c>
      <c r="AW146" s="29">
        <f>AX35-AW35</f>
        <v>2.2215216870863586</v>
      </c>
      <c r="AX146" s="29">
        <f>AX35-AV35</f>
        <v>3.0429783327846991</v>
      </c>
      <c r="BD146" s="24" t="str">
        <f t="shared" ref="BD146" si="343">BD35</f>
        <v>All occupations</v>
      </c>
      <c r="BE146" s="29">
        <f>BF35-BE35</f>
        <v>-3.8307939151569883</v>
      </c>
      <c r="BF146" s="29">
        <f t="shared" ref="BF146" si="344">BG35-BF35</f>
        <v>7.8895483543792011</v>
      </c>
      <c r="BG146" s="29">
        <f>BH35-BG35</f>
        <v>-2.119231611701494</v>
      </c>
      <c r="BH146" s="29">
        <f>BI35-BH35</f>
        <v>3.4610947925624487</v>
      </c>
      <c r="BI146" s="29">
        <f>BI35-BG35</f>
        <v>1.3418631808609547</v>
      </c>
      <c r="BO146" s="24" t="str">
        <f t="shared" ref="BO146" si="345">BO35</f>
        <v>All occupations</v>
      </c>
      <c r="BP146" s="29">
        <f>BQ35-BP35</f>
        <v>-4.9618105532882453</v>
      </c>
      <c r="BQ146" s="29">
        <f t="shared" ref="BQ146" si="346">BR35-BQ35</f>
        <v>4.050548898575812E-2</v>
      </c>
      <c r="BR146" s="29">
        <f>BS35-BR35</f>
        <v>-2.6126630822095791</v>
      </c>
      <c r="BS146" s="29">
        <f>BT35-BS35</f>
        <v>-6.6293935308579606</v>
      </c>
      <c r="BT146" s="29">
        <f>BT35-BR35</f>
        <v>-9.2420566130675397</v>
      </c>
      <c r="BZ146" s="24" t="str">
        <f t="shared" ref="BZ146" si="347">BZ35</f>
        <v>All occupations</v>
      </c>
      <c r="CA146" s="70">
        <f>CB35-CA35</f>
        <v>1.4748216680332007</v>
      </c>
      <c r="CB146" s="70">
        <f t="shared" ref="CB146" si="348">CC35-CB35</f>
        <v>-8.351803395738532</v>
      </c>
      <c r="CC146" s="70">
        <f>CD35-CC35</f>
        <v>-2.0408089374231295</v>
      </c>
      <c r="CD146" s="70">
        <f>CE35-CD35</f>
        <v>-11.027456047735566</v>
      </c>
      <c r="CE146" s="70">
        <f>CE35-CC35</f>
        <v>-13.068264985158695</v>
      </c>
      <c r="CK146" s="24" t="str">
        <f t="shared" ref="CK146" si="349">CK35</f>
        <v>All occupations</v>
      </c>
      <c r="CL146" s="70">
        <f>CM35-CL35</f>
        <v>-3.5478490627282167</v>
      </c>
      <c r="CM146" s="70">
        <f t="shared" ref="CM146" si="350">CN35-CM35</f>
        <v>-3.5095327034435204</v>
      </c>
      <c r="CN146" s="70">
        <f>CO35-CN35</f>
        <v>-1.8097268951187839</v>
      </c>
      <c r="CO146" s="70">
        <f>CP35-CO35</f>
        <v>-2.8084855041509913</v>
      </c>
      <c r="CP146" s="70">
        <f>CP35-CN35</f>
        <v>-4.6182123992697752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0.16911853164740567</v>
      </c>
      <c r="C8" s="69">
        <f>'Basic T2'!O8</f>
        <v>1.5763180350362722</v>
      </c>
      <c r="D8" s="69">
        <f>'Basic T2'!Z8</f>
        <v>3.9568753180214795</v>
      </c>
      <c r="E8" s="69">
        <f>'Basic T2'!AK8</f>
        <v>0.97300401639387735</v>
      </c>
      <c r="F8" s="69">
        <f>'Basic T2'!AV8</f>
        <v>0.96070704581583155</v>
      </c>
      <c r="G8" s="69">
        <f>'Basic T2'!BG8</f>
        <v>3.6105789849118231</v>
      </c>
      <c r="H8" s="69">
        <f>'Basic T2'!BR8</f>
        <v>2.4151484775475502</v>
      </c>
      <c r="I8" s="69">
        <f>'Basic T2'!CC8</f>
        <v>1.1692980236244725</v>
      </c>
      <c r="J8" s="69">
        <f>'Basic T2'!CN8</f>
        <v>0.33239649199287652</v>
      </c>
      <c r="K8" s="309">
        <f>SUM(B8:J8)</f>
        <v>15.163444924991587</v>
      </c>
      <c r="L8" s="97"/>
      <c r="M8" s="97">
        <f t="shared" ref="M8:M33" si="0">B8/B$35*100</f>
        <v>4.2440587019107561</v>
      </c>
      <c r="N8" s="97">
        <f t="shared" ref="N8:N33" si="1">C8/C$35*100</f>
        <v>6.2965829468603642</v>
      </c>
      <c r="O8" s="97">
        <f t="shared" ref="O8:O33" si="2">D8/D$35*100</f>
        <v>7.4662486540122117</v>
      </c>
      <c r="P8" s="97">
        <f t="shared" ref="P8:P33" si="3">E8/E$35*100</f>
        <v>5.900465134685934</v>
      </c>
      <c r="Q8" s="97">
        <f t="shared" ref="Q8:Q33" si="4">F8/F$35*100</f>
        <v>7.1844157672720677</v>
      </c>
      <c r="R8" s="97">
        <f t="shared" ref="R8:R33" si="5">G8/G$35*100</f>
        <v>5.000039089097374</v>
      </c>
      <c r="S8" s="97">
        <f t="shared" ref="S8:S33" si="6">H8/H$35*100</f>
        <v>3.6829145805896419</v>
      </c>
      <c r="T8" s="97">
        <f t="shared" ref="T8:T33" si="7">I8/I$35*100</f>
        <v>3.7628486176882627</v>
      </c>
      <c r="U8" s="97">
        <f t="shared" ref="U8:U33" si="8">J8/J$35*100</f>
        <v>2.9220320066002921</v>
      </c>
      <c r="V8" s="97">
        <f t="shared" ref="V8:V33" si="9">K8/K$35*100</f>
        <v>5.1908806830795822</v>
      </c>
      <c r="W8" s="97"/>
      <c r="X8" s="97">
        <f t="shared" ref="X8:X32" si="10">IF($K8&gt;0,B8/$K8*100,0)</f>
        <v>1.1153041573598719</v>
      </c>
      <c r="Y8" s="97">
        <f t="shared" ref="Y8:AG23" si="11">IF($K8&gt;0,C8/$K8*100,0)</f>
        <v>10.395513966870867</v>
      </c>
      <c r="Z8" s="97">
        <f t="shared" si="11"/>
        <v>26.094830941087583</v>
      </c>
      <c r="AA8" s="97">
        <f t="shared" si="11"/>
        <v>6.4167741644922893</v>
      </c>
      <c r="AB8" s="97">
        <f t="shared" si="11"/>
        <v>6.3356780109541262</v>
      </c>
      <c r="AC8" s="97">
        <f t="shared" si="11"/>
        <v>23.811073293516948</v>
      </c>
      <c r="AD8" s="97">
        <f t="shared" si="11"/>
        <v>15.927439242826875</v>
      </c>
      <c r="AE8" s="97">
        <f t="shared" si="11"/>
        <v>7.7112953514758207</v>
      </c>
      <c r="AF8" s="97">
        <f>IF($K8&gt;0,J8/$K8*100,0)</f>
        <v>2.1920908714156253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7.8606026203294793E-2</v>
      </c>
      <c r="C9" s="69">
        <f>'Basic T2'!O9</f>
        <v>0.70980819386256633</v>
      </c>
      <c r="D9" s="69">
        <f>'Basic T2'!Z9</f>
        <v>1.7960059611578094</v>
      </c>
      <c r="E9" s="69">
        <f>'Basic T2'!AK9</f>
        <v>0.64628438818244394</v>
      </c>
      <c r="F9" s="69">
        <f>'Basic T2'!AV9</f>
        <v>0.52367615433823145</v>
      </c>
      <c r="G9" s="69">
        <f>'Basic T2'!BG9</f>
        <v>1.8976345706222055</v>
      </c>
      <c r="H9" s="69">
        <f>'Basic T2'!BR9</f>
        <v>1.8606704386908417</v>
      </c>
      <c r="I9" s="69">
        <f>'Basic T2'!CC9</f>
        <v>0.96718138656744723</v>
      </c>
      <c r="J9" s="69">
        <f>'Basic T2'!CN9</f>
        <v>0.3348668303068516</v>
      </c>
      <c r="K9" s="309">
        <f>SUM(B9:J9)</f>
        <v>8.8147339499316928</v>
      </c>
      <c r="L9" s="97"/>
      <c r="M9" s="97">
        <f t="shared" si="0"/>
        <v>1.972631776547451</v>
      </c>
      <c r="N9" s="97">
        <f t="shared" si="1"/>
        <v>2.8353200748058098</v>
      </c>
      <c r="O9" s="97">
        <f t="shared" si="2"/>
        <v>3.388893005806763</v>
      </c>
      <c r="P9" s="97">
        <f t="shared" si="3"/>
        <v>3.9191806357546053</v>
      </c>
      <c r="Q9" s="97">
        <f t="shared" si="4"/>
        <v>3.9161857265000517</v>
      </c>
      <c r="R9" s="97">
        <f t="shared" si="5"/>
        <v>2.6279018045537255</v>
      </c>
      <c r="S9" s="97">
        <f t="shared" si="6"/>
        <v>2.8373784684596925</v>
      </c>
      <c r="T9" s="97">
        <f t="shared" si="7"/>
        <v>3.1124290556980694</v>
      </c>
      <c r="U9" s="97">
        <f t="shared" si="8"/>
        <v>2.943748263523728</v>
      </c>
      <c r="V9" s="97">
        <f t="shared" si="9"/>
        <v>3.0175354224272093</v>
      </c>
      <c r="W9" s="97"/>
      <c r="X9" s="97">
        <f t="shared" si="10"/>
        <v>0.89175721751538428</v>
      </c>
      <c r="Y9" s="97">
        <f t="shared" si="11"/>
        <v>8.0525197685412486</v>
      </c>
      <c r="Z9" s="97">
        <f t="shared" si="11"/>
        <v>20.375044458054539</v>
      </c>
      <c r="AA9" s="97">
        <f t="shared" si="11"/>
        <v>7.3318649417371482</v>
      </c>
      <c r="AB9" s="97">
        <f t="shared" si="11"/>
        <v>5.9409184362539902</v>
      </c>
      <c r="AC9" s="97">
        <f t="shared" si="11"/>
        <v>21.527984638003858</v>
      </c>
      <c r="AD9" s="97">
        <f t="shared" si="11"/>
        <v>21.108639798541628</v>
      </c>
      <c r="AE9" s="97">
        <f t="shared" si="11"/>
        <v>10.972326471350188</v>
      </c>
      <c r="AF9" s="97">
        <f t="shared" si="11"/>
        <v>3.7989442700020066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0.59206020421190031</v>
      </c>
      <c r="C10" s="69">
        <f>'Basic T2'!O10</f>
        <v>2.2594369846558164</v>
      </c>
      <c r="D10" s="69">
        <f>'Basic T2'!Z10</f>
        <v>4.0339432091313814</v>
      </c>
      <c r="E10" s="69">
        <f>'Basic T2'!AK10</f>
        <v>0.43601710824710282</v>
      </c>
      <c r="F10" s="69">
        <f>'Basic T2'!AV10</f>
        <v>1.1611946317753077</v>
      </c>
      <c r="G10" s="69">
        <f>'Basic T2'!BG10</f>
        <v>2.5113662793894651</v>
      </c>
      <c r="H10" s="69">
        <f>'Basic T2'!BR10</f>
        <v>1.5883927013419454</v>
      </c>
      <c r="I10" s="69">
        <f>'Basic T2'!CC10</f>
        <v>0.68461826066582365</v>
      </c>
      <c r="J10" s="69">
        <f>'Basic T2'!CN10</f>
        <v>0.15559833839030146</v>
      </c>
      <c r="K10" s="309">
        <f t="shared" ref="K10:K32" si="12">SUM(B10:J10)</f>
        <v>13.422627717809043</v>
      </c>
      <c r="L10" s="97"/>
      <c r="M10" s="97">
        <f t="shared" si="0"/>
        <v>14.857852875516739</v>
      </c>
      <c r="N10" s="97">
        <f t="shared" si="1"/>
        <v>9.0252931647527905</v>
      </c>
      <c r="O10" s="97">
        <f t="shared" si="2"/>
        <v>7.6116684592929555</v>
      </c>
      <c r="P10" s="97">
        <f t="shared" si="3"/>
        <v>2.6440833768328131</v>
      </c>
      <c r="Q10" s="97">
        <f t="shared" si="4"/>
        <v>8.6837137894765366</v>
      </c>
      <c r="R10" s="97">
        <f t="shared" si="5"/>
        <v>3.477816055669261</v>
      </c>
      <c r="S10" s="97">
        <f t="shared" si="6"/>
        <v>2.4221759837369023</v>
      </c>
      <c r="T10" s="97">
        <f t="shared" si="7"/>
        <v>2.2031294193120718</v>
      </c>
      <c r="U10" s="97">
        <f t="shared" si="8"/>
        <v>1.3678343060251898</v>
      </c>
      <c r="V10" s="97">
        <f t="shared" si="9"/>
        <v>4.5949491874177264</v>
      </c>
      <c r="W10" s="97"/>
      <c r="X10" s="97">
        <f t="shared" si="10"/>
        <v>4.4109113108036153</v>
      </c>
      <c r="Y10" s="97">
        <f t="shared" si="11"/>
        <v>16.833045154474576</v>
      </c>
      <c r="Z10" s="97">
        <f t="shared" si="11"/>
        <v>30.053304717519474</v>
      </c>
      <c r="AA10" s="97">
        <f t="shared" si="11"/>
        <v>3.2483736971159423</v>
      </c>
      <c r="AB10" s="97">
        <f t="shared" si="11"/>
        <v>8.6510231542415745</v>
      </c>
      <c r="AC10" s="97">
        <f t="shared" si="11"/>
        <v>18.709945117954831</v>
      </c>
      <c r="AD10" s="97">
        <f t="shared" si="11"/>
        <v>11.833694077907547</v>
      </c>
      <c r="AE10" s="97">
        <f t="shared" si="11"/>
        <v>5.1004786473923973</v>
      </c>
      <c r="AF10" s="97">
        <f t="shared" si="11"/>
        <v>1.1592241225900555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1.2318445471729036</v>
      </c>
      <c r="C11" s="69">
        <f>'Basic T2'!O11</f>
        <v>3.4360280658461235</v>
      </c>
      <c r="D11" s="69">
        <f>'Basic T2'!Z11</f>
        <v>8.4503873076648297</v>
      </c>
      <c r="E11" s="69">
        <f>'Basic T2'!AK11</f>
        <v>2.8180690614916655</v>
      </c>
      <c r="F11" s="69">
        <f>'Basic T2'!AV11</f>
        <v>0.54631489749889905</v>
      </c>
      <c r="G11" s="69">
        <f>'Basic T2'!BG11</f>
        <v>2.5418470603055603</v>
      </c>
      <c r="H11" s="69">
        <f>'Basic T2'!BR11</f>
        <v>1.7632075768233202</v>
      </c>
      <c r="I11" s="69">
        <f>'Basic T2'!CC11</f>
        <v>0.70363285932793096</v>
      </c>
      <c r="J11" s="69">
        <f>'Basic T2'!CN11</f>
        <v>8.8619860441348397E-2</v>
      </c>
      <c r="K11" s="309">
        <f t="shared" si="12"/>
        <v>21.57995123657258</v>
      </c>
      <c r="L11" s="97"/>
      <c r="M11" s="97">
        <f t="shared" si="0"/>
        <v>30.913351238942571</v>
      </c>
      <c r="N11" s="97">
        <f t="shared" si="1"/>
        <v>13.725171725160438</v>
      </c>
      <c r="O11" s="97">
        <f t="shared" si="2"/>
        <v>15.945079839736289</v>
      </c>
      <c r="P11" s="97">
        <f t="shared" si="3"/>
        <v>17.089259616928047</v>
      </c>
      <c r="Q11" s="97">
        <f t="shared" si="4"/>
        <v>4.0854841031728322</v>
      </c>
      <c r="R11" s="97">
        <f t="shared" si="5"/>
        <v>3.5200267638918405</v>
      </c>
      <c r="S11" s="97">
        <f t="shared" si="6"/>
        <v>2.6887551443142637</v>
      </c>
      <c r="T11" s="97">
        <f t="shared" si="7"/>
        <v>2.2643191714933222</v>
      </c>
      <c r="U11" s="97">
        <f t="shared" si="8"/>
        <v>0.77903971572485964</v>
      </c>
      <c r="V11" s="97">
        <f t="shared" si="9"/>
        <v>7.3874342255235312</v>
      </c>
      <c r="W11" s="97"/>
      <c r="X11" s="97">
        <f t="shared" si="10"/>
        <v>5.7082823481326388</v>
      </c>
      <c r="Y11" s="97">
        <f t="shared" si="11"/>
        <v>15.922316172906461</v>
      </c>
      <c r="Z11" s="97">
        <f t="shared" si="11"/>
        <v>39.158509743727102</v>
      </c>
      <c r="AA11" s="97">
        <f t="shared" si="11"/>
        <v>13.058736929468814</v>
      </c>
      <c r="AB11" s="97">
        <f t="shared" si="11"/>
        <v>2.5315854123573409</v>
      </c>
      <c r="AC11" s="97">
        <f t="shared" si="11"/>
        <v>11.778743299464784</v>
      </c>
      <c r="AD11" s="97">
        <f t="shared" si="11"/>
        <v>8.1705818400327406</v>
      </c>
      <c r="AE11" s="97">
        <f t="shared" si="11"/>
        <v>3.2605859559842312</v>
      </c>
      <c r="AF11" s="97">
        <f t="shared" si="11"/>
        <v>0.41065829792590108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1.0868662448515802</v>
      </c>
      <c r="C12" s="69">
        <f>'Basic T2'!O12</f>
        <v>6.1628315035127335</v>
      </c>
      <c r="D12" s="69">
        <f>'Basic T2'!Z12</f>
        <v>3.5621874712304229</v>
      </c>
      <c r="E12" s="69">
        <f>'Basic T2'!AK12</f>
        <v>0.19919149746335238</v>
      </c>
      <c r="F12" s="69">
        <f>'Basic T2'!AV12</f>
        <v>8.8156005839848547E-2</v>
      </c>
      <c r="G12" s="69">
        <f>'Basic T2'!BG12</f>
        <v>0.66493507350311065</v>
      </c>
      <c r="H12" s="69">
        <f>'Basic T2'!BR12</f>
        <v>0.4926326608857558</v>
      </c>
      <c r="I12" s="69">
        <f>'Basic T2'!CC12</f>
        <v>0.29299095830469402</v>
      </c>
      <c r="J12" s="69">
        <f>'Basic T2'!CN12</f>
        <v>7.4587544903794198E-2</v>
      </c>
      <c r="K12" s="309">
        <f t="shared" si="12"/>
        <v>12.624378960495294</v>
      </c>
      <c r="L12" s="97"/>
      <c r="M12" s="97">
        <f t="shared" si="0"/>
        <v>27.275095752915234</v>
      </c>
      <c r="N12" s="97">
        <f t="shared" si="1"/>
        <v>24.617354421437657</v>
      </c>
      <c r="O12" s="97">
        <f t="shared" si="2"/>
        <v>6.7215100994670598</v>
      </c>
      <c r="P12" s="97">
        <f t="shared" si="3"/>
        <v>1.2079317927836954</v>
      </c>
      <c r="Q12" s="97">
        <f t="shared" si="4"/>
        <v>0.65925341246737368</v>
      </c>
      <c r="R12" s="97">
        <f t="shared" si="5"/>
        <v>0.92082222079088072</v>
      </c>
      <c r="S12" s="97">
        <f t="shared" si="6"/>
        <v>0.75122669538444631</v>
      </c>
      <c r="T12" s="97">
        <f t="shared" si="7"/>
        <v>0.94285682535802007</v>
      </c>
      <c r="U12" s="97">
        <f t="shared" si="8"/>
        <v>0.6556843972567975</v>
      </c>
      <c r="V12" s="97">
        <f t="shared" si="9"/>
        <v>4.3216858178384996</v>
      </c>
      <c r="W12" s="97"/>
      <c r="X12" s="97">
        <f t="shared" si="10"/>
        <v>8.6092650438698417</v>
      </c>
      <c r="Y12" s="97">
        <f t="shared" si="11"/>
        <v>48.816908323155616</v>
      </c>
      <c r="Z12" s="97">
        <f t="shared" si="11"/>
        <v>28.216734323148572</v>
      </c>
      <c r="AA12" s="97">
        <f t="shared" si="11"/>
        <v>1.5778320508808417</v>
      </c>
      <c r="AB12" s="97">
        <f t="shared" si="11"/>
        <v>0.69829974302664555</v>
      </c>
      <c r="AC12" s="97">
        <f t="shared" si="11"/>
        <v>5.2670715572136402</v>
      </c>
      <c r="AD12" s="97">
        <f t="shared" si="11"/>
        <v>3.9022328340057073</v>
      </c>
      <c r="AE12" s="97">
        <f t="shared" si="11"/>
        <v>2.3208346265708033</v>
      </c>
      <c r="AF12" s="97">
        <f t="shared" si="11"/>
        <v>0.59082149812831586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0.22887125302970765</v>
      </c>
      <c r="C13" s="69">
        <f>'Basic T2'!O13</f>
        <v>2.9851470393001094</v>
      </c>
      <c r="D13" s="69">
        <f>'Basic T2'!Z13</f>
        <v>5.6528384037113248</v>
      </c>
      <c r="E13" s="69">
        <f>'Basic T2'!AK13</f>
        <v>0.51973250295431883</v>
      </c>
      <c r="F13" s="69">
        <f>'Basic T2'!AV13</f>
        <v>0.77832208419276394</v>
      </c>
      <c r="G13" s="69">
        <f>'Basic T2'!BG13</f>
        <v>2.800166698795739</v>
      </c>
      <c r="H13" s="69">
        <f>'Basic T2'!BR13</f>
        <v>1.6352574371210509</v>
      </c>
      <c r="I13" s="69">
        <f>'Basic T2'!CC13</f>
        <v>0.75120534116613669</v>
      </c>
      <c r="J13" s="69">
        <f>'Basic T2'!CN13</f>
        <v>0.23290852019910935</v>
      </c>
      <c r="K13" s="309">
        <f t="shared" si="12"/>
        <v>15.58444928047026</v>
      </c>
      <c r="L13" s="97"/>
      <c r="M13" s="97">
        <f t="shared" si="0"/>
        <v>5.7435635443139796</v>
      </c>
      <c r="N13" s="97">
        <f t="shared" si="1"/>
        <v>11.924133026299645</v>
      </c>
      <c r="O13" s="97">
        <f t="shared" si="2"/>
        <v>10.666370236846848</v>
      </c>
      <c r="P13" s="97">
        <f t="shared" si="3"/>
        <v>3.1517480517815359</v>
      </c>
      <c r="Q13" s="97">
        <f t="shared" si="4"/>
        <v>5.8204938519442297</v>
      </c>
      <c r="R13" s="97">
        <f t="shared" si="5"/>
        <v>3.8777556199367775</v>
      </c>
      <c r="S13" s="97">
        <f t="shared" si="6"/>
        <v>2.4936410801154127</v>
      </c>
      <c r="T13" s="97">
        <f t="shared" si="7"/>
        <v>2.4174093537293455</v>
      </c>
      <c r="U13" s="97">
        <f t="shared" si="8"/>
        <v>2.0474528673614678</v>
      </c>
      <c r="V13" s="97">
        <f t="shared" si="9"/>
        <v>5.3350025094295281</v>
      </c>
      <c r="W13" s="97"/>
      <c r="X13" s="97">
        <f t="shared" si="10"/>
        <v>1.4685873649479482</v>
      </c>
      <c r="Y13" s="97">
        <f t="shared" si="11"/>
        <v>19.154652086685946</v>
      </c>
      <c r="Z13" s="97">
        <f t="shared" si="11"/>
        <v>36.272301330501364</v>
      </c>
      <c r="AA13" s="97">
        <f t="shared" si="11"/>
        <v>3.3349430165981193</v>
      </c>
      <c r="AB13" s="97">
        <f t="shared" si="11"/>
        <v>4.9942225752444305</v>
      </c>
      <c r="AC13" s="97">
        <f t="shared" si="11"/>
        <v>17.967697468172865</v>
      </c>
      <c r="AD13" s="97">
        <f t="shared" si="11"/>
        <v>10.492879200872904</v>
      </c>
      <c r="AE13" s="97">
        <f t="shared" si="11"/>
        <v>4.8202238503705992</v>
      </c>
      <c r="AF13" s="97">
        <f t="shared" si="11"/>
        <v>1.4944931066058265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9.1803003827819182E-2</v>
      </c>
      <c r="C14" s="69">
        <f>'Basic T2'!O14</f>
        <v>0.54404632373046491</v>
      </c>
      <c r="D14" s="69">
        <f>'Basic T2'!Z14</f>
        <v>1.356256289347143</v>
      </c>
      <c r="E14" s="69">
        <f>'Basic T2'!AK14</f>
        <v>0.26592021861820098</v>
      </c>
      <c r="F14" s="69">
        <f>'Basic T2'!AV14</f>
        <v>0.58132286489736473</v>
      </c>
      <c r="G14" s="69">
        <f>'Basic T2'!BG14</f>
        <v>1.5535235447689981</v>
      </c>
      <c r="H14" s="69">
        <f>'Basic T2'!BR14</f>
        <v>1.0415945513541638</v>
      </c>
      <c r="I14" s="69">
        <f>'Basic T2'!CC14</f>
        <v>0.56968157138208453</v>
      </c>
      <c r="J14" s="69">
        <f>'Basic T2'!CN14</f>
        <v>0.10922844904825592</v>
      </c>
      <c r="K14" s="309">
        <f t="shared" si="12"/>
        <v>6.1133768169744958</v>
      </c>
      <c r="L14" s="97"/>
      <c r="M14" s="97">
        <f t="shared" si="0"/>
        <v>2.3038122047400078</v>
      </c>
      <c r="N14" s="97">
        <f t="shared" si="1"/>
        <v>2.1731863292577835</v>
      </c>
      <c r="O14" s="97">
        <f t="shared" si="2"/>
        <v>2.5591270588472796</v>
      </c>
      <c r="P14" s="97">
        <f t="shared" si="3"/>
        <v>1.6125863327676082</v>
      </c>
      <c r="Q14" s="97">
        <f t="shared" si="4"/>
        <v>4.347282737889933</v>
      </c>
      <c r="R14" s="97">
        <f t="shared" si="5"/>
        <v>2.1513664379420314</v>
      </c>
      <c r="S14" s="97">
        <f t="shared" si="6"/>
        <v>1.5883511079783914</v>
      </c>
      <c r="T14" s="97">
        <f t="shared" si="7"/>
        <v>1.8332584765284723</v>
      </c>
      <c r="U14" s="97">
        <f t="shared" si="8"/>
        <v>0.96020575378741657</v>
      </c>
      <c r="V14" s="97">
        <f t="shared" si="9"/>
        <v>2.0927836507202575</v>
      </c>
      <c r="W14" s="97"/>
      <c r="X14" s="97">
        <f t="shared" si="10"/>
        <v>1.5016742232037383</v>
      </c>
      <c r="Y14" s="97">
        <f t="shared" si="11"/>
        <v>8.899276783002442</v>
      </c>
      <c r="Z14" s="97">
        <f t="shared" si="11"/>
        <v>22.185059582477248</v>
      </c>
      <c r="AA14" s="97">
        <f t="shared" si="11"/>
        <v>4.3498090593703109</v>
      </c>
      <c r="AB14" s="97">
        <f t="shared" si="11"/>
        <v>9.5090304802291072</v>
      </c>
      <c r="AC14" s="97">
        <f t="shared" si="11"/>
        <v>25.411872869597385</v>
      </c>
      <c r="AD14" s="97">
        <f t="shared" si="11"/>
        <v>17.037957622079773</v>
      </c>
      <c r="AE14" s="97">
        <f t="shared" si="11"/>
        <v>9.3186071861348037</v>
      </c>
      <c r="AF14" s="97">
        <f t="shared" si="11"/>
        <v>1.786712193905184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2.1212212438059787E-2</v>
      </c>
      <c r="C15" s="69">
        <f>'Basic T2'!O15</f>
        <v>0.71725781874353434</v>
      </c>
      <c r="D15" s="69">
        <f>'Basic T2'!Z15</f>
        <v>2.4309067796410657</v>
      </c>
      <c r="E15" s="69">
        <f>'Basic T2'!AK15</f>
        <v>1.2454061275692827</v>
      </c>
      <c r="F15" s="69">
        <f>'Basic T2'!AV15</f>
        <v>0.31727935837859628</v>
      </c>
      <c r="G15" s="69">
        <f>'Basic T2'!BG15</f>
        <v>1.4897838107635697</v>
      </c>
      <c r="H15" s="69">
        <f>'Basic T2'!BR15</f>
        <v>1.0764582529858431</v>
      </c>
      <c r="I15" s="69">
        <f>'Basic T2'!CC15</f>
        <v>0.26984574335329981</v>
      </c>
      <c r="J15" s="69">
        <f>'Basic T2'!CN15</f>
        <v>4.3425286601376671E-2</v>
      </c>
      <c r="K15" s="309">
        <f t="shared" si="12"/>
        <v>7.6115753904746279</v>
      </c>
      <c r="L15" s="97"/>
      <c r="M15" s="97">
        <f t="shared" si="0"/>
        <v>0.53232412738907697</v>
      </c>
      <c r="N15" s="97">
        <f t="shared" si="1"/>
        <v>2.8650775095007255</v>
      </c>
      <c r="O15" s="97">
        <f t="shared" si="2"/>
        <v>4.5868906682153234</v>
      </c>
      <c r="P15" s="97">
        <f t="shared" si="3"/>
        <v>7.5523587882828149</v>
      </c>
      <c r="Q15" s="97">
        <f t="shared" si="4"/>
        <v>2.3726971035477638</v>
      </c>
      <c r="R15" s="97">
        <f t="shared" si="5"/>
        <v>2.0630977245618158</v>
      </c>
      <c r="S15" s="97">
        <f t="shared" si="6"/>
        <v>1.6415155557406347</v>
      </c>
      <c r="T15" s="97">
        <f t="shared" si="7"/>
        <v>0.8683745818868539</v>
      </c>
      <c r="U15" s="97">
        <f t="shared" si="8"/>
        <v>0.38174313027266482</v>
      </c>
      <c r="V15" s="97">
        <f t="shared" si="9"/>
        <v>2.6056598522080625</v>
      </c>
      <c r="W15" s="97"/>
      <c r="X15" s="97">
        <f t="shared" si="10"/>
        <v>0.27868360161820688</v>
      </c>
      <c r="Y15" s="97">
        <f t="shared" si="11"/>
        <v>9.4232505355085099</v>
      </c>
      <c r="Z15" s="97">
        <f t="shared" si="11"/>
        <v>31.936973030355599</v>
      </c>
      <c r="AA15" s="97">
        <f t="shared" si="11"/>
        <v>16.362002130699832</v>
      </c>
      <c r="AB15" s="97">
        <f t="shared" si="11"/>
        <v>4.1683796336780681</v>
      </c>
      <c r="AC15" s="97">
        <f t="shared" si="11"/>
        <v>19.572607960080557</v>
      </c>
      <c r="AD15" s="97">
        <f t="shared" si="11"/>
        <v>14.14238443112523</v>
      </c>
      <c r="AE15" s="97">
        <f t="shared" si="11"/>
        <v>3.5452022677328205</v>
      </c>
      <c r="AF15" s="97">
        <f t="shared" si="11"/>
        <v>0.57051640920118174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9.0105336068850746E-3</v>
      </c>
      <c r="C16" s="69">
        <f>'Basic T2'!O16</f>
        <v>0.15321441770427174</v>
      </c>
      <c r="D16" s="69">
        <f>'Basic T2'!Z16</f>
        <v>0.83593583151197981</v>
      </c>
      <c r="E16" s="69">
        <f>'Basic T2'!AK16</f>
        <v>0.21965072783875181</v>
      </c>
      <c r="F16" s="69">
        <f>'Basic T2'!AV16</f>
        <v>0.17126533050564516</v>
      </c>
      <c r="G16" s="69">
        <f>'Basic T2'!BG16</f>
        <v>0.94434907076318675</v>
      </c>
      <c r="H16" s="69">
        <f>'Basic T2'!BR16</f>
        <v>0.94916517636277464</v>
      </c>
      <c r="I16" s="69">
        <f>'Basic T2'!CC16</f>
        <v>0.40328344336365801</v>
      </c>
      <c r="J16" s="69">
        <f>'Basic T2'!CN16</f>
        <v>5.835186782098907E-2</v>
      </c>
      <c r="K16" s="309">
        <f t="shared" si="12"/>
        <v>3.744226399478142</v>
      </c>
      <c r="L16" s="97"/>
      <c r="M16" s="97">
        <f t="shared" si="0"/>
        <v>0.22612089397091537</v>
      </c>
      <c r="N16" s="97">
        <f t="shared" si="1"/>
        <v>0.61201310159955069</v>
      </c>
      <c r="O16" s="97">
        <f t="shared" si="2"/>
        <v>1.577331675941632</v>
      </c>
      <c r="P16" s="97">
        <f t="shared" si="3"/>
        <v>1.3320001146802045</v>
      </c>
      <c r="Q16" s="97">
        <f t="shared" si="4"/>
        <v>1.2807664378342611</v>
      </c>
      <c r="R16" s="97">
        <f t="shared" si="5"/>
        <v>1.3077631834950789</v>
      </c>
      <c r="S16" s="97">
        <f t="shared" si="6"/>
        <v>1.4474034619039595</v>
      </c>
      <c r="T16" s="97">
        <f t="shared" si="7"/>
        <v>1.2977825299778805</v>
      </c>
      <c r="U16" s="97">
        <f t="shared" si="8"/>
        <v>0.51295976198657889</v>
      </c>
      <c r="V16" s="97">
        <f t="shared" si="9"/>
        <v>1.2817557346810151</v>
      </c>
      <c r="W16" s="97"/>
      <c r="X16" s="97">
        <f t="shared" si="10"/>
        <v>0.24065140954459735</v>
      </c>
      <c r="Y16" s="97">
        <f t="shared" si="11"/>
        <v>4.0920179860284698</v>
      </c>
      <c r="Z16" s="97">
        <f t="shared" si="11"/>
        <v>22.325995875369337</v>
      </c>
      <c r="AA16" s="97">
        <f t="shared" si="11"/>
        <v>5.8663847856359865</v>
      </c>
      <c r="AB16" s="97">
        <f t="shared" si="11"/>
        <v>4.574117914705039</v>
      </c>
      <c r="AC16" s="97">
        <f t="shared" si="11"/>
        <v>25.221473543768802</v>
      </c>
      <c r="AD16" s="97">
        <f t="shared" si="11"/>
        <v>25.35010106480383</v>
      </c>
      <c r="AE16" s="97">
        <f t="shared" si="11"/>
        <v>10.770808181360676</v>
      </c>
      <c r="AF16" s="97">
        <f t="shared" si="11"/>
        <v>1.5584492387832627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5.1608970035953855E-2</v>
      </c>
      <c r="C17" s="69">
        <f>'Basic T2'!O17</f>
        <v>0.61895105008049978</v>
      </c>
      <c r="D17" s="69">
        <f>'Basic T2'!Z17</f>
        <v>1.2760545330118314</v>
      </c>
      <c r="E17" s="69">
        <f>'Basic T2'!AK17</f>
        <v>0.16901805955034088</v>
      </c>
      <c r="F17" s="69">
        <f>'Basic T2'!AV17</f>
        <v>0.19707825467154153</v>
      </c>
      <c r="G17" s="69">
        <f>'Basic T2'!BG17</f>
        <v>0.62917885799729167</v>
      </c>
      <c r="H17" s="69">
        <f>'Basic T2'!BR17</f>
        <v>0.25907033390826456</v>
      </c>
      <c r="I17" s="69">
        <f>'Basic T2'!CC17</f>
        <v>0.18606903394539431</v>
      </c>
      <c r="J17" s="69">
        <f>'Basic T2'!CN17</f>
        <v>7.3833532801118998E-2</v>
      </c>
      <c r="K17" s="309">
        <f t="shared" si="12"/>
        <v>3.4608626260022368</v>
      </c>
      <c r="L17" s="97"/>
      <c r="M17" s="97">
        <f t="shared" si="0"/>
        <v>1.2951359986639372</v>
      </c>
      <c r="N17" s="97">
        <f t="shared" si="1"/>
        <v>2.4723923347032639</v>
      </c>
      <c r="O17" s="97">
        <f t="shared" si="2"/>
        <v>2.4077939469443876</v>
      </c>
      <c r="P17" s="97">
        <f t="shared" si="3"/>
        <v>1.0249548313327319</v>
      </c>
      <c r="Q17" s="97">
        <f t="shared" si="4"/>
        <v>1.4738021610389134</v>
      </c>
      <c r="R17" s="97">
        <f t="shared" si="5"/>
        <v>0.87130593103392062</v>
      </c>
      <c r="S17" s="97">
        <f t="shared" si="6"/>
        <v>0.3950622162649996</v>
      </c>
      <c r="T17" s="97">
        <f t="shared" si="7"/>
        <v>0.59877772221470449</v>
      </c>
      <c r="U17" s="97">
        <f t="shared" si="8"/>
        <v>0.64905602556679742</v>
      </c>
      <c r="V17" s="97">
        <f t="shared" si="9"/>
        <v>1.1847522143532339</v>
      </c>
      <c r="W17" s="97"/>
      <c r="X17" s="97">
        <f t="shared" si="10"/>
        <v>1.491216948289253</v>
      </c>
      <c r="Y17" s="97">
        <f t="shared" si="11"/>
        <v>17.884299868772075</v>
      </c>
      <c r="Z17" s="97">
        <f t="shared" si="11"/>
        <v>36.870996364448203</v>
      </c>
      <c r="AA17" s="97">
        <f t="shared" si="11"/>
        <v>4.8836974423795478</v>
      </c>
      <c r="AB17" s="97">
        <f t="shared" si="11"/>
        <v>5.6944836004425143</v>
      </c>
      <c r="AC17" s="97">
        <f t="shared" si="11"/>
        <v>18.179827574493419</v>
      </c>
      <c r="AD17" s="97">
        <f t="shared" si="11"/>
        <v>7.4857156121081223</v>
      </c>
      <c r="AE17" s="97">
        <f t="shared" si="11"/>
        <v>5.3763773386269635</v>
      </c>
      <c r="AF17" s="97">
        <f t="shared" si="11"/>
        <v>2.133385250439908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0.1313034528455492</v>
      </c>
      <c r="C18" s="69">
        <f>'Basic T2'!O18</f>
        <v>1.5171530363827825</v>
      </c>
      <c r="D18" s="69">
        <f>'Basic T2'!Z18</f>
        <v>3.238379330317581</v>
      </c>
      <c r="E18" s="69">
        <f>'Basic T2'!AK18</f>
        <v>0.96893714897293515</v>
      </c>
      <c r="F18" s="69">
        <f>'Basic T2'!AV18</f>
        <v>0.76363536154428946</v>
      </c>
      <c r="G18" s="69">
        <f>'Basic T2'!BG18</f>
        <v>3.2496153798406358</v>
      </c>
      <c r="H18" s="69">
        <f>'Basic T2'!BR18</f>
        <v>2.269778408728802</v>
      </c>
      <c r="I18" s="69">
        <f>'Basic T2'!CC18</f>
        <v>1.0109137662653416</v>
      </c>
      <c r="J18" s="69">
        <f>'Basic T2'!CN18</f>
        <v>0.26109517775438357</v>
      </c>
      <c r="K18" s="309">
        <f t="shared" si="12"/>
        <v>13.410811062652298</v>
      </c>
      <c r="L18" s="97"/>
      <c r="M18" s="97">
        <f t="shared" si="0"/>
        <v>3.2950827813589894</v>
      </c>
      <c r="N18" s="97">
        <f t="shared" si="1"/>
        <v>6.0602490895471046</v>
      </c>
      <c r="O18" s="97">
        <f t="shared" si="2"/>
        <v>6.110514831246789</v>
      </c>
      <c r="P18" s="97">
        <f t="shared" si="3"/>
        <v>5.8758029451981724</v>
      </c>
      <c r="Q18" s="97">
        <f t="shared" si="4"/>
        <v>5.7106627413837279</v>
      </c>
      <c r="R18" s="97">
        <f t="shared" si="5"/>
        <v>4.5001657605703924</v>
      </c>
      <c r="S18" s="97">
        <f t="shared" si="6"/>
        <v>3.4612364721788738</v>
      </c>
      <c r="T18" s="97">
        <f t="shared" si="7"/>
        <v>3.2531616329963349</v>
      </c>
      <c r="U18" s="97">
        <f t="shared" si="8"/>
        <v>2.2952362150189343</v>
      </c>
      <c r="V18" s="97">
        <f t="shared" si="9"/>
        <v>4.5909040085487307</v>
      </c>
      <c r="W18" s="97"/>
      <c r="X18" s="97">
        <f t="shared" si="10"/>
        <v>0.97908659090139261</v>
      </c>
      <c r="Y18" s="97">
        <f t="shared" si="11"/>
        <v>11.312910377269384</v>
      </c>
      <c r="Z18" s="97">
        <f t="shared" si="11"/>
        <v>24.147527805653212</v>
      </c>
      <c r="AA18" s="97">
        <f t="shared" si="11"/>
        <v>7.2250451105923306</v>
      </c>
      <c r="AB18" s="97">
        <f t="shared" si="11"/>
        <v>5.6941773169180934</v>
      </c>
      <c r="AC18" s="97">
        <f t="shared" si="11"/>
        <v>24.231311325311815</v>
      </c>
      <c r="AD18" s="97">
        <f t="shared" si="11"/>
        <v>16.92498983189687</v>
      </c>
      <c r="AE18" s="97">
        <f t="shared" si="11"/>
        <v>7.5380509168504393</v>
      </c>
      <c r="AF18" s="97">
        <f t="shared" si="11"/>
        <v>1.94690072460648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0.12785936228341827</v>
      </c>
      <c r="C19" s="69">
        <f>'Basic T2'!O19</f>
        <v>1.5212225682654568</v>
      </c>
      <c r="D19" s="69">
        <f>'Basic T2'!Z19</f>
        <v>5.2089731744464629</v>
      </c>
      <c r="E19" s="69">
        <f>'Basic T2'!AK19</f>
        <v>1.9438539945731492</v>
      </c>
      <c r="F19" s="69">
        <f>'Basic T2'!AV19</f>
        <v>1.7784563427893125</v>
      </c>
      <c r="G19" s="69">
        <f>'Basic T2'!BG19</f>
        <v>6.6553530026806973</v>
      </c>
      <c r="H19" s="69">
        <f>'Basic T2'!BR19</f>
        <v>6.9960122660294308</v>
      </c>
      <c r="I19" s="69">
        <f>'Basic T2'!CC19</f>
        <v>2.5507195619766256</v>
      </c>
      <c r="J19" s="69">
        <f>'Basic T2'!CN19</f>
        <v>0.78856484197606991</v>
      </c>
      <c r="K19" s="309">
        <f t="shared" si="12"/>
        <v>27.571015115020622</v>
      </c>
      <c r="L19" s="97"/>
      <c r="M19" s="97">
        <f t="shared" si="0"/>
        <v>3.2086527350595375</v>
      </c>
      <c r="N19" s="97">
        <f t="shared" si="1"/>
        <v>6.0765047844542313</v>
      </c>
      <c r="O19" s="97">
        <f t="shared" si="2"/>
        <v>9.8288386230838274</v>
      </c>
      <c r="P19" s="97">
        <f t="shared" si="3"/>
        <v>11.787867807994612</v>
      </c>
      <c r="Q19" s="97">
        <f t="shared" si="4"/>
        <v>13.299756513901897</v>
      </c>
      <c r="R19" s="97">
        <f t="shared" si="5"/>
        <v>9.2165343298694662</v>
      </c>
      <c r="S19" s="97">
        <f t="shared" si="6"/>
        <v>10.668377460050586</v>
      </c>
      <c r="T19" s="97">
        <f t="shared" si="7"/>
        <v>8.2083193368815657</v>
      </c>
      <c r="U19" s="97">
        <f t="shared" si="8"/>
        <v>6.9321180067783583</v>
      </c>
      <c r="V19" s="97">
        <f t="shared" si="9"/>
        <v>9.4383466607628499</v>
      </c>
      <c r="W19" s="97"/>
      <c r="X19" s="97">
        <f t="shared" si="10"/>
        <v>0.46374557392977811</v>
      </c>
      <c r="Y19" s="97">
        <f t="shared" si="11"/>
        <v>5.517470292331379</v>
      </c>
      <c r="Z19" s="97">
        <f t="shared" si="11"/>
        <v>18.892932134401637</v>
      </c>
      <c r="AA19" s="97">
        <f t="shared" si="11"/>
        <v>7.0503533745993359</v>
      </c>
      <c r="AB19" s="97">
        <f t="shared" si="11"/>
        <v>6.4504565224383557</v>
      </c>
      <c r="AC19" s="97">
        <f t="shared" si="11"/>
        <v>24.138948003604256</v>
      </c>
      <c r="AD19" s="97">
        <f t="shared" si="11"/>
        <v>25.374518264356617</v>
      </c>
      <c r="AE19" s="97">
        <f t="shared" si="11"/>
        <v>9.2514532066938653</v>
      </c>
      <c r="AF19" s="97">
        <f t="shared" si="11"/>
        <v>2.8601226276447895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7.7512404155012354E-3</v>
      </c>
      <c r="C20" s="69">
        <f>'Basic T2'!O20</f>
        <v>0.20897036915322928</v>
      </c>
      <c r="D20" s="69">
        <f>'Basic T2'!Z20</f>
        <v>0.77854255894390412</v>
      </c>
      <c r="E20" s="69">
        <f>'Basic T2'!AK20</f>
        <v>0.36610790534849946</v>
      </c>
      <c r="F20" s="69">
        <f>'Basic T2'!AV20</f>
        <v>0.28862505625699297</v>
      </c>
      <c r="G20" s="69">
        <f>'Basic T2'!BG20</f>
        <v>1.2196807077275611</v>
      </c>
      <c r="H20" s="69">
        <f>'Basic T2'!BR20</f>
        <v>1.2398807137529579</v>
      </c>
      <c r="I20" s="69">
        <f>'Basic T2'!CC20</f>
        <v>1.0513376936520509</v>
      </c>
      <c r="J20" s="69">
        <f>'Basic T2'!CN20</f>
        <v>0.30067000684121487</v>
      </c>
      <c r="K20" s="309">
        <f t="shared" si="12"/>
        <v>5.4615662520919113</v>
      </c>
      <c r="L20" s="97"/>
      <c r="M20" s="97">
        <f t="shared" si="0"/>
        <v>0.19451871427429701</v>
      </c>
      <c r="N20" s="97">
        <f t="shared" si="1"/>
        <v>0.83472956190535563</v>
      </c>
      <c r="O20" s="97">
        <f t="shared" si="2"/>
        <v>1.4690360108977771</v>
      </c>
      <c r="P20" s="97">
        <f t="shared" si="3"/>
        <v>2.2201418438618812</v>
      </c>
      <c r="Q20" s="97">
        <f t="shared" si="4"/>
        <v>2.1584128210922269</v>
      </c>
      <c r="R20" s="97">
        <f t="shared" si="5"/>
        <v>1.6890507700677515</v>
      </c>
      <c r="S20" s="97">
        <f t="shared" si="6"/>
        <v>1.8907221652515387</v>
      </c>
      <c r="T20" s="97">
        <f t="shared" si="7"/>
        <v>3.383247476139315</v>
      </c>
      <c r="U20" s="97">
        <f t="shared" si="8"/>
        <v>2.6431307326600395</v>
      </c>
      <c r="V20" s="97">
        <f t="shared" si="9"/>
        <v>1.8696502607146825</v>
      </c>
      <c r="W20" s="97"/>
      <c r="X20" s="97">
        <f t="shared" si="10"/>
        <v>0.14192339811921761</v>
      </c>
      <c r="Y20" s="97">
        <f t="shared" si="11"/>
        <v>3.826198557477694</v>
      </c>
      <c r="Z20" s="97">
        <f t="shared" si="11"/>
        <v>14.254932065425438</v>
      </c>
      <c r="AA20" s="97">
        <f t="shared" si="11"/>
        <v>6.7033500730357591</v>
      </c>
      <c r="AB20" s="97">
        <f t="shared" si="11"/>
        <v>5.2846572381401149</v>
      </c>
      <c r="AC20" s="97">
        <f t="shared" si="11"/>
        <v>22.332068337729932</v>
      </c>
      <c r="AD20" s="97">
        <f t="shared" si="11"/>
        <v>22.701925720997231</v>
      </c>
      <c r="AE20" s="97">
        <f t="shared" si="11"/>
        <v>19.24974714440868</v>
      </c>
      <c r="AF20" s="97">
        <f t="shared" si="11"/>
        <v>5.5051974646659465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3.807515818323236E-3</v>
      </c>
      <c r="C21" s="69">
        <f>'Basic T2'!O21</f>
        <v>2.3664229099563169E-2</v>
      </c>
      <c r="D21" s="69">
        <f>'Basic T2'!Z21</f>
        <v>0.20589162031072714</v>
      </c>
      <c r="E21" s="69">
        <f>'Basic T2'!AK21</f>
        <v>0.13854882138150248</v>
      </c>
      <c r="F21" s="69">
        <f>'Basic T2'!AV21</f>
        <v>0.16979742104707959</v>
      </c>
      <c r="G21" s="69">
        <f>'Basic T2'!BG21</f>
        <v>0.37464714761794737</v>
      </c>
      <c r="H21" s="69">
        <f>'Basic T2'!BR21</f>
        <v>0.58717894725571829</v>
      </c>
      <c r="I21" s="69">
        <f>'Basic T2'!CC21</f>
        <v>0.35213583929422981</v>
      </c>
      <c r="J21" s="69">
        <f>'Basic T2'!CN21</f>
        <v>0.25332876629812301</v>
      </c>
      <c r="K21" s="309">
        <f t="shared" si="12"/>
        <v>2.109000308123214</v>
      </c>
      <c r="L21" s="97"/>
      <c r="M21" s="97">
        <f t="shared" si="0"/>
        <v>9.5550265745613636E-2</v>
      </c>
      <c r="N21" s="97">
        <f t="shared" si="1"/>
        <v>9.4526471236800608E-2</v>
      </c>
      <c r="O21" s="97">
        <f t="shared" si="2"/>
        <v>0.38849797111777862</v>
      </c>
      <c r="P21" s="97">
        <f t="shared" si="3"/>
        <v>0.84018408582031479</v>
      </c>
      <c r="Q21" s="97">
        <f t="shared" si="4"/>
        <v>1.2697890312408802</v>
      </c>
      <c r="R21" s="97">
        <f t="shared" si="5"/>
        <v>0.51882271251692869</v>
      </c>
      <c r="S21" s="97">
        <f t="shared" si="6"/>
        <v>0.89540246753660913</v>
      </c>
      <c r="T21" s="97">
        <f t="shared" si="7"/>
        <v>1.1331874589333368</v>
      </c>
      <c r="U21" s="97">
        <f t="shared" si="8"/>
        <v>2.226963223581627</v>
      </c>
      <c r="V21" s="97">
        <f t="shared" si="9"/>
        <v>0.72197109655487812</v>
      </c>
      <c r="W21" s="97"/>
      <c r="X21" s="97">
        <f t="shared" si="10"/>
        <v>0.1805365226196444</v>
      </c>
      <c r="Y21" s="97">
        <f t="shared" si="11"/>
        <v>1.1220590631692138</v>
      </c>
      <c r="Z21" s="97">
        <f t="shared" si="11"/>
        <v>9.7625220592759785</v>
      </c>
      <c r="AA21" s="97">
        <f t="shared" si="11"/>
        <v>6.5694073560755513</v>
      </c>
      <c r="AB21" s="97">
        <f t="shared" si="11"/>
        <v>8.0510856443724865</v>
      </c>
      <c r="AC21" s="97">
        <f t="shared" si="11"/>
        <v>17.764205447240712</v>
      </c>
      <c r="AD21" s="97">
        <f t="shared" si="11"/>
        <v>27.841577120405692</v>
      </c>
      <c r="AE21" s="97">
        <f t="shared" si="11"/>
        <v>16.696813079538771</v>
      </c>
      <c r="AF21" s="97">
        <f t="shared" si="11"/>
        <v>12.011793707301953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7.7694603020144202E-3</v>
      </c>
      <c r="C22" s="69">
        <f>'Basic T2'!O22</f>
        <v>0.12623150989663043</v>
      </c>
      <c r="D22" s="69">
        <f>'Basic T2'!Z22</f>
        <v>0.38762606490356083</v>
      </c>
      <c r="E22" s="69">
        <f>'Basic T2'!AK22</f>
        <v>0.14231252974413297</v>
      </c>
      <c r="F22" s="69">
        <f>'Basic T2'!AV22</f>
        <v>0.57335178006500864</v>
      </c>
      <c r="G22" s="69">
        <f>'Basic T2'!BG22</f>
        <v>5.1427610447860861</v>
      </c>
      <c r="H22" s="69">
        <f>'Basic T2'!BR22</f>
        <v>2.4889257393868847</v>
      </c>
      <c r="I22" s="69">
        <f>'Basic T2'!CC22</f>
        <v>0.81928014417668604</v>
      </c>
      <c r="J22" s="69">
        <f>'Basic T2'!CN22</f>
        <v>0.35802981743291634</v>
      </c>
      <c r="K22" s="309">
        <f t="shared" si="12"/>
        <v>10.04628809069392</v>
      </c>
      <c r="L22" s="97"/>
      <c r="M22" s="97">
        <f t="shared" si="0"/>
        <v>0.19497594546682728</v>
      </c>
      <c r="N22" s="97">
        <f t="shared" si="1"/>
        <v>0.50423020919967398</v>
      </c>
      <c r="O22" s="97">
        <f t="shared" si="2"/>
        <v>0.73141364150775878</v>
      </c>
      <c r="P22" s="97">
        <f t="shared" si="3"/>
        <v>0.86300786619188252</v>
      </c>
      <c r="Q22" s="97">
        <f t="shared" si="4"/>
        <v>4.2876729038606527</v>
      </c>
      <c r="R22" s="97">
        <f t="shared" si="5"/>
        <v>7.1218511926406904</v>
      </c>
      <c r="S22" s="97">
        <f t="shared" si="6"/>
        <v>3.7954191971256726</v>
      </c>
      <c r="T22" s="97">
        <f t="shared" si="7"/>
        <v>2.6364768397186249</v>
      </c>
      <c r="U22" s="97">
        <f t="shared" si="8"/>
        <v>3.1473695151953076</v>
      </c>
      <c r="V22" s="97">
        <f t="shared" si="9"/>
        <v>3.4391316118863049</v>
      </c>
      <c r="W22" s="97"/>
      <c r="X22" s="97">
        <f t="shared" si="10"/>
        <v>7.7336626541811282E-2</v>
      </c>
      <c r="Y22" s="97">
        <f t="shared" si="11"/>
        <v>1.2564990049763876</v>
      </c>
      <c r="Z22" s="97">
        <f t="shared" si="11"/>
        <v>3.8584008481961281</v>
      </c>
      <c r="AA22" s="97">
        <f t="shared" si="11"/>
        <v>1.416568273370141</v>
      </c>
      <c r="AB22" s="97">
        <f t="shared" si="11"/>
        <v>5.707100721072452</v>
      </c>
      <c r="AC22" s="97">
        <f t="shared" si="11"/>
        <v>51.19065866277446</v>
      </c>
      <c r="AD22" s="97">
        <f t="shared" si="11"/>
        <v>24.774580590540968</v>
      </c>
      <c r="AE22" s="97">
        <f t="shared" si="11"/>
        <v>8.1550532572881504</v>
      </c>
      <c r="AF22" s="97">
        <f t="shared" si="11"/>
        <v>3.5638020152395056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1.7192196863484405E-3</v>
      </c>
      <c r="C23" s="69">
        <f>'Basic T2'!O23</f>
        <v>5.6659478933241955E-2</v>
      </c>
      <c r="D23" s="69">
        <f>'Basic T2'!Z23</f>
        <v>0.18078219713319127</v>
      </c>
      <c r="E23" s="69">
        <f>'Basic T2'!AK23</f>
        <v>0.13868951803162677</v>
      </c>
      <c r="F23" s="69">
        <f>'Basic T2'!AV23</f>
        <v>0.19673698536910761</v>
      </c>
      <c r="G23" s="69">
        <f>'Basic T2'!BG23</f>
        <v>3.7640616210469529</v>
      </c>
      <c r="H23" s="69">
        <f>'Basic T2'!BR23</f>
        <v>3.0601180270441093</v>
      </c>
      <c r="I23" s="69">
        <f>'Basic T2'!CC23</f>
        <v>0.96562565544165202</v>
      </c>
      <c r="J23" s="69">
        <f>'Basic T2'!CN23</f>
        <v>0.51625094748314604</v>
      </c>
      <c r="K23" s="309">
        <f t="shared" si="12"/>
        <v>8.8806436501693753</v>
      </c>
      <c r="L23" s="97"/>
      <c r="M23" s="97">
        <f t="shared" si="0"/>
        <v>4.3144114363266525E-2</v>
      </c>
      <c r="N23" s="97">
        <f t="shared" si="1"/>
        <v>0.22632558969664773</v>
      </c>
      <c r="O23" s="97">
        <f t="shared" si="2"/>
        <v>0.34111886969690269</v>
      </c>
      <c r="P23" s="97">
        <f t="shared" si="3"/>
        <v>0.84103729471219824</v>
      </c>
      <c r="Q23" s="97">
        <f t="shared" si="4"/>
        <v>1.4712500609289261</v>
      </c>
      <c r="R23" s="97">
        <f t="shared" si="5"/>
        <v>5.212586490325906</v>
      </c>
      <c r="S23" s="97">
        <f t="shared" si="6"/>
        <v>4.6664432455805684</v>
      </c>
      <c r="T23" s="97">
        <f t="shared" si="7"/>
        <v>3.1074226496339872</v>
      </c>
      <c r="U23" s="97">
        <f t="shared" si="8"/>
        <v>4.5382602654416928</v>
      </c>
      <c r="V23" s="97">
        <f t="shared" si="9"/>
        <v>3.0400981970133105</v>
      </c>
      <c r="W23" s="97"/>
      <c r="X23" s="97">
        <f t="shared" si="10"/>
        <v>1.9359178839651457E-2</v>
      </c>
      <c r="Y23" s="97">
        <f t="shared" si="11"/>
        <v>0.63801095016532194</v>
      </c>
      <c r="Z23" s="97">
        <f t="shared" si="11"/>
        <v>2.0356880002694773</v>
      </c>
      <c r="AA23" s="97">
        <f t="shared" si="11"/>
        <v>1.5617056994397205</v>
      </c>
      <c r="AB23" s="97">
        <f t="shared" si="11"/>
        <v>2.2153460167873682</v>
      </c>
      <c r="AC23" s="97">
        <f t="shared" si="11"/>
        <v>42.385009120089656</v>
      </c>
      <c r="AD23" s="97">
        <f t="shared" si="11"/>
        <v>34.458290948153802</v>
      </c>
      <c r="AE23" s="97">
        <f t="shared" si="11"/>
        <v>10.873374650307415</v>
      </c>
      <c r="AF23" s="97">
        <f t="shared" si="11"/>
        <v>5.8132154359475949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1.3790897321784235E-2</v>
      </c>
      <c r="C24" s="69">
        <f>'Basic T2'!O24</f>
        <v>0.12547054165830229</v>
      </c>
      <c r="D24" s="69">
        <f>'Basic T2'!Z24</f>
        <v>0.37448340954227449</v>
      </c>
      <c r="E24" s="69">
        <f>'Basic T2'!AK24</f>
        <v>0.18297644718141984</v>
      </c>
      <c r="F24" s="69">
        <f>'Basic T2'!AV24</f>
        <v>0.15482529296226805</v>
      </c>
      <c r="G24" s="69">
        <f>'Basic T2'!BG24</f>
        <v>1.3665342133880611</v>
      </c>
      <c r="H24" s="69">
        <f>'Basic T2'!BR24</f>
        <v>1.4213777706916813</v>
      </c>
      <c r="I24" s="69">
        <f>'Basic T2'!CC24</f>
        <v>0.83708116294058477</v>
      </c>
      <c r="J24" s="69">
        <f>'Basic T2'!CN24</f>
        <v>0.41871223546920955</v>
      </c>
      <c r="K24" s="309">
        <f t="shared" si="12"/>
        <v>4.8952519711555853</v>
      </c>
      <c r="L24" s="97"/>
      <c r="M24" s="97">
        <f t="shared" si="0"/>
        <v>0.34608494536662432</v>
      </c>
      <c r="N24" s="97">
        <f t="shared" si="1"/>
        <v>0.50119053095831634</v>
      </c>
      <c r="O24" s="97">
        <f t="shared" si="2"/>
        <v>0.70661469662960275</v>
      </c>
      <c r="P24" s="97">
        <f t="shared" si="3"/>
        <v>1.1096009151781585</v>
      </c>
      <c r="Q24" s="97">
        <f t="shared" si="4"/>
        <v>1.1578235850097742</v>
      </c>
      <c r="R24" s="97">
        <f t="shared" si="5"/>
        <v>1.8924179507171495</v>
      </c>
      <c r="S24" s="97">
        <f t="shared" si="6"/>
        <v>2.1674911355851947</v>
      </c>
      <c r="T24" s="97">
        <f t="shared" si="7"/>
        <v>2.6937612424079869</v>
      </c>
      <c r="U24" s="97">
        <f t="shared" si="8"/>
        <v>3.680816684498609</v>
      </c>
      <c r="V24" s="97">
        <f t="shared" si="9"/>
        <v>1.67578469283047</v>
      </c>
      <c r="W24" s="97"/>
      <c r="X24" s="97">
        <f t="shared" si="10"/>
        <v>0.28171986657775083</v>
      </c>
      <c r="Y24" s="97">
        <f t="shared" ref="Y24:AG32" si="13">IF($K24&gt;0,C24/$K24*100,0)</f>
        <v>2.563106912526985</v>
      </c>
      <c r="Z24" s="97">
        <f t="shared" si="13"/>
        <v>7.6499312343644901</v>
      </c>
      <c r="AA24" s="97">
        <f t="shared" si="13"/>
        <v>3.7378351157320711</v>
      </c>
      <c r="AB24" s="97">
        <f t="shared" si="13"/>
        <v>3.1627645292734465</v>
      </c>
      <c r="AC24" s="97">
        <f t="shared" si="13"/>
        <v>27.915503051530845</v>
      </c>
      <c r="AD24" s="97">
        <f t="shared" si="13"/>
        <v>29.035844918032836</v>
      </c>
      <c r="AE24" s="97">
        <f t="shared" si="13"/>
        <v>17.099858554226401</v>
      </c>
      <c r="AF24" s="97">
        <f t="shared" si="13"/>
        <v>8.5534358177351866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1.2365771150287773E-2</v>
      </c>
      <c r="C25" s="69">
        <f>'Basic T2'!O25</f>
        <v>0.65010881226559569</v>
      </c>
      <c r="D25" s="69">
        <f>'Basic T2'!Z25</f>
        <v>2.3811638464457863</v>
      </c>
      <c r="E25" s="69">
        <f>'Basic T2'!AK25</f>
        <v>2.0264490397569479</v>
      </c>
      <c r="F25" s="69">
        <f>'Basic T2'!AV25</f>
        <v>1.1373482678572819</v>
      </c>
      <c r="G25" s="69">
        <f>'Basic T2'!BG25</f>
        <v>8.6999027141703742</v>
      </c>
      <c r="H25" s="69">
        <f>'Basic T2'!BR25</f>
        <v>6.3384280379298019</v>
      </c>
      <c r="I25" s="69">
        <f>'Basic T2'!CC25</f>
        <v>0.72906967574085246</v>
      </c>
      <c r="J25" s="69">
        <f>'Basic T2'!CN25</f>
        <v>0.22541668155948372</v>
      </c>
      <c r="K25" s="309">
        <f t="shared" si="12"/>
        <v>22.200252846876413</v>
      </c>
      <c r="L25" s="97"/>
      <c r="M25" s="97">
        <f t="shared" si="0"/>
        <v>0.31032115845017672</v>
      </c>
      <c r="N25" s="97">
        <f t="shared" si="1"/>
        <v>2.5968516314165004</v>
      </c>
      <c r="O25" s="97">
        <f t="shared" si="2"/>
        <v>4.4930304683944255</v>
      </c>
      <c r="P25" s="97">
        <f t="shared" si="3"/>
        <v>12.288738489095204</v>
      </c>
      <c r="Q25" s="97">
        <f t="shared" si="4"/>
        <v>8.505384512439452</v>
      </c>
      <c r="R25" s="97">
        <f t="shared" si="5"/>
        <v>12.047888669373217</v>
      </c>
      <c r="S25" s="97">
        <f t="shared" si="6"/>
        <v>9.6656123861230654</v>
      </c>
      <c r="T25" s="97">
        <f t="shared" si="7"/>
        <v>2.3461758817108458</v>
      </c>
      <c r="U25" s="97">
        <f t="shared" si="8"/>
        <v>1.9815935914045477</v>
      </c>
      <c r="V25" s="97">
        <f t="shared" si="9"/>
        <v>7.599781199613993</v>
      </c>
      <c r="W25" s="97"/>
      <c r="X25" s="97">
        <f t="shared" si="10"/>
        <v>5.5701037441236369E-2</v>
      </c>
      <c r="Y25" s="97">
        <f t="shared" si="13"/>
        <v>2.9283847204337872</v>
      </c>
      <c r="Z25" s="97">
        <f t="shared" si="13"/>
        <v>10.725841110322385</v>
      </c>
      <c r="AA25" s="97">
        <f t="shared" si="13"/>
        <v>9.1280448638767204</v>
      </c>
      <c r="AB25" s="97">
        <f t="shared" si="13"/>
        <v>5.1231320458465293</v>
      </c>
      <c r="AC25" s="97">
        <f t="shared" si="13"/>
        <v>39.188304629577473</v>
      </c>
      <c r="AD25" s="97">
        <f t="shared" si="13"/>
        <v>28.551152465011775</v>
      </c>
      <c r="AE25" s="97">
        <f t="shared" si="13"/>
        <v>3.2840602346717547</v>
      </c>
      <c r="AF25" s="97">
        <f t="shared" si="13"/>
        <v>1.0153788928183309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6.4550168899180421E-3</v>
      </c>
      <c r="C26" s="69">
        <f>'Basic T2'!O26</f>
        <v>0.11652228601819793</v>
      </c>
      <c r="D26" s="69">
        <f>'Basic T2'!Z26</f>
        <v>0.58722777929797743</v>
      </c>
      <c r="E26" s="69">
        <f>'Basic T2'!AK26</f>
        <v>0.39034493581217589</v>
      </c>
      <c r="F26" s="69">
        <f>'Basic T2'!AV26</f>
        <v>0.49468575508157042</v>
      </c>
      <c r="G26" s="69">
        <f>'Basic T2'!BG26</f>
        <v>1.718799896520816</v>
      </c>
      <c r="H26" s="69">
        <f>'Basic T2'!BR26</f>
        <v>1.6929767461357323</v>
      </c>
      <c r="I26" s="69">
        <f>'Basic T2'!CC26</f>
        <v>0.94097541314475297</v>
      </c>
      <c r="J26" s="69">
        <f>'Basic T2'!CN26</f>
        <v>0.33113219033097457</v>
      </c>
      <c r="K26" s="309">
        <f t="shared" si="12"/>
        <v>6.2791200192321153</v>
      </c>
      <c r="L26" s="97"/>
      <c r="M26" s="97">
        <f t="shared" si="0"/>
        <v>0.16198976147542626</v>
      </c>
      <c r="N26" s="97">
        <f t="shared" si="1"/>
        <v>0.46544683418183957</v>
      </c>
      <c r="O26" s="97">
        <f t="shared" si="2"/>
        <v>1.1080431563798654</v>
      </c>
      <c r="P26" s="97">
        <f t="shared" si="3"/>
        <v>2.367119400798658</v>
      </c>
      <c r="Q26" s="97">
        <f t="shared" si="4"/>
        <v>3.6993880227399036</v>
      </c>
      <c r="R26" s="97">
        <f t="shared" si="5"/>
        <v>2.3802461336129679</v>
      </c>
      <c r="S26" s="97">
        <f t="shared" si="6"/>
        <v>2.5816585609154288</v>
      </c>
      <c r="T26" s="97">
        <f t="shared" si="7"/>
        <v>3.0280971669268033</v>
      </c>
      <c r="U26" s="97">
        <f t="shared" si="8"/>
        <v>2.9109177800333201</v>
      </c>
      <c r="V26" s="97">
        <f t="shared" si="9"/>
        <v>2.149522287039821</v>
      </c>
      <c r="W26" s="97"/>
      <c r="X26" s="97">
        <f t="shared" si="10"/>
        <v>0.10280129811418126</v>
      </c>
      <c r="Y26" s="97">
        <f t="shared" si="13"/>
        <v>1.8557104444779773</v>
      </c>
      <c r="Z26" s="97">
        <f t="shared" si="13"/>
        <v>9.352071269531022</v>
      </c>
      <c r="AA26" s="97">
        <f t="shared" si="13"/>
        <v>6.2165547818261304</v>
      </c>
      <c r="AB26" s="97">
        <f t="shared" si="13"/>
        <v>7.8782656417844112</v>
      </c>
      <c r="AC26" s="97">
        <f t="shared" si="13"/>
        <v>27.373260763552199</v>
      </c>
      <c r="AD26" s="97">
        <f t="shared" si="13"/>
        <v>26.962006474639249</v>
      </c>
      <c r="AE26" s="97">
        <f t="shared" si="13"/>
        <v>14.985784795682669</v>
      </c>
      <c r="AF26" s="97">
        <f t="shared" si="13"/>
        <v>5.2735445303921633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5.782332350891885E-4</v>
      </c>
      <c r="C27" s="69">
        <f>'Basic T2'!O27</f>
        <v>1.0365744685562188E-2</v>
      </c>
      <c r="D27" s="69">
        <f>'Basic T2'!Z27</f>
        <v>5.2534933248248906E-2</v>
      </c>
      <c r="E27" s="69">
        <f>'Basic T2'!AK27</f>
        <v>1.540406475626464E-2</v>
      </c>
      <c r="F27" s="69">
        <f>'Basic T2'!AV27</f>
        <v>1.3157444185303154E-2</v>
      </c>
      <c r="G27" s="69">
        <f>'Basic T2'!BG27</f>
        <v>7.6736041709309727E-2</v>
      </c>
      <c r="H27" s="69">
        <f>'Basic T2'!BR27</f>
        <v>0.10726041264480506</v>
      </c>
      <c r="I27" s="69">
        <f>'Basic T2'!CC27</f>
        <v>6.7548204697186864E-2</v>
      </c>
      <c r="J27" s="69">
        <f>'Basic T2'!CN27</f>
        <v>1.9554394494662727E-2</v>
      </c>
      <c r="K27" s="309">
        <f t="shared" si="12"/>
        <v>0.36313947365643245</v>
      </c>
      <c r="L27" s="97"/>
      <c r="M27" s="97">
        <f t="shared" si="0"/>
        <v>1.4510862702088298E-2</v>
      </c>
      <c r="N27" s="97">
        <f t="shared" si="1"/>
        <v>4.1405839283642686E-2</v>
      </c>
      <c r="O27" s="97">
        <f t="shared" si="2"/>
        <v>9.9128439267954338E-2</v>
      </c>
      <c r="P27" s="97">
        <f t="shared" si="3"/>
        <v>9.3412920702673291E-2</v>
      </c>
      <c r="Q27" s="97">
        <f t="shared" si="4"/>
        <v>9.8394770678110935E-2</v>
      </c>
      <c r="R27" s="97">
        <f t="shared" si="5"/>
        <v>0.10626639375361162</v>
      </c>
      <c r="S27" s="97">
        <f t="shared" si="6"/>
        <v>0.16356383109445355</v>
      </c>
      <c r="T27" s="97">
        <f t="shared" si="7"/>
        <v>0.21737287119007642</v>
      </c>
      <c r="U27" s="97">
        <f t="shared" si="8"/>
        <v>0.17189882552766997</v>
      </c>
      <c r="V27" s="97">
        <f t="shared" si="9"/>
        <v>0.12431302308884193</v>
      </c>
      <c r="W27" s="97"/>
      <c r="X27" s="97">
        <f t="shared" si="10"/>
        <v>0.1592317214284055</v>
      </c>
      <c r="Y27" s="97">
        <f t="shared" si="13"/>
        <v>2.8544802858224263</v>
      </c>
      <c r="Z27" s="97">
        <f t="shared" si="13"/>
        <v>14.466874867465496</v>
      </c>
      <c r="AA27" s="97">
        <f t="shared" si="13"/>
        <v>4.2419141607388235</v>
      </c>
      <c r="AB27" s="97">
        <f t="shared" si="13"/>
        <v>3.6232481291062997</v>
      </c>
      <c r="AC27" s="97">
        <f t="shared" si="13"/>
        <v>21.131286262178694</v>
      </c>
      <c r="AD27" s="97">
        <f t="shared" si="13"/>
        <v>29.536974200244753</v>
      </c>
      <c r="AE27" s="97">
        <f t="shared" si="13"/>
        <v>18.601173818160692</v>
      </c>
      <c r="AF27" s="97">
        <f t="shared" si="13"/>
        <v>5.3848165548544058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3.9687834077022872E-2</v>
      </c>
      <c r="C28" s="69">
        <f>'Basic T2'!O28</f>
        <v>0.60995199435494163</v>
      </c>
      <c r="D28" s="69">
        <f>'Basic T2'!Z28</f>
        <v>2.8553882262126309</v>
      </c>
      <c r="E28" s="69">
        <f>'Basic T2'!AK28</f>
        <v>1.0774631761423641</v>
      </c>
      <c r="F28" s="69">
        <f>'Basic T2'!AV28</f>
        <v>0.76036376214857149</v>
      </c>
      <c r="G28" s="69">
        <f>'Basic T2'!BG28</f>
        <v>7.6815039040157531</v>
      </c>
      <c r="H28" s="69">
        <f>'Basic T2'!BR28</f>
        <v>7.16157294927023</v>
      </c>
      <c r="I28" s="69">
        <f>'Basic T2'!CC28</f>
        <v>3.9458210959258344</v>
      </c>
      <c r="J28" s="69">
        <f>'Basic T2'!CN28</f>
        <v>1.4718252695158613</v>
      </c>
      <c r="K28" s="309">
        <f t="shared" si="12"/>
        <v>25.603578211663208</v>
      </c>
      <c r="L28" s="97"/>
      <c r="M28" s="97">
        <f t="shared" si="0"/>
        <v>0.99597303698067585</v>
      </c>
      <c r="N28" s="97">
        <f t="shared" si="1"/>
        <v>2.4364457176120675</v>
      </c>
      <c r="O28" s="97">
        <f t="shared" si="2"/>
        <v>5.3878469214193832</v>
      </c>
      <c r="P28" s="97">
        <f t="shared" si="3"/>
        <v>6.5339235991009765</v>
      </c>
      <c r="Q28" s="97">
        <f t="shared" si="4"/>
        <v>5.6861968749313441</v>
      </c>
      <c r="R28" s="97">
        <f t="shared" si="5"/>
        <v>10.637579164902505</v>
      </c>
      <c r="S28" s="97">
        <f t="shared" si="6"/>
        <v>10.920844693410535</v>
      </c>
      <c r="T28" s="97">
        <f t="shared" si="7"/>
        <v>12.697812838532677</v>
      </c>
      <c r="U28" s="97">
        <f t="shared" si="8"/>
        <v>12.93852567415367</v>
      </c>
      <c r="V28" s="97">
        <f t="shared" si="9"/>
        <v>8.7648367646056897</v>
      </c>
      <c r="W28" s="97"/>
      <c r="X28" s="97">
        <f t="shared" si="10"/>
        <v>0.15500893566096891</v>
      </c>
      <c r="Y28" s="97">
        <f t="shared" si="13"/>
        <v>2.3822919957222619</v>
      </c>
      <c r="Z28" s="97">
        <f t="shared" si="13"/>
        <v>11.152301458051339</v>
      </c>
      <c r="AA28" s="97">
        <f t="shared" si="13"/>
        <v>4.2082523279951038</v>
      </c>
      <c r="AB28" s="97">
        <f t="shared" si="13"/>
        <v>2.9697558515559463</v>
      </c>
      <c r="AC28" s="97">
        <f t="shared" si="13"/>
        <v>30.001681173284577</v>
      </c>
      <c r="AD28" s="97">
        <f t="shared" si="13"/>
        <v>27.970984719658894</v>
      </c>
      <c r="AE28" s="97">
        <f t="shared" si="13"/>
        <v>15.411209571201233</v>
      </c>
      <c r="AF28" s="97">
        <f t="shared" si="13"/>
        <v>5.7485139668696785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1.6976098923493305E-2</v>
      </c>
      <c r="C29" s="69">
        <f>'Basic T2'!O29</f>
        <v>0.18268854927800876</v>
      </c>
      <c r="D29" s="69">
        <f>'Basic T2'!Z29</f>
        <v>0.8318302212113502</v>
      </c>
      <c r="E29" s="69">
        <f>'Basic T2'!AK29</f>
        <v>0.25746217779497943</v>
      </c>
      <c r="F29" s="69">
        <f>'Basic T2'!AV29</f>
        <v>0.32029711742783179</v>
      </c>
      <c r="G29" s="69">
        <f>'Basic T2'!BG29</f>
        <v>1.5207363862970944</v>
      </c>
      <c r="H29" s="69">
        <f>'Basic T2'!BR29</f>
        <v>1.5915443738795261</v>
      </c>
      <c r="I29" s="69">
        <f>'Basic T2'!CC29</f>
        <v>0.55829582149015822</v>
      </c>
      <c r="J29" s="69">
        <f>'Basic T2'!CN29</f>
        <v>0.20264603627503955</v>
      </c>
      <c r="K29" s="309">
        <f t="shared" si="12"/>
        <v>5.4824767825774812</v>
      </c>
      <c r="L29" s="97"/>
      <c r="M29" s="97">
        <f t="shared" si="0"/>
        <v>0.42601812858073501</v>
      </c>
      <c r="N29" s="97">
        <f t="shared" si="1"/>
        <v>0.72974715660352119</v>
      </c>
      <c r="O29" s="97">
        <f t="shared" si="2"/>
        <v>1.5695847784739851</v>
      </c>
      <c r="P29" s="97">
        <f t="shared" si="3"/>
        <v>1.561295306066474</v>
      </c>
      <c r="Q29" s="97">
        <f t="shared" si="4"/>
        <v>2.3952646862355165</v>
      </c>
      <c r="R29" s="97">
        <f t="shared" si="5"/>
        <v>2.1059617882542607</v>
      </c>
      <c r="S29" s="97">
        <f t="shared" si="6"/>
        <v>2.4269820405279474</v>
      </c>
      <c r="T29" s="97">
        <f t="shared" si="7"/>
        <v>1.7966186701005273</v>
      </c>
      <c r="U29" s="97">
        <f t="shared" si="8"/>
        <v>1.7814213394858551</v>
      </c>
      <c r="V29" s="97">
        <f t="shared" si="9"/>
        <v>1.8768085330800603</v>
      </c>
      <c r="W29" s="97"/>
      <c r="X29" s="97">
        <f>IF($K29&gt;0,B29/$K29*100,0)</f>
        <v>0.30964287851506994</v>
      </c>
      <c r="Y29" s="97">
        <f t="shared" si="13"/>
        <v>3.3322265925241408</v>
      </c>
      <c r="Z29" s="97">
        <f t="shared" si="13"/>
        <v>15.172526108177721</v>
      </c>
      <c r="AA29" s="97">
        <f t="shared" si="13"/>
        <v>4.6960924415249146</v>
      </c>
      <c r="AB29" s="97">
        <f t="shared" si="13"/>
        <v>5.8421974251799798</v>
      </c>
      <c r="AC29" s="97">
        <f t="shared" si="13"/>
        <v>27.738127248067425</v>
      </c>
      <c r="AD29" s="97">
        <f t="shared" si="13"/>
        <v>29.029660078766302</v>
      </c>
      <c r="AE29" s="97">
        <f t="shared" si="13"/>
        <v>10.183277442493539</v>
      </c>
      <c r="AF29" s="97">
        <f t="shared" si="13"/>
        <v>3.6962497847509241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1.4096043490998283E-2</v>
      </c>
      <c r="C30" s="69">
        <f>'Basic T2'!O30</f>
        <v>9.6613772360202882E-2</v>
      </c>
      <c r="D30" s="69">
        <f>'Basic T2'!Z30</f>
        <v>0.24240315081763975</v>
      </c>
      <c r="E30" s="69">
        <f>'Basic T2'!AK30</f>
        <v>0.14078621362655841</v>
      </c>
      <c r="F30" s="69">
        <f>'Basic T2'!AV30</f>
        <v>0.22088673304656159</v>
      </c>
      <c r="G30" s="69">
        <f>'Basic T2'!BG30</f>
        <v>2.7006683901319168</v>
      </c>
      <c r="H30" s="69">
        <f>'Basic T2'!BR30</f>
        <v>2.7626329356397039</v>
      </c>
      <c r="I30" s="69">
        <f>'Basic T2'!CC30</f>
        <v>1.5084386594862027</v>
      </c>
      <c r="J30" s="69">
        <f>'Basic T2'!CN30</f>
        <v>0.77147751829109923</v>
      </c>
      <c r="K30" s="309">
        <f t="shared" si="12"/>
        <v>8.4580034168908842</v>
      </c>
      <c r="L30" s="97"/>
      <c r="M30" s="97">
        <f t="shared" si="0"/>
        <v>0.35374264107975689</v>
      </c>
      <c r="N30" s="97">
        <f t="shared" si="1"/>
        <v>0.38592252194913468</v>
      </c>
      <c r="O30" s="97">
        <f t="shared" si="2"/>
        <v>0.45739176826665362</v>
      </c>
      <c r="P30" s="97">
        <f t="shared" si="3"/>
        <v>0.85375202049698429</v>
      </c>
      <c r="Q30" s="97">
        <f t="shared" si="4"/>
        <v>1.6518481201866313</v>
      </c>
      <c r="R30" s="97">
        <f t="shared" si="5"/>
        <v>3.7399673497736927</v>
      </c>
      <c r="S30" s="97">
        <f t="shared" si="6"/>
        <v>4.2128014960870299</v>
      </c>
      <c r="T30" s="97">
        <f t="shared" si="7"/>
        <v>4.8542169832129005</v>
      </c>
      <c r="U30" s="97">
        <f t="shared" si="8"/>
        <v>6.7819067141883824</v>
      </c>
      <c r="V30" s="97">
        <f t="shared" si="9"/>
        <v>2.8954163629268006</v>
      </c>
      <c r="W30" s="97"/>
      <c r="X30" s="97">
        <f t="shared" si="10"/>
        <v>0.16665923145464881</v>
      </c>
      <c r="Y30" s="97">
        <f t="shared" si="13"/>
        <v>1.1422763458248588</v>
      </c>
      <c r="Z30" s="97">
        <f t="shared" si="13"/>
        <v>2.8659618454818006</v>
      </c>
      <c r="AA30" s="97">
        <f t="shared" si="13"/>
        <v>1.6645324751868054</v>
      </c>
      <c r="AB30" s="97">
        <f t="shared" si="13"/>
        <v>2.611570629132689</v>
      </c>
      <c r="AC30" s="97">
        <f t="shared" si="13"/>
        <v>31.930329854662887</v>
      </c>
      <c r="AD30" s="97">
        <f t="shared" si="13"/>
        <v>32.662944189909446</v>
      </c>
      <c r="AE30" s="97">
        <f t="shared" si="13"/>
        <v>17.834453181631567</v>
      </c>
      <c r="AF30" s="97">
        <f t="shared" si="13"/>
        <v>9.1212722467152911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2.019735326184981E-2</v>
      </c>
      <c r="C31" s="69">
        <f>'Basic T2'!O31</f>
        <v>0.10962952454616952</v>
      </c>
      <c r="D31" s="69">
        <f>'Basic T2'!Z31</f>
        <v>0.41536158214182445</v>
      </c>
      <c r="E31" s="69">
        <f>'Basic T2'!AK31</f>
        <v>0.19754560283077219</v>
      </c>
      <c r="F31" s="69">
        <f>'Basic T2'!AV31</f>
        <v>0.31774784449842652</v>
      </c>
      <c r="G31" s="69">
        <f>'Basic T2'!BG31</f>
        <v>3.0283232168964154</v>
      </c>
      <c r="H31" s="69">
        <f>'Basic T2'!BR31</f>
        <v>3.9470218245740307</v>
      </c>
      <c r="I31" s="69">
        <f>'Basic T2'!CC31</f>
        <v>2.2789930146502582</v>
      </c>
      <c r="J31" s="69">
        <f>'Basic T2'!CN31</f>
        <v>1.1632788093190169</v>
      </c>
      <c r="K31" s="309">
        <f t="shared" si="12"/>
        <v>11.478098772718763</v>
      </c>
      <c r="L31" s="97"/>
      <c r="M31" s="97">
        <f t="shared" si="0"/>
        <v>0.50685606143526518</v>
      </c>
      <c r="N31" s="97">
        <f t="shared" si="1"/>
        <v>0.43791378350494897</v>
      </c>
      <c r="O31" s="97">
        <f t="shared" si="2"/>
        <v>0.78374793349451322</v>
      </c>
      <c r="P31" s="97">
        <f t="shared" si="3"/>
        <v>1.1979508022314684</v>
      </c>
      <c r="Q31" s="97">
        <f t="shared" si="4"/>
        <v>2.3762005639217825</v>
      </c>
      <c r="R31" s="97">
        <f t="shared" si="5"/>
        <v>4.1937136736735781</v>
      </c>
      <c r="S31" s="97">
        <f t="shared" si="6"/>
        <v>6.0189029216084826</v>
      </c>
      <c r="T31" s="97">
        <f t="shared" si="7"/>
        <v>7.3338922512811919</v>
      </c>
      <c r="U31" s="97">
        <f t="shared" si="8"/>
        <v>10.226154593421194</v>
      </c>
      <c r="V31" s="97">
        <f t="shared" si="9"/>
        <v>3.929281340257075</v>
      </c>
      <c r="W31" s="97"/>
      <c r="X31" s="97">
        <f t="shared" si="10"/>
        <v>0.17596427476173182</v>
      </c>
      <c r="Y31" s="97">
        <f t="shared" si="13"/>
        <v>0.95511919453714622</v>
      </c>
      <c r="Z31" s="97">
        <f t="shared" si="13"/>
        <v>3.6187315544718888</v>
      </c>
      <c r="AA31" s="97">
        <f t="shared" si="13"/>
        <v>1.7210655417977421</v>
      </c>
      <c r="AB31" s="97">
        <f t="shared" si="13"/>
        <v>2.7682968302525168</v>
      </c>
      <c r="AC31" s="97">
        <f t="shared" si="13"/>
        <v>26.383491524695344</v>
      </c>
      <c r="AD31" s="97">
        <f t="shared" si="13"/>
        <v>34.387418184232246</v>
      </c>
      <c r="AE31" s="97">
        <f t="shared" si="13"/>
        <v>19.855143781015258</v>
      </c>
      <c r="AF31" s="97">
        <f t="shared" si="13"/>
        <v>10.134769114236125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1.5189279090506135E-4</v>
      </c>
      <c r="C32" s="69">
        <f>'Basic T2'!O32</f>
        <v>2.4513460684901258E-2</v>
      </c>
      <c r="D32" s="69">
        <f>'Basic T2'!Z32</f>
        <v>0.12289875324599725</v>
      </c>
      <c r="E32" s="69">
        <f>'Basic T2'!AK32</f>
        <v>9.2157883488679981E-2</v>
      </c>
      <c r="F32" s="69">
        <f>'Basic T2'!AV32</f>
        <v>9.5224771158483337E-2</v>
      </c>
      <c r="G32" s="69">
        <f>'Basic T2'!BG32</f>
        <v>0.71684277943865782</v>
      </c>
      <c r="H32" s="69">
        <f>'Basic T2'!BR32</f>
        <v>1.2694158269290421</v>
      </c>
      <c r="I32" s="69">
        <f>'Basic T2'!CC32</f>
        <v>1.0393608743347313</v>
      </c>
      <c r="J32" s="69">
        <f>'Basic T2'!CN32</f>
        <v>0.5296820192727274</v>
      </c>
      <c r="K32" s="309">
        <f t="shared" si="12"/>
        <v>3.8902482613441256</v>
      </c>
      <c r="L32" s="97"/>
      <c r="M32" s="97">
        <f t="shared" si="0"/>
        <v>3.8117757688562902E-3</v>
      </c>
      <c r="N32" s="97">
        <f t="shared" si="1"/>
        <v>9.791871632904936E-2</v>
      </c>
      <c r="O32" s="97">
        <f t="shared" si="2"/>
        <v>0.23189829783707244</v>
      </c>
      <c r="P32" s="97">
        <f t="shared" si="3"/>
        <v>0.55886139137094981</v>
      </c>
      <c r="Q32" s="97">
        <f t="shared" si="4"/>
        <v>0.71211546779582102</v>
      </c>
      <c r="R32" s="97">
        <f t="shared" si="5"/>
        <v>0.99270558348359472</v>
      </c>
      <c r="S32" s="97">
        <f t="shared" si="6"/>
        <v>1.9357609278646022</v>
      </c>
      <c r="T32" s="97">
        <f t="shared" si="7"/>
        <v>3.3447055842503812</v>
      </c>
      <c r="U32" s="97">
        <f t="shared" si="8"/>
        <v>4.656330168697302</v>
      </c>
      <c r="V32" s="97">
        <f t="shared" si="9"/>
        <v>1.331743192400348</v>
      </c>
      <c r="W32" s="97"/>
      <c r="X32" s="97">
        <f t="shared" si="10"/>
        <v>3.9044498114518952E-3</v>
      </c>
      <c r="Y32" s="97">
        <f t="shared" si="13"/>
        <v>0.63012586956164007</v>
      </c>
      <c r="Z32" s="97">
        <f t="shared" si="13"/>
        <v>3.159149365021098</v>
      </c>
      <c r="AA32" s="97">
        <f t="shared" si="13"/>
        <v>2.3689460748409505</v>
      </c>
      <c r="AB32" s="97">
        <f t="shared" si="13"/>
        <v>2.4477813435377538</v>
      </c>
      <c r="AC32" s="97">
        <f t="shared" si="13"/>
        <v>18.426658950320572</v>
      </c>
      <c r="AD32" s="97">
        <f t="shared" si="13"/>
        <v>32.630715102239883</v>
      </c>
      <c r="AE32" s="97">
        <f t="shared" si="13"/>
        <v>26.717083448438334</v>
      </c>
      <c r="AF32" s="97">
        <f t="shared" si="13"/>
        <v>13.615635396228315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1.9319251922954399E-2</v>
      </c>
      <c r="C33" s="69">
        <f>'Basic T2'!O33</f>
        <v>0.49169432791535339</v>
      </c>
      <c r="D33" s="69">
        <f>'Basic T2'!Z33</f>
        <v>1.7819548797959501</v>
      </c>
      <c r="E33" s="69">
        <f>'Basic T2'!AK33</f>
        <v>0.91896029528540657</v>
      </c>
      <c r="F33" s="69">
        <f>'Basic T2'!AV33</f>
        <v>0.76164044406555376</v>
      </c>
      <c r="G33" s="69">
        <f>'Basic T2'!BG33</f>
        <v>5.651484767466556</v>
      </c>
      <c r="H33" s="69">
        <f>'Basic T2'!BR33</f>
        <v>9.5613747010953531</v>
      </c>
      <c r="I33" s="69">
        <f>'Basic T2'!CC33</f>
        <v>6.4214058673331458</v>
      </c>
      <c r="J33" s="69">
        <f>'Basic T2'!CN33</f>
        <v>2.2600439270535215</v>
      </c>
      <c r="K33" s="309">
        <f t="shared" ref="K33" si="14">SUM(B33:J33)</f>
        <v>27.867878461933792</v>
      </c>
      <c r="L33" s="97"/>
      <c r="M33" s="97">
        <f t="shared" si="0"/>
        <v>0.48481995698121066</v>
      </c>
      <c r="N33" s="97">
        <f t="shared" si="1"/>
        <v>1.964066927743132</v>
      </c>
      <c r="O33" s="97">
        <f t="shared" si="2"/>
        <v>3.3623799471749698</v>
      </c>
      <c r="P33" s="97">
        <f t="shared" si="3"/>
        <v>5.5727346353493967</v>
      </c>
      <c r="Q33" s="97">
        <f t="shared" si="4"/>
        <v>5.695744232509397</v>
      </c>
      <c r="R33" s="97">
        <f t="shared" si="5"/>
        <v>7.8263472054915502</v>
      </c>
      <c r="S33" s="97">
        <f t="shared" si="6"/>
        <v>14.580356704571058</v>
      </c>
      <c r="T33" s="97">
        <f t="shared" si="7"/>
        <v>20.664345362196435</v>
      </c>
      <c r="U33" s="97">
        <f t="shared" si="8"/>
        <v>19.867600441807706</v>
      </c>
      <c r="V33" s="97">
        <f t="shared" si="9"/>
        <v>9.5399714709975054</v>
      </c>
      <c r="W33" s="97"/>
      <c r="X33" s="97">
        <f t="shared" ref="X33" si="15">IF($K33&gt;0,B33/$K33*100,0)</f>
        <v>6.9324444447192435E-2</v>
      </c>
      <c r="Y33" s="97">
        <f t="shared" ref="Y33" si="16">IF($K33&gt;0,C33/$K33*100,0)</f>
        <v>1.7643766050831056</v>
      </c>
      <c r="Z33" s="97">
        <f t="shared" ref="Z33" si="17">IF($K33&gt;0,D33/$K33*100,0)</f>
        <v>6.3942968684538233</v>
      </c>
      <c r="AA33" s="97">
        <f t="shared" ref="AA33" si="18">IF($K33&gt;0,E33/$K33*100,0)</f>
        <v>3.2975610129083308</v>
      </c>
      <c r="AB33" s="97">
        <f t="shared" ref="AB33" si="19">IF($K33&gt;0,F33/$K33*100,0)</f>
        <v>2.7330406407000756</v>
      </c>
      <c r="AC33" s="97">
        <f t="shared" ref="AC33" si="20">IF($K33&gt;0,G33/$K33*100,0)</f>
        <v>20.279565863566607</v>
      </c>
      <c r="AD33" s="97">
        <f t="shared" ref="AD33" si="21">IF($K33&gt;0,H33/$K33*100,0)</f>
        <v>34.30966126164121</v>
      </c>
      <c r="AE33" s="97">
        <f t="shared" ref="AE33" si="22">IF($K33&gt;0,I33/$K33*100,0)</f>
        <v>23.042320484153407</v>
      </c>
      <c r="AF33" s="97">
        <f>IF($K33&gt;0,J33/$K33*100,0)</f>
        <v>8.1098528190462531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3.9848301714409673</v>
      </c>
      <c r="C35" s="310">
        <f t="shared" ref="C35:K35" si="24">SUM(C8:C33)</f>
        <v>25.034499637970534</v>
      </c>
      <c r="D35" s="310">
        <f t="shared" si="24"/>
        <v>52.996832832444369</v>
      </c>
      <c r="E35" s="310">
        <f t="shared" si="24"/>
        <v>16.490293463036753</v>
      </c>
      <c r="F35" s="310">
        <f t="shared" si="24"/>
        <v>13.372097007417672</v>
      </c>
      <c r="G35" s="310">
        <f t="shared" si="24"/>
        <v>72.211015165555807</v>
      </c>
      <c r="H35" s="310">
        <f t="shared" si="24"/>
        <v>65.577097288009327</v>
      </c>
      <c r="I35" s="310">
        <f t="shared" si="24"/>
        <v>31.074809072251238</v>
      </c>
      <c r="J35" s="310">
        <f t="shared" si="24"/>
        <v>11.375525361873471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1.3641212840885557</v>
      </c>
      <c r="Y35" s="98">
        <f t="shared" ref="Y35:AG35" si="26">IF($K35&gt;0,C35/$K35*100,0)</f>
        <v>8.570024900286711</v>
      </c>
      <c r="Z35" s="98">
        <f t="shared" si="26"/>
        <v>18.142330926459042</v>
      </c>
      <c r="AA35" s="98">
        <f t="shared" si="26"/>
        <v>5.645098868958927</v>
      </c>
      <c r="AB35" s="98">
        <f t="shared" si="26"/>
        <v>4.5776510807031663</v>
      </c>
      <c r="AC35" s="98">
        <f t="shared" si="26"/>
        <v>24.719894824866675</v>
      </c>
      <c r="AD35" s="98">
        <f t="shared" si="26"/>
        <v>22.448915088135681</v>
      </c>
      <c r="AE35" s="98">
        <f t="shared" si="26"/>
        <v>10.637795497095762</v>
      </c>
      <c r="AF35" s="98">
        <f t="shared" si="26"/>
        <v>3.8941675294055011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automation\Data\Results\Workbooks\MCAs\TV_MCA\[TV_MCA_MainTables.Main.xlsm]Manager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automation\Data\Results\Workbooks\MCAs\TV_MCA\[TV_MCA_MainTables.Main.xlsm]Manager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automation\Data\Results\Workbooks\MCAs\TV_MCA\[TV_MCA_MainTables.Main.xlsm]Manager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automation\Data\Results\Workbooks\MCAs\TV_MCA\[TV_MCA_MainTables.Main.xlsm]Manager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automation\Data\Results\Workbooks\MCAs\TV_MCA\[TV_MCA_MainTables.Main.xlsm]Manager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automation\Data\Results\Workbooks\MCAs\TV_MCA\[TV_MCA_MainTables.Main.xlsm]Manager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automation\Data\Results\Workbooks\MCAs\TV_MCA\[TV_MCA_MainTables.Main.xlsm]Manager</v>
      </c>
      <c r="Y79" s="91" t="str">
        <f ca="1">CELL("filename")</f>
        <v>M:\IE\Projects\Nuffield via NFER AI and automation\Data\Results\Workbooks\MCAs\TV_MCA\[TV_MCA_MainTables.Main.xlsm]Manager</v>
      </c>
      <c r="AW79" s="91" t="str">
        <f ca="1">CELL("filename")</f>
        <v>M:\IE\Projects\Nuffield via NFER AI and automation\Data\Results\Workbooks\MCAs\TV_MCA\[TV_MCA_MainTables.Main.xlsm]Manager</v>
      </c>
      <c r="BU79" s="91" t="str">
        <f ca="1">CELL("filename")</f>
        <v>M:\IE\Projects\Nuffield via NFER AI and automation\Data\Results\Workbooks\MCAs\TV_MCA\[TV_MCA_MainTables.Main.xlsm]Manager</v>
      </c>
      <c r="CS79" s="91" t="str">
        <f ca="1">CELL("filename")</f>
        <v>M:\IE\Projects\Nuffield via NFER AI and automation\Data\Results\Workbooks\MCAs\TV_MCA\[TV_MCA_MainTables.Main.xlsm]Manager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automation\Data\Results\Workbooks\MCAs\TV_MCA\[TV_MCA_MainTables.Main.xlsm]Manager</v>
      </c>
      <c r="Y96" s="91" t="str">
        <f ca="1">CELL("filename")</f>
        <v>M:\IE\Projects\Nuffield via NFER AI and automation\Data\Results\Workbooks\MCAs\TV_MCA\[TV_MCA_MainTables.Main.xlsm]Manager</v>
      </c>
      <c r="AW96" s="91" t="str">
        <f ca="1">CELL("filename")</f>
        <v>M:\IE\Projects\Nuffield via NFER AI and automation\Data\Results\Workbooks\MCAs\TV_MCA\[TV_MCA_MainTables.Main.xlsm]Manager</v>
      </c>
      <c r="BU96" s="91" t="str">
        <f ca="1">CELL("filename")</f>
        <v>M:\IE\Projects\Nuffield via NFER AI and automation\Data\Results\Workbooks\MCAs\TV_MCA\[TV_MCA_MainTables.Main.xlsm]Manager</v>
      </c>
      <c r="CS96" s="91" t="str">
        <f ca="1">CELL("filename")</f>
        <v>M:\IE\Projects\Nuffield via NFER AI and automation\Data\Results\Workbooks\MCAs\TV_MCA\[TV_MCA_MainTables.Main.xlsm]Manager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C8E535-D07F-46F7-B9F4-F2428A7EFB03}"/>
</file>

<file path=customXml/itemProps2.xml><?xml version="1.0" encoding="utf-8"?>
<ds:datastoreItem xmlns:ds="http://schemas.openxmlformats.org/officeDocument/2006/customXml" ds:itemID="{55304A30-657E-4145-85B9-2868B551FEA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2024-02-29T16:29:46Z</dcterms:modified>
</cp:coreProperties>
</file>