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O_LSIP\"/>
    </mc:Choice>
  </mc:AlternateContent>
  <xr:revisionPtr revIDLastSave="0" documentId="13_ncr:1_{85367B3B-44FC-4377-A7A1-DA33D4789B4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7" i="78" l="1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<sst xmlns="http://schemas.openxmlformats.org/spreadsheetml/2006/main" count="2355" uniqueCount="531">
  <si>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</si>
  <si>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</si>
  <si>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</si>
  <si>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</si>
  <si>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</si>
  <si>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</si>
  <si>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</si>
  <si>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</si>
  <si>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</si>
  <si>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</si>
  <si>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</si>
  <si>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</si>
  <si>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</si>
  <si>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</si>
  <si>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</si>
  <si>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</si>
  <si>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</si>
  <si>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</si>
  <si>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</si>
  <si>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</si>
  <si>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</si>
  <si>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</si>
  <si>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</si>
  <si>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</si>
  <si>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</si>
  <si>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</si>
  <si>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</si>
  <si>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</si>
  <si>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</si>
  <si>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</si>
  <si>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</si>
  <si>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</si>
  <si>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</si>
  <si>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</si>
  <si>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</si>
  <si>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</si>
  <si>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</si>
  <si>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</si>
  <si>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</si>
  <si>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</si>
  <si>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</si>
  <si>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</si>
  <si>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</si>
  <si>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</si>
  <si>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</si>
  <si>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</si>
  <si>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</si>
  <si>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</si>
  <si>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</si>
  <si>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</si>
  <si>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</si>
  <si>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</si>
  <si>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</si>
  <si>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</si>
  <si>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</si>
  <si>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</si>
  <si>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</si>
  <si>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</si>
  <si>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</si>
  <si>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</si>
  <si>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</si>
  <si>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</si>
  <si>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</si>
  <si>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</si>
  <si>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</si>
  <si>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</si>
  <si>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</si>
  <si>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</si>
  <si>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</si>
  <si>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</si>
  <si>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</si>
  <si>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</si>
  <si>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</si>
  <si>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</si>
  <si>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</si>
  <si>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</si>
  <si>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</si>
  <si>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</si>
  <si>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</si>
  <si>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</si>
  <si>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</si>
  <si>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</si>
  <si>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</si>
  <si>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</si>
  <si>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</si>
  <si>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</si>
  <si>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</si>
  <si>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</si>
  <si>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</si>
  <si>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</si>
  <si>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</si>
  <si>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</si>
  <si>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</si>
  <si>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</si>
  <si>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</si>
  <si>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</si>
  <si>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</si>
  <si>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</si>
  <si>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</si>
  <si>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</si>
  <si>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</si>
  <si>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</si>
  <si>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</si>
  <si>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</si>
  <si>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</si>
  <si>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</si>
  <si>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</si>
  <si>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</si>
  <si>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</si>
  <si>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</si>
  <si>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</si>
  <si>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</si>
  <si>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</si>
  <si>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</si>
  <si>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</si>
  <si>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</si>
  <si>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</si>
  <si>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</si>
  <si>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</si>
  <si>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</si>
  <si>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</si>
  <si>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</si>
  <si>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</si>
  <si>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</si>
  <si>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</si>
  <si>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</si>
  <si>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</si>
  <si>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</si>
  <si>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</si>
  <si>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</si>
  <si>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</si>
  <si>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</si>
  <si>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</si>
  <si>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</si>
  <si>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</si>
  <si>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</si>
  <si>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</si>
  <si>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</si>
  <si>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</si>
  <si>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</si>
  <si>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</si>
  <si>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</si>
  <si>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</si>
  <si>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</si>
  <si>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</si>
  <si>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</si>
  <si>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</si>
  <si>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</si>
  <si>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</si>
  <si>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</si>
  <si>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</si>
  <si>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</si>
  <si>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</si>
  <si>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</si>
  <si>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</si>
  <si>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</si>
  <si>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</si>
  <si>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</si>
  <si>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</si>
  <si>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</si>
  <si>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</si>
  <si>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</si>
  <si>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</si>
  <si>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</si>
  <si>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</si>
  <si>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</si>
  <si>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</si>
  <si>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</si>
  <si>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</si>
  <si>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</si>
  <si>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</si>
  <si>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</si>
  <si>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</si>
  <si>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</si>
  <si>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</si>
  <si>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</si>
  <si>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</si>
  <si>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</si>
  <si>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</si>
  <si>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</si>
  <si>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</si>
  <si>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</si>
  <si>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</si>
  <si>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</si>
  <si>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</si>
  <si>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</si>
  <si>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</si>
  <si>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</si>
  <si>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</si>
  <si>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</si>
  <si>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</si>
  <si>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</si>
  <si>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</si>
  <si>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</si>
  <si>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</si>
  <si>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</si>
  <si>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</si>
  <si>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</si>
  <si>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</si>
  <si>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</si>
  <si>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</si>
  <si>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</si>
  <si>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</si>
  <si>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</si>
  <si>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</si>
  <si>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</si>
  <si>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</si>
  <si>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</si>
  <si>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</si>
  <si>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</si>
  <si>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</si>
  <si>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</si>
  <si>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</si>
  <si>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</si>
  <si>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</si>
  <si>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</si>
  <si>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</si>
  <si>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</si>
  <si>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</si>
  <si>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</si>
  <si>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</si>
  <si>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</si>
  <si>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</si>
  <si>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</si>
  <si>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</si>
  <si>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</si>
  <si>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</si>
  <si>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</si>
  <si>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</si>
  <si>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</si>
  <si>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</si>
  <si>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</si>
  <si>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</si>
  <si>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</si>
  <si>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</si>
  <si>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</si>
  <si>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</si>
  <si>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</si>
  <si>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</si>
  <si>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</si>
  <si>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</si>
  <si>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</si>
  <si>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</si>
  <si>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</si>
  <si>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</si>
  <si>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</si>
  <si>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</si>
  <si>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</si>
  <si>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</si>
  <si>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</si>
  <si>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</si>
  <si>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</si>
  <si>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</si>
  <si>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</si>
  <si>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</si>
  <si>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</si>
  <si>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</si>
  <si>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</si>
  <si>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</si>
  <si>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</si>
  <si>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</si>
  <si>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</si>
  <si>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</si>
  <si>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</si>
  <si>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</si>
  <si>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</si>
  <si>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</si>
  <si>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</si>
  <si>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</si>
  <si>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</si>
  <si>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</si>
  <si>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</si>
  <si>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</si>
  <si>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</si>
  <si>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</si>
  <si>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</si>
  <si>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</si>
  <si>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</si>
  <si>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</si>
  <si>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</si>
  <si>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</si>
  <si>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</si>
  <si>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</si>
  <si>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</si>
  <si>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</si>
  <si>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</si>
  <si>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</si>
  <si>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</si>
  <si>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</si>
  <si>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</si>
  <si>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</si>
  <si>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</si>
  <si>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</si>
  <si>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</si>
  <si>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</si>
  <si>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</si>
  <si>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</si>
  <si>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</si>
  <si>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</si>
  <si>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</si>
  <si>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</si>
  <si>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</si>
  <si>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</si>
  <si>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</si>
  <si>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</si>
  <si>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</si>
  <si>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</si>
  <si>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</si>
  <si>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</si>
  <si>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</si>
  <si>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</si>
  <si>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</si>
  <si>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</si>
  <si>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</si>
  <si>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</si>
  <si>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</si>
  <si>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</si>
  <si>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</si>
  <si>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</si>
  <si>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</si>
  <si>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</si>
  <si>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</si>
  <si>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</si>
  <si>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</si>
  <si>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</si>
  <si>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</si>
  <si>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</si>
  <si>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</si>
  <si>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</si>
  <si>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</si>
  <si>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</si>
  <si>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</si>
  <si>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</si>
  <si>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</si>
  <si>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</si>
  <si>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</si>
  <si>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</si>
  <si>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</si>
  <si>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</si>
  <si>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</si>
  <si>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</si>
  <si>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</si>
  <si>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</si>
  <si>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</si>
  <si>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</si>
  <si>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</si>
  <si>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</si>
  <si>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</si>
  <si>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</si>
  <si>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</si>
  <si>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</si>
  <si>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</si>
  <si>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</si>
  <si>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</si>
  <si>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</si>
  <si>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</si>
  <si>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</si>
  <si>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</si>
  <si>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</si>
  <si>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</si>
  <si>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</si>
  <si>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</si>
  <si>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</si>
  <si>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</si>
  <si>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</si>
  <si>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</si>
  <si>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</si>
  <si>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</si>
  <si>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</si>
  <si>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</si>
  <si>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</si>
  <si>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</si>
  <si>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</si>
  <si>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</si>
  <si>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</si>
  <si>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</si>
  <si>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</si>
  <si>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</si>
  <si>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</si>
  <si>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</si>
  <si>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</si>
  <si>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</si>
  <si>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</si>
  <si>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</si>
  <si>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</si>
  <si>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</si>
  <si>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</si>
  <si>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</si>
  <si>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</si>
  <si>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</si>
  <si>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</si>
  <si>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</si>
  <si>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</si>
  <si>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</si>
  <si>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</si>
  <si>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</si>
  <si>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</si>
  <si>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</si>
  <si>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</si>
  <si>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</si>
  <si>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</si>
  <si>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</si>
  <si>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</si>
  <si>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</si>
  <si>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</si>
  <si>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</si>
  <si>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</si>
  <si>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</si>
  <si>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</si>
  <si>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</si>
  <si>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</si>
  <si>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</si>
  <si>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</si>
  <si>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</si>
  <si>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</si>
  <si>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</si>
  <si>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</si>
  <si>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</si>
  <si>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</si>
  <si>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</si>
  <si>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</si>
  <si>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</si>
  <si>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</si>
  <si>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</si>
  <si>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</si>
  <si>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</si>
  <si>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</si>
  <si>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</si>
  <si>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</si>
  <si>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</si>
  <si>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</si>
  <si>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</si>
  <si>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</si>
  <si>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</si>
  <si>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</si>
  <si>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</si>
  <si>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</si>
  <si>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</si>
  <si>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</si>
  <si>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</si>
  <si>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</si>
  <si>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</si>
  <si>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</si>
  <si>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</si>
  <si>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</si>
  <si>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</si>
  <si>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</si>
  <si>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</si>
  <si>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</si>
  <si>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</si>
  <si>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</si>
  <si>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</si>
  <si>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</si>
  <si>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</si>
  <si>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</si>
  <si>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</si>
  <si>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</si>
  <si>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</si>
  <si>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</si>
  <si>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</si>
  <si>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</si>
  <si>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</si>
  <si>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</si>
  <si>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</si>
  <si>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</si>
  <si>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</si>
  <si>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</si>
  <si>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</si>
  <si>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</si>
  <si>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</si>
  <si>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</si>
  <si>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</si>
  <si>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</si>
  <si>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</si>
  <si>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</si>
  <si>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</si>
  <si>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</si>
  <si>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</si>
  <si>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</si>
  <si>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</si>
  <si>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</si>
  <si>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</si>
  <si>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</si>
  <si>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</si>
  <si>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</si>
  <si>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</si>
  <si>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</si>
  <si>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</si>
  <si>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</si>
  <si>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</si>
  <si>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</si>
  <si>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</si>
  <si>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</si>
  <si>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</si>
  <si>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</si>
  <si>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</si>
  <si>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</si>
  <si>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</si>
  <si>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</si>
  <si>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</si>
  <si>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</si>
  <si>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</si>
  <si>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</si>
  <si>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</si>
  <si>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</si>
  <si>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</si>
  <si>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</si>
  <si>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</si>
  <si>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</si>
  <si>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</si>
  <si>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</si>
  <si>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</si>
  <si>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</si>
  <si>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</si>
  <si>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</si>
  <si>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</si>
  <si>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</si>
  <si>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</si>
  <si>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</si>
  <si>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</si>
  <si>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</si>
  <si>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</si>
  <si>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</si>
  <si>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</si>
  <si>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automation/Data/Results/Workbooks/LSIPs/WO_LSIP/WO_LSIP_Database.Main.xlsx</t>
  </si>
  <si>
    <t>LSIP</t>
  </si>
  <si>
    <t>37. Worcestershire</t>
  </si>
  <si>
    <t>28-02-2024 10:27:28</t>
  </si>
  <si>
    <t>LSIP name</t>
  </si>
  <si>
    <t>Worcestershire</t>
  </si>
  <si>
    <t>29 02 2024 04:18:47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</si>
</sst>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0.85418885277923629</c:v>
                </c:pt>
                <c:pt idx="2">
                  <c:v>1.6439606723901878</c:v>
                </c:pt>
                <c:pt idx="3">
                  <c:v>-1.2944743019700944</c:v>
                </c:pt>
                <c:pt idx="4">
                  <c:v>-0.41006726852587105</c:v>
                </c:pt>
                <c:pt idx="5">
                  <c:v>0.28963175326026658</c:v>
                </c:pt>
                <c:pt idx="7">
                  <c:v>-1.6919130969038632</c:v>
                </c:pt>
                <c:pt idx="8">
                  <c:v>-1.0961359868506548</c:v>
                </c:pt>
                <c:pt idx="9">
                  <c:v>9.2165156104695676</c:v>
                </c:pt>
                <c:pt idx="10">
                  <c:v>0.55426413060264412</c:v>
                </c:pt>
                <c:pt idx="11">
                  <c:v>1.6224170883599953</c:v>
                </c:pt>
                <c:pt idx="12">
                  <c:v>-2.2131356748835151</c:v>
                </c:pt>
                <c:pt idx="13">
                  <c:v>2.3208478167777269</c:v>
                </c:pt>
                <c:pt idx="14">
                  <c:v>2.0302950270959075</c:v>
                </c:pt>
                <c:pt idx="15">
                  <c:v>2.6858487135634768</c:v>
                </c:pt>
                <c:pt idx="17">
                  <c:v>3.7850647266854498</c:v>
                </c:pt>
                <c:pt idx="18">
                  <c:v>5.41014154909496</c:v>
                </c:pt>
                <c:pt idx="19">
                  <c:v>-1.3699911327727299</c:v>
                </c:pt>
                <c:pt idx="20">
                  <c:v>1.067091105316198</c:v>
                </c:pt>
                <c:pt idx="22">
                  <c:v>2.4831752727222156</c:v>
                </c:pt>
                <c:pt idx="24">
                  <c:v>-2.3002527141085083</c:v>
                </c:pt>
                <c:pt idx="25">
                  <c:v>1.9396243344292241</c:v>
                </c:pt>
                <c:pt idx="26">
                  <c:v>-5.095933712770373</c:v>
                </c:pt>
                <c:pt idx="27">
                  <c:v>-1.7853140187062744</c:v>
                </c:pt>
                <c:pt idx="29">
                  <c:v>-6.2046458779350893</c:v>
                </c:pt>
                <c:pt idx="30">
                  <c:v>-3.5909819304782431</c:v>
                </c:pt>
                <c:pt idx="31">
                  <c:v>10.756634324828983</c:v>
                </c:pt>
                <c:pt idx="32">
                  <c:v>-11.669784248236315</c:v>
                </c:pt>
                <c:pt idx="33">
                  <c:v>-8.9839359666454843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0.44588320814156202</c:v>
                </c:pt>
                <c:pt idx="2">
                  <c:v>0.76138091036843658</c:v>
                </c:pt>
                <c:pt idx="3">
                  <c:v>0.61760333622349339</c:v>
                </c:pt>
                <c:pt idx="4">
                  <c:v>0.24299159374991941</c:v>
                </c:pt>
                <c:pt idx="5">
                  <c:v>0.64036032791905395</c:v>
                </c:pt>
                <c:pt idx="7">
                  <c:v>-0.20291298430010762</c:v>
                </c:pt>
                <c:pt idx="8">
                  <c:v>8.8533337701202086E-3</c:v>
                </c:pt>
                <c:pt idx="9">
                  <c:v>0.81637368122855491</c:v>
                </c:pt>
                <c:pt idx="10">
                  <c:v>0.6802041058201036</c:v>
                </c:pt>
                <c:pt idx="11">
                  <c:v>1.0270215355552947</c:v>
                </c:pt>
                <c:pt idx="12">
                  <c:v>-0.25555659797834585</c:v>
                </c:pt>
                <c:pt idx="13">
                  <c:v>0.72846757369164905</c:v>
                </c:pt>
                <c:pt idx="14">
                  <c:v>2.6198618838124688E-2</c:v>
                </c:pt>
                <c:pt idx="15">
                  <c:v>0.5517654509707981</c:v>
                </c:pt>
                <c:pt idx="17">
                  <c:v>1.3733315020259207</c:v>
                </c:pt>
                <c:pt idx="18">
                  <c:v>0.760782712895125</c:v>
                </c:pt>
                <c:pt idx="19">
                  <c:v>0.13852892561643237</c:v>
                </c:pt>
                <c:pt idx="20">
                  <c:v>0.60009420911326661</c:v>
                </c:pt>
                <c:pt idx="22">
                  <c:v>0.10158408216136561</c:v>
                </c:pt>
                <c:pt idx="24">
                  <c:v>-0.6594846305705393</c:v>
                </c:pt>
                <c:pt idx="25">
                  <c:v>-3.5352241715025379E-3</c:v>
                </c:pt>
                <c:pt idx="26">
                  <c:v>-0.12900297787581394</c:v>
                </c:pt>
                <c:pt idx="27">
                  <c:v>-0.43450341980750817</c:v>
                </c:pt>
                <c:pt idx="29">
                  <c:v>0.51895080450328201</c:v>
                </c:pt>
                <c:pt idx="30">
                  <c:v>-0.32579754105542813</c:v>
                </c:pt>
                <c:pt idx="31">
                  <c:v>-5.2626646123717258</c:v>
                </c:pt>
                <c:pt idx="32">
                  <c:v>0.30946532826696682</c:v>
                </c:pt>
                <c:pt idx="33">
                  <c:v>0.17952146583537498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7.6879999999999882</c:v>
                </c:pt>
                <c:pt idx="1">
                  <c:v>4.6289999999999969</c:v>
                </c:pt>
                <c:pt idx="2">
                  <c:v>5.3020000000000076</c:v>
                </c:pt>
                <c:pt idx="3">
                  <c:v>4.6449999999999942</c:v>
                </c:pt>
                <c:pt idx="4">
                  <c:v>5.3910000000000027</c:v>
                </c:pt>
                <c:pt idx="5">
                  <c:v>5.4099999999999921</c:v>
                </c:pt>
                <c:pt idx="6">
                  <c:v>4.264999999999997</c:v>
                </c:pt>
                <c:pt idx="7">
                  <c:v>3.2610000000000015</c:v>
                </c:pt>
                <c:pt idx="8">
                  <c:v>6.046000000000002</c:v>
                </c:pt>
                <c:pt idx="9">
                  <c:v>4.2909999999999986</c:v>
                </c:pt>
                <c:pt idx="10">
                  <c:v>2.9089999999999985</c:v>
                </c:pt>
                <c:pt idx="11">
                  <c:v>2.9420000000000073</c:v>
                </c:pt>
                <c:pt idx="12">
                  <c:v>2.9720000000000035</c:v>
                </c:pt>
                <c:pt idx="13">
                  <c:v>3.0140000000000056</c:v>
                </c:pt>
                <c:pt idx="14">
                  <c:v>3.0449999999999897</c:v>
                </c:pt>
                <c:pt idx="15">
                  <c:v>3.0429999999999975</c:v>
                </c:pt>
                <c:pt idx="16">
                  <c:v>3.0440000000000058</c:v>
                </c:pt>
                <c:pt idx="17">
                  <c:v>3.0429999999999984</c:v>
                </c:pt>
                <c:pt idx="18">
                  <c:v>3.0420000000000065</c:v>
                </c:pt>
                <c:pt idx="19">
                  <c:v>3.0409999999999968</c:v>
                </c:pt>
                <c:pt idx="20">
                  <c:v>3.0430000000000033</c:v>
                </c:pt>
                <c:pt idx="21">
                  <c:v>3.0439999999999996</c:v>
                </c:pt>
                <c:pt idx="22">
                  <c:v>3.0459999999999949</c:v>
                </c:pt>
                <c:pt idx="23">
                  <c:v>3.0469999999999953</c:v>
                </c:pt>
                <c:pt idx="24" formatCode="#,##0.00">
                  <c:v>3.047000000000005</c:v>
                </c:pt>
                <c:pt idx="25">
                  <c:v>3.0469999999999953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4.3999999999999886E-2</c:v>
                </c:pt>
                <c:pt idx="1">
                  <c:v>3.7999999999999971E-2</c:v>
                </c:pt>
                <c:pt idx="2">
                  <c:v>0.29400000000000026</c:v>
                </c:pt>
                <c:pt idx="3">
                  <c:v>5.1000000000000073E-2</c:v>
                </c:pt>
                <c:pt idx="4">
                  <c:v>3.1999999999999952E-2</c:v>
                </c:pt>
                <c:pt idx="5">
                  <c:v>0.13500000000000009</c:v>
                </c:pt>
                <c:pt idx="6">
                  <c:v>4.0000000000000042E-2</c:v>
                </c:pt>
                <c:pt idx="7">
                  <c:v>7.6999999999999805E-2</c:v>
                </c:pt>
                <c:pt idx="8">
                  <c:v>0.2100000000000001</c:v>
                </c:pt>
                <c:pt idx="9">
                  <c:v>0.21200000000000047</c:v>
                </c:pt>
                <c:pt idx="10">
                  <c:v>0.22500000000000001</c:v>
                </c:pt>
                <c:pt idx="11">
                  <c:v>0.20700000000000027</c:v>
                </c:pt>
                <c:pt idx="12">
                  <c:v>0.20000000000000026</c:v>
                </c:pt>
                <c:pt idx="13">
                  <c:v>0.186</c:v>
                </c:pt>
                <c:pt idx="14">
                  <c:v>0.1720000000000001</c:v>
                </c:pt>
                <c:pt idx="15">
                  <c:v>0.16100000000000014</c:v>
                </c:pt>
                <c:pt idx="16">
                  <c:v>0.15200000000000011</c:v>
                </c:pt>
                <c:pt idx="17">
                  <c:v>0.14399999999999999</c:v>
                </c:pt>
                <c:pt idx="18">
                  <c:v>0.13700000000000001</c:v>
                </c:pt>
                <c:pt idx="19">
                  <c:v>0.1300000000000002</c:v>
                </c:pt>
                <c:pt idx="20">
                  <c:v>0.12400000000000008</c:v>
                </c:pt>
                <c:pt idx="21">
                  <c:v>0.11800000000000017</c:v>
                </c:pt>
                <c:pt idx="22">
                  <c:v>0.1129999999999995</c:v>
                </c:pt>
                <c:pt idx="23">
                  <c:v>0.10800000000000014</c:v>
                </c:pt>
                <c:pt idx="24" formatCode="#,##0.00">
                  <c:v>0.10399999999999988</c:v>
                </c:pt>
                <c:pt idx="25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0.65400000000000058</c:v>
                </c:pt>
                <c:pt idx="1">
                  <c:v>0.44800000000000029</c:v>
                </c:pt>
                <c:pt idx="2">
                  <c:v>0.35200000000000026</c:v>
                </c:pt>
                <c:pt idx="3">
                  <c:v>0.39599999999999969</c:v>
                </c:pt>
                <c:pt idx="4">
                  <c:v>0.55099999999999949</c:v>
                </c:pt>
                <c:pt idx="5">
                  <c:v>0.37699999999999934</c:v>
                </c:pt>
                <c:pt idx="6">
                  <c:v>0.47499999999999976</c:v>
                </c:pt>
                <c:pt idx="7">
                  <c:v>0.35900000000000065</c:v>
                </c:pt>
                <c:pt idx="8">
                  <c:v>0.26100000000000023</c:v>
                </c:pt>
                <c:pt idx="9">
                  <c:v>0.28700000000000053</c:v>
                </c:pt>
                <c:pt idx="10">
                  <c:v>0.31399999999999956</c:v>
                </c:pt>
                <c:pt idx="11">
                  <c:v>0.31000000000000083</c:v>
                </c:pt>
                <c:pt idx="12">
                  <c:v>0.30499999999999933</c:v>
                </c:pt>
                <c:pt idx="13">
                  <c:v>0.30400000000000049</c:v>
                </c:pt>
                <c:pt idx="14">
                  <c:v>0.30300000000000066</c:v>
                </c:pt>
                <c:pt idx="15">
                  <c:v>0.30300000000000044</c:v>
                </c:pt>
                <c:pt idx="16">
                  <c:v>0.30200000000000032</c:v>
                </c:pt>
                <c:pt idx="17">
                  <c:v>0.30200000000000016</c:v>
                </c:pt>
                <c:pt idx="18">
                  <c:v>0.30100000000000032</c:v>
                </c:pt>
                <c:pt idx="19">
                  <c:v>0.30100000000000049</c:v>
                </c:pt>
                <c:pt idx="20">
                  <c:v>0.29999999999999977</c:v>
                </c:pt>
                <c:pt idx="21">
                  <c:v>0.30000000000000016</c:v>
                </c:pt>
                <c:pt idx="22">
                  <c:v>0.30000000000000088</c:v>
                </c:pt>
                <c:pt idx="23">
                  <c:v>0.2990000000000006</c:v>
                </c:pt>
                <c:pt idx="24" formatCode="#,##0.00">
                  <c:v>0.29899999999999977</c:v>
                </c:pt>
                <c:pt idx="25">
                  <c:v>0.29900000000000015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1.9099999999999944</c:v>
                </c:pt>
                <c:pt idx="1">
                  <c:v>2.2020000000000013</c:v>
                </c:pt>
                <c:pt idx="2">
                  <c:v>2.2029999999999981</c:v>
                </c:pt>
                <c:pt idx="3">
                  <c:v>2.0209999999999964</c:v>
                </c:pt>
                <c:pt idx="4">
                  <c:v>2.4480000000000017</c:v>
                </c:pt>
                <c:pt idx="5">
                  <c:v>2.4739999999999935</c:v>
                </c:pt>
                <c:pt idx="6">
                  <c:v>1.893000000000002</c:v>
                </c:pt>
                <c:pt idx="7">
                  <c:v>3.1069999999999931</c:v>
                </c:pt>
                <c:pt idx="8">
                  <c:v>2.0179999999999967</c:v>
                </c:pt>
                <c:pt idx="9">
                  <c:v>1.9870000000000008</c:v>
                </c:pt>
                <c:pt idx="10">
                  <c:v>1.7960000000000016</c:v>
                </c:pt>
                <c:pt idx="11">
                  <c:v>1.7560000000000004</c:v>
                </c:pt>
                <c:pt idx="12">
                  <c:v>1.7430000000000008</c:v>
                </c:pt>
                <c:pt idx="13">
                  <c:v>1.7589999999999972</c:v>
                </c:pt>
                <c:pt idx="14">
                  <c:v>1.8210000000000028</c:v>
                </c:pt>
                <c:pt idx="15">
                  <c:v>1.8549999999999993</c:v>
                </c:pt>
                <c:pt idx="16">
                  <c:v>1.880000000000001</c:v>
                </c:pt>
                <c:pt idx="17">
                  <c:v>1.8960000000000004</c:v>
                </c:pt>
                <c:pt idx="18">
                  <c:v>1.9070000000000056</c:v>
                </c:pt>
                <c:pt idx="19">
                  <c:v>1.9150000000000018</c:v>
                </c:pt>
                <c:pt idx="20">
                  <c:v>1.921</c:v>
                </c:pt>
                <c:pt idx="21">
                  <c:v>1.9259999999999988</c:v>
                </c:pt>
                <c:pt idx="22">
                  <c:v>1.9309999999999989</c:v>
                </c:pt>
                <c:pt idx="23">
                  <c:v>1.9339999999999962</c:v>
                </c:pt>
                <c:pt idx="24" formatCode="#,##0.00">
                  <c:v>1.9379999999999982</c:v>
                </c:pt>
                <c:pt idx="25">
                  <c:v>1.9409999999999969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4.6679999999999957</c:v>
                </c:pt>
                <c:pt idx="1">
                  <c:v>4.066000000000014</c:v>
                </c:pt>
                <c:pt idx="2">
                  <c:v>4.6159999999999988</c:v>
                </c:pt>
                <c:pt idx="3">
                  <c:v>4.7610000000000081</c:v>
                </c:pt>
                <c:pt idx="4">
                  <c:v>4.7809999999999997</c:v>
                </c:pt>
                <c:pt idx="5">
                  <c:v>5.0799999999999956</c:v>
                </c:pt>
                <c:pt idx="6">
                  <c:v>5.2949999999999866</c:v>
                </c:pt>
                <c:pt idx="7">
                  <c:v>4.8919999999999924</c:v>
                </c:pt>
                <c:pt idx="8">
                  <c:v>4.7180000000000009</c:v>
                </c:pt>
                <c:pt idx="9">
                  <c:v>3.9429999999999961</c:v>
                </c:pt>
                <c:pt idx="10">
                  <c:v>3.9109999999999929</c:v>
                </c:pt>
                <c:pt idx="11">
                  <c:v>3.9180000000000041</c:v>
                </c:pt>
                <c:pt idx="12">
                  <c:v>3.9289999999999972</c:v>
                </c:pt>
                <c:pt idx="13">
                  <c:v>3.9580000000000037</c:v>
                </c:pt>
                <c:pt idx="14">
                  <c:v>3.9600000000000035</c:v>
                </c:pt>
                <c:pt idx="15">
                  <c:v>3.9450000000000065</c:v>
                </c:pt>
                <c:pt idx="16">
                  <c:v>3.9380000000000024</c:v>
                </c:pt>
                <c:pt idx="17">
                  <c:v>3.9290000000000016</c:v>
                </c:pt>
                <c:pt idx="18">
                  <c:v>3.9180000000000033</c:v>
                </c:pt>
                <c:pt idx="19">
                  <c:v>3.907000000000004</c:v>
                </c:pt>
                <c:pt idx="20">
                  <c:v>3.8959999999999937</c:v>
                </c:pt>
                <c:pt idx="21">
                  <c:v>3.8850000000000029</c:v>
                </c:pt>
                <c:pt idx="22">
                  <c:v>3.8729999999999936</c:v>
                </c:pt>
                <c:pt idx="23">
                  <c:v>3.8610000000000042</c:v>
                </c:pt>
                <c:pt idx="24" formatCode="#,##0.00">
                  <c:v>3.8489999999999993</c:v>
                </c:pt>
                <c:pt idx="25">
                  <c:v>3.836000000000003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6.2519999999999971</c:v>
                </c:pt>
                <c:pt idx="1">
                  <c:v>7.5299999999999798</c:v>
                </c:pt>
                <c:pt idx="2">
                  <c:v>7.2869999999999981</c:v>
                </c:pt>
                <c:pt idx="3">
                  <c:v>6.9800000000000013</c:v>
                </c:pt>
                <c:pt idx="4">
                  <c:v>7.4750000000000112</c:v>
                </c:pt>
                <c:pt idx="5">
                  <c:v>6.8540000000000063</c:v>
                </c:pt>
                <c:pt idx="6">
                  <c:v>7.6979999999999906</c:v>
                </c:pt>
                <c:pt idx="7">
                  <c:v>7.6529999999999951</c:v>
                </c:pt>
                <c:pt idx="8">
                  <c:v>8.3190000000000506</c:v>
                </c:pt>
                <c:pt idx="9">
                  <c:v>8.0859999999999932</c:v>
                </c:pt>
                <c:pt idx="10">
                  <c:v>7.5450000000000053</c:v>
                </c:pt>
                <c:pt idx="11">
                  <c:v>7.9129999999999976</c:v>
                </c:pt>
                <c:pt idx="12">
                  <c:v>7.947000000000001</c:v>
                </c:pt>
                <c:pt idx="13">
                  <c:v>8.0800000000000107</c:v>
                </c:pt>
                <c:pt idx="14">
                  <c:v>8.1670000000000051</c:v>
                </c:pt>
                <c:pt idx="15">
                  <c:v>8.1840000000000188</c:v>
                </c:pt>
                <c:pt idx="16">
                  <c:v>8.1180000000000039</c:v>
                </c:pt>
                <c:pt idx="17">
                  <c:v>8.0509999999999824</c:v>
                </c:pt>
                <c:pt idx="18">
                  <c:v>7.983000000000013</c:v>
                </c:pt>
                <c:pt idx="19">
                  <c:v>7.9139999999999961</c:v>
                </c:pt>
                <c:pt idx="20">
                  <c:v>7.8589999999999876</c:v>
                </c:pt>
                <c:pt idx="21">
                  <c:v>7.7979999999999947</c:v>
                </c:pt>
                <c:pt idx="22">
                  <c:v>7.7359999999999998</c:v>
                </c:pt>
                <c:pt idx="23">
                  <c:v>7.6720000000000219</c:v>
                </c:pt>
                <c:pt idx="24" formatCode="#,##0.00">
                  <c:v>7.6069999999999887</c:v>
                </c:pt>
                <c:pt idx="25">
                  <c:v>7.5409999999999915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23.691999999999947</c:v>
                </c:pt>
                <c:pt idx="1">
                  <c:v>22.741999999999987</c:v>
                </c:pt>
                <c:pt idx="2">
                  <c:v>21.589000000000006</c:v>
                </c:pt>
                <c:pt idx="3">
                  <c:v>22.020999999999965</c:v>
                </c:pt>
                <c:pt idx="4">
                  <c:v>23.103999999999932</c:v>
                </c:pt>
                <c:pt idx="5">
                  <c:v>23.196999999999978</c:v>
                </c:pt>
                <c:pt idx="6">
                  <c:v>22.456999999999891</c:v>
                </c:pt>
                <c:pt idx="7">
                  <c:v>22.306999999999949</c:v>
                </c:pt>
                <c:pt idx="8">
                  <c:v>21.719000000000001</c:v>
                </c:pt>
                <c:pt idx="9">
                  <c:v>21.649000000000058</c:v>
                </c:pt>
                <c:pt idx="10">
                  <c:v>20.649000000000015</c:v>
                </c:pt>
                <c:pt idx="11">
                  <c:v>20.652999999999988</c:v>
                </c:pt>
                <c:pt idx="12">
                  <c:v>20.472999999999942</c:v>
                </c:pt>
                <c:pt idx="13">
                  <c:v>20.272999999999939</c:v>
                </c:pt>
                <c:pt idx="14">
                  <c:v>20.145000000000007</c:v>
                </c:pt>
                <c:pt idx="15">
                  <c:v>19.950999999999976</c:v>
                </c:pt>
                <c:pt idx="16">
                  <c:v>19.804999999999975</c:v>
                </c:pt>
                <c:pt idx="17">
                  <c:v>19.650999999999978</c:v>
                </c:pt>
                <c:pt idx="18">
                  <c:v>19.505999999999986</c:v>
                </c:pt>
                <c:pt idx="19">
                  <c:v>19.368999999999971</c:v>
                </c:pt>
                <c:pt idx="20">
                  <c:v>19.257999999999956</c:v>
                </c:pt>
                <c:pt idx="21">
                  <c:v>19.132999999999988</c:v>
                </c:pt>
                <c:pt idx="22">
                  <c:v>19.014999999999933</c:v>
                </c:pt>
                <c:pt idx="23">
                  <c:v>18.901999999999955</c:v>
                </c:pt>
                <c:pt idx="24" formatCode="#,##0.00">
                  <c:v>18.794999999999977</c:v>
                </c:pt>
                <c:pt idx="25">
                  <c:v>18.698000000000036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18.23</c:v>
                </c:pt>
                <c:pt idx="1">
                  <c:v>16.889999999999972</c:v>
                </c:pt>
                <c:pt idx="2">
                  <c:v>16.346000000000011</c:v>
                </c:pt>
                <c:pt idx="3">
                  <c:v>16.691999999999954</c:v>
                </c:pt>
                <c:pt idx="4">
                  <c:v>17.430999999999962</c:v>
                </c:pt>
                <c:pt idx="5">
                  <c:v>19.251999999999942</c:v>
                </c:pt>
                <c:pt idx="6">
                  <c:v>17.681000000000004</c:v>
                </c:pt>
                <c:pt idx="7">
                  <c:v>18.912000000000038</c:v>
                </c:pt>
                <c:pt idx="8">
                  <c:v>22.777999999999903</c:v>
                </c:pt>
                <c:pt idx="9">
                  <c:v>23.144999999999921</c:v>
                </c:pt>
                <c:pt idx="10">
                  <c:v>21.764000000000056</c:v>
                </c:pt>
                <c:pt idx="11">
                  <c:v>21.314000000000018</c:v>
                </c:pt>
                <c:pt idx="12">
                  <c:v>21.357000000000006</c:v>
                </c:pt>
                <c:pt idx="13">
                  <c:v>21.493000000000002</c:v>
                </c:pt>
                <c:pt idx="14">
                  <c:v>21.62700000000001</c:v>
                </c:pt>
                <c:pt idx="15">
                  <c:v>21.707000000000001</c:v>
                </c:pt>
                <c:pt idx="16">
                  <c:v>21.76300000000003</c:v>
                </c:pt>
                <c:pt idx="17">
                  <c:v>21.767000000000003</c:v>
                </c:pt>
                <c:pt idx="18">
                  <c:v>21.794999999999973</c:v>
                </c:pt>
                <c:pt idx="19">
                  <c:v>21.809999999999967</c:v>
                </c:pt>
                <c:pt idx="20">
                  <c:v>21.851000000000049</c:v>
                </c:pt>
                <c:pt idx="21">
                  <c:v>21.894999999999975</c:v>
                </c:pt>
                <c:pt idx="22">
                  <c:v>21.943000000000048</c:v>
                </c:pt>
                <c:pt idx="23">
                  <c:v>21.993999999999996</c:v>
                </c:pt>
                <c:pt idx="24" formatCode="#,##0.00">
                  <c:v>22.045999999999935</c:v>
                </c:pt>
                <c:pt idx="25">
                  <c:v>22.097999999999978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45.854999999999926</c:v>
                </c:pt>
                <c:pt idx="1">
                  <c:v>43.299000000000021</c:v>
                </c:pt>
                <c:pt idx="2">
                  <c:v>47.676999999999957</c:v>
                </c:pt>
                <c:pt idx="3">
                  <c:v>45.850999999999942</c:v>
                </c:pt>
                <c:pt idx="4">
                  <c:v>48.795000000000144</c:v>
                </c:pt>
                <c:pt idx="5">
                  <c:v>46.978000000000016</c:v>
                </c:pt>
                <c:pt idx="6">
                  <c:v>47.062999999999938</c:v>
                </c:pt>
                <c:pt idx="7">
                  <c:v>46.858999999999909</c:v>
                </c:pt>
                <c:pt idx="8">
                  <c:v>45.506000000000078</c:v>
                </c:pt>
                <c:pt idx="9">
                  <c:v>44.812999999999867</c:v>
                </c:pt>
                <c:pt idx="10">
                  <c:v>43.846999999999909</c:v>
                </c:pt>
                <c:pt idx="11">
                  <c:v>44.093000000000004</c:v>
                </c:pt>
                <c:pt idx="12">
                  <c:v>44.145000000000024</c:v>
                </c:pt>
                <c:pt idx="13">
                  <c:v>44.132000000000055</c:v>
                </c:pt>
                <c:pt idx="14">
                  <c:v>44.19599999999992</c:v>
                </c:pt>
                <c:pt idx="15">
                  <c:v>44.283999999999878</c:v>
                </c:pt>
                <c:pt idx="16">
                  <c:v>44.328999999999951</c:v>
                </c:pt>
                <c:pt idx="17">
                  <c:v>44.362999999999921</c:v>
                </c:pt>
                <c:pt idx="18">
                  <c:v>44.393000000000072</c:v>
                </c:pt>
                <c:pt idx="19">
                  <c:v>44.421999999999926</c:v>
                </c:pt>
                <c:pt idx="20">
                  <c:v>44.463000000000008</c:v>
                </c:pt>
                <c:pt idx="21">
                  <c:v>44.513000000000112</c:v>
                </c:pt>
                <c:pt idx="22">
                  <c:v>44.563000000000031</c:v>
                </c:pt>
                <c:pt idx="23">
                  <c:v>44.633000000000123</c:v>
                </c:pt>
                <c:pt idx="24" formatCode="#,##0.00">
                  <c:v>44.699000000000041</c:v>
                </c:pt>
                <c:pt idx="25">
                  <c:v>44.76699999999996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10.85000000000001</c:v>
                </c:pt>
                <c:pt idx="1">
                  <c:v>10.759999999999989</c:v>
                </c:pt>
                <c:pt idx="2">
                  <c:v>10.938000000000018</c:v>
                </c:pt>
                <c:pt idx="3">
                  <c:v>8.4520000000000106</c:v>
                </c:pt>
                <c:pt idx="4">
                  <c:v>9.3399999999999768</c:v>
                </c:pt>
                <c:pt idx="5">
                  <c:v>12.610999999999969</c:v>
                </c:pt>
                <c:pt idx="6">
                  <c:v>20.534000000000066</c:v>
                </c:pt>
                <c:pt idx="7">
                  <c:v>23.009999999999934</c:v>
                </c:pt>
                <c:pt idx="8">
                  <c:v>11.833999999999984</c:v>
                </c:pt>
                <c:pt idx="9">
                  <c:v>17.156999999999996</c:v>
                </c:pt>
                <c:pt idx="10">
                  <c:v>16.411999999999992</c:v>
                </c:pt>
                <c:pt idx="11">
                  <c:v>17.283000000000069</c:v>
                </c:pt>
                <c:pt idx="12">
                  <c:v>17.356000000000005</c:v>
                </c:pt>
                <c:pt idx="13">
                  <c:v>17.468</c:v>
                </c:pt>
                <c:pt idx="14">
                  <c:v>17.60200000000005</c:v>
                </c:pt>
                <c:pt idx="15">
                  <c:v>17.696000000000065</c:v>
                </c:pt>
                <c:pt idx="16">
                  <c:v>17.767999999999972</c:v>
                </c:pt>
                <c:pt idx="17">
                  <c:v>17.837999999999962</c:v>
                </c:pt>
                <c:pt idx="18">
                  <c:v>17.905999999999974</c:v>
                </c:pt>
                <c:pt idx="19">
                  <c:v>17.975000000000016</c:v>
                </c:pt>
                <c:pt idx="20">
                  <c:v>18.049000000000007</c:v>
                </c:pt>
                <c:pt idx="21">
                  <c:v>18.11799999999997</c:v>
                </c:pt>
                <c:pt idx="22">
                  <c:v>18.18700000000003</c:v>
                </c:pt>
                <c:pt idx="23">
                  <c:v>18.255000000000049</c:v>
                </c:pt>
                <c:pt idx="24" formatCode="#,##0.00">
                  <c:v>18.321000000000048</c:v>
                </c:pt>
                <c:pt idx="25">
                  <c:v>18.388000000000012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16.009999999999959</c:v>
                </c:pt>
                <c:pt idx="1">
                  <c:v>15.505999999999993</c:v>
                </c:pt>
                <c:pt idx="2">
                  <c:v>16.032000000000007</c:v>
                </c:pt>
                <c:pt idx="3">
                  <c:v>15.470000000000006</c:v>
                </c:pt>
                <c:pt idx="4">
                  <c:v>17.552000000000035</c:v>
                </c:pt>
                <c:pt idx="5">
                  <c:v>17.228999999999992</c:v>
                </c:pt>
                <c:pt idx="6">
                  <c:v>17.438999999999989</c:v>
                </c:pt>
                <c:pt idx="7">
                  <c:v>19.724000000000029</c:v>
                </c:pt>
                <c:pt idx="8">
                  <c:v>17.752000000000042</c:v>
                </c:pt>
                <c:pt idx="9">
                  <c:v>20.291999999999984</c:v>
                </c:pt>
                <c:pt idx="10">
                  <c:v>20.745999999999988</c:v>
                </c:pt>
                <c:pt idx="11">
                  <c:v>19.770000000000067</c:v>
                </c:pt>
                <c:pt idx="12">
                  <c:v>20.481999999999971</c:v>
                </c:pt>
                <c:pt idx="13">
                  <c:v>20.885000000000012</c:v>
                </c:pt>
                <c:pt idx="14">
                  <c:v>21.282000000000004</c:v>
                </c:pt>
                <c:pt idx="15">
                  <c:v>21.799999999999983</c:v>
                </c:pt>
                <c:pt idx="16">
                  <c:v>22.252000000000059</c:v>
                </c:pt>
                <c:pt idx="17">
                  <c:v>22.667000000000009</c:v>
                </c:pt>
                <c:pt idx="18">
                  <c:v>23.058000000000021</c:v>
                </c:pt>
                <c:pt idx="19">
                  <c:v>23.431999999999992</c:v>
                </c:pt>
                <c:pt idx="20">
                  <c:v>23.800999999999945</c:v>
                </c:pt>
                <c:pt idx="21">
                  <c:v>24.158999999999981</c:v>
                </c:pt>
                <c:pt idx="22">
                  <c:v>24.505999999999982</c:v>
                </c:pt>
                <c:pt idx="23">
                  <c:v>24.837999999999983</c:v>
                </c:pt>
                <c:pt idx="24" formatCode="#,##0.00">
                  <c:v>25.15299999999997</c:v>
                </c:pt>
                <c:pt idx="25">
                  <c:v>25.455999999999992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2.2300000000000013</c:v>
                </c:pt>
                <c:pt idx="1">
                  <c:v>1.3049999999999986</c:v>
                </c:pt>
                <c:pt idx="2">
                  <c:v>1.2359999999999995</c:v>
                </c:pt>
                <c:pt idx="3">
                  <c:v>1.5020000000000002</c:v>
                </c:pt>
                <c:pt idx="4">
                  <c:v>2.3230000000000093</c:v>
                </c:pt>
                <c:pt idx="5">
                  <c:v>1.6079999999999968</c:v>
                </c:pt>
                <c:pt idx="6">
                  <c:v>1.3650000000000027</c:v>
                </c:pt>
                <c:pt idx="7">
                  <c:v>1.7290000000000008</c:v>
                </c:pt>
                <c:pt idx="8">
                  <c:v>2.3599999999999959</c:v>
                </c:pt>
                <c:pt idx="9">
                  <c:v>1.478999999999995</c:v>
                </c:pt>
                <c:pt idx="10">
                  <c:v>1.7780000000000025</c:v>
                </c:pt>
                <c:pt idx="11">
                  <c:v>1.7549999999999997</c:v>
                </c:pt>
                <c:pt idx="12">
                  <c:v>1.7499999999999989</c:v>
                </c:pt>
                <c:pt idx="13">
                  <c:v>1.7429999999999977</c:v>
                </c:pt>
                <c:pt idx="14">
                  <c:v>1.7409999999999985</c:v>
                </c:pt>
                <c:pt idx="15">
                  <c:v>1.7470000000000001</c:v>
                </c:pt>
                <c:pt idx="16">
                  <c:v>1.7520000000000013</c:v>
                </c:pt>
                <c:pt idx="17">
                  <c:v>1.7559999999999969</c:v>
                </c:pt>
                <c:pt idx="18">
                  <c:v>1.7599999999999982</c:v>
                </c:pt>
                <c:pt idx="19">
                  <c:v>1.7629999999999995</c:v>
                </c:pt>
                <c:pt idx="20">
                  <c:v>1.7670000000000026</c:v>
                </c:pt>
                <c:pt idx="21">
                  <c:v>1.7700000000000002</c:v>
                </c:pt>
                <c:pt idx="22">
                  <c:v>1.7740000000000045</c:v>
                </c:pt>
                <c:pt idx="23">
                  <c:v>1.7769999999999972</c:v>
                </c:pt>
                <c:pt idx="24" formatCode="#,##0.00">
                  <c:v>1.7810000000000026</c:v>
                </c:pt>
                <c:pt idx="25">
                  <c:v>1.7850000000000015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6.1539999999999857</c:v>
                </c:pt>
                <c:pt idx="1">
                  <c:v>5.2959999999999994</c:v>
                </c:pt>
                <c:pt idx="2">
                  <c:v>5.4120000000000035</c:v>
                </c:pt>
                <c:pt idx="3">
                  <c:v>5.9889999999999981</c:v>
                </c:pt>
                <c:pt idx="4">
                  <c:v>6.0970000000000057</c:v>
                </c:pt>
                <c:pt idx="5">
                  <c:v>6.712999999999993</c:v>
                </c:pt>
                <c:pt idx="6">
                  <c:v>7.1929999999999987</c:v>
                </c:pt>
                <c:pt idx="7">
                  <c:v>6.9120000000000026</c:v>
                </c:pt>
                <c:pt idx="8">
                  <c:v>7.4780000000000317</c:v>
                </c:pt>
                <c:pt idx="9">
                  <c:v>6.9840000000000098</c:v>
                </c:pt>
                <c:pt idx="10">
                  <c:v>7.5289999999999733</c:v>
                </c:pt>
                <c:pt idx="11">
                  <c:v>7.681000000000008</c:v>
                </c:pt>
                <c:pt idx="12">
                  <c:v>7.7260000000000097</c:v>
                </c:pt>
                <c:pt idx="13">
                  <c:v>7.8319999999999901</c:v>
                </c:pt>
                <c:pt idx="14">
                  <c:v>7.9110000000000023</c:v>
                </c:pt>
                <c:pt idx="15">
                  <c:v>7.973000000000007</c:v>
                </c:pt>
                <c:pt idx="16">
                  <c:v>8.0289999999999928</c:v>
                </c:pt>
                <c:pt idx="17">
                  <c:v>8.0750000000000099</c:v>
                </c:pt>
                <c:pt idx="18">
                  <c:v>8.1180000000000163</c:v>
                </c:pt>
                <c:pt idx="19">
                  <c:v>8.1599999999999735</c:v>
                </c:pt>
                <c:pt idx="20">
                  <c:v>8.2040000000000006</c:v>
                </c:pt>
                <c:pt idx="21">
                  <c:v>8.2470000000000034</c:v>
                </c:pt>
                <c:pt idx="22">
                  <c:v>8.2889999999999855</c:v>
                </c:pt>
                <c:pt idx="23">
                  <c:v>8.3280000000000207</c:v>
                </c:pt>
                <c:pt idx="24" formatCode="#,##0.00">
                  <c:v>8.3629999999999693</c:v>
                </c:pt>
                <c:pt idx="25">
                  <c:v>8.3949999999999996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5.6730000000000151</c:v>
                </c:pt>
                <c:pt idx="1">
                  <c:v>4.7560000000000038</c:v>
                </c:pt>
                <c:pt idx="2">
                  <c:v>4.2280000000000006</c:v>
                </c:pt>
                <c:pt idx="3">
                  <c:v>5.0580000000000007</c:v>
                </c:pt>
                <c:pt idx="4">
                  <c:v>5.1359999999999975</c:v>
                </c:pt>
                <c:pt idx="5">
                  <c:v>5.7620000000000182</c:v>
                </c:pt>
                <c:pt idx="6">
                  <c:v>4.8060000000000027</c:v>
                </c:pt>
                <c:pt idx="7">
                  <c:v>5.3489999999999931</c:v>
                </c:pt>
                <c:pt idx="8">
                  <c:v>4.8820000000000174</c:v>
                </c:pt>
                <c:pt idx="9">
                  <c:v>5.0620000000000092</c:v>
                </c:pt>
                <c:pt idx="10">
                  <c:v>5.1520000000000161</c:v>
                </c:pt>
                <c:pt idx="11">
                  <c:v>5.2769999999999859</c:v>
                </c:pt>
                <c:pt idx="12">
                  <c:v>5.256000000000002</c:v>
                </c:pt>
                <c:pt idx="13">
                  <c:v>5.2300000000000058</c:v>
                </c:pt>
                <c:pt idx="14">
                  <c:v>5.1910000000000087</c:v>
                </c:pt>
                <c:pt idx="15">
                  <c:v>5.1659999999999959</c:v>
                </c:pt>
                <c:pt idx="16">
                  <c:v>5.147999999999997</c:v>
                </c:pt>
                <c:pt idx="17">
                  <c:v>5.1289999999999996</c:v>
                </c:pt>
                <c:pt idx="18">
                  <c:v>5.1099999999999808</c:v>
                </c:pt>
                <c:pt idx="19">
                  <c:v>5.0900000000000016</c:v>
                </c:pt>
                <c:pt idx="20">
                  <c:v>5.0710000000000193</c:v>
                </c:pt>
                <c:pt idx="21">
                  <c:v>5.048</c:v>
                </c:pt>
                <c:pt idx="22">
                  <c:v>5.0259999999999962</c:v>
                </c:pt>
                <c:pt idx="23">
                  <c:v>5.0029999999999886</c:v>
                </c:pt>
                <c:pt idx="24" formatCode="#,##0.00">
                  <c:v>4.9800000000000031</c:v>
                </c:pt>
                <c:pt idx="25">
                  <c:v>4.9579999999999931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3.7299999999999978</c:v>
                </c:pt>
                <c:pt idx="1">
                  <c:v>4.7950000000000133</c:v>
                </c:pt>
                <c:pt idx="2">
                  <c:v>5.0390000000000024</c:v>
                </c:pt>
                <c:pt idx="3">
                  <c:v>6.0530000000000133</c:v>
                </c:pt>
                <c:pt idx="4">
                  <c:v>6.9930000000000012</c:v>
                </c:pt>
                <c:pt idx="5">
                  <c:v>6.1220000000000026</c:v>
                </c:pt>
                <c:pt idx="6">
                  <c:v>6.1030000000000015</c:v>
                </c:pt>
                <c:pt idx="7">
                  <c:v>6.5290000000000008</c:v>
                </c:pt>
                <c:pt idx="8">
                  <c:v>6.4820000000000091</c:v>
                </c:pt>
                <c:pt idx="9">
                  <c:v>6.5760000000000014</c:v>
                </c:pt>
                <c:pt idx="10">
                  <c:v>6.6350000000000007</c:v>
                </c:pt>
                <c:pt idx="11">
                  <c:v>6.6129999999999978</c:v>
                </c:pt>
                <c:pt idx="12">
                  <c:v>6.5690000000000133</c:v>
                </c:pt>
                <c:pt idx="13">
                  <c:v>6.5769999999999884</c:v>
                </c:pt>
                <c:pt idx="14">
                  <c:v>6.6419999999999986</c:v>
                </c:pt>
                <c:pt idx="15">
                  <c:v>6.7079999999999878</c:v>
                </c:pt>
                <c:pt idx="16">
                  <c:v>6.7939999999999996</c:v>
                </c:pt>
                <c:pt idx="17">
                  <c:v>6.8900000000000059</c:v>
                </c:pt>
                <c:pt idx="18">
                  <c:v>6.9910000000000139</c:v>
                </c:pt>
                <c:pt idx="19">
                  <c:v>7.0949999999999953</c:v>
                </c:pt>
                <c:pt idx="20">
                  <c:v>7.2010000000000129</c:v>
                </c:pt>
                <c:pt idx="21">
                  <c:v>7.3079999999999972</c:v>
                </c:pt>
                <c:pt idx="22">
                  <c:v>7.4150000000000027</c:v>
                </c:pt>
                <c:pt idx="23">
                  <c:v>7.522000000000002</c:v>
                </c:pt>
                <c:pt idx="24" formatCode="#,##0.00">
                  <c:v>7.6290000000000093</c:v>
                </c:pt>
                <c:pt idx="25">
                  <c:v>7.7340000000000018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13.079000000000025</c:v>
                </c:pt>
                <c:pt idx="1">
                  <c:v>17.367000000000001</c:v>
                </c:pt>
                <c:pt idx="2">
                  <c:v>15.339999999999975</c:v>
                </c:pt>
                <c:pt idx="3">
                  <c:v>16.066000000000003</c:v>
                </c:pt>
                <c:pt idx="4">
                  <c:v>17.510999999999989</c:v>
                </c:pt>
                <c:pt idx="5">
                  <c:v>18.984999999999971</c:v>
                </c:pt>
                <c:pt idx="6">
                  <c:v>18.392999999999986</c:v>
                </c:pt>
                <c:pt idx="7">
                  <c:v>18.081999999999994</c:v>
                </c:pt>
                <c:pt idx="8">
                  <c:v>22.906999999999957</c:v>
                </c:pt>
                <c:pt idx="9">
                  <c:v>19.731000000000048</c:v>
                </c:pt>
                <c:pt idx="10">
                  <c:v>19.517000000000035</c:v>
                </c:pt>
                <c:pt idx="11">
                  <c:v>19.767999999999969</c:v>
                </c:pt>
                <c:pt idx="12">
                  <c:v>19.870000000000051</c:v>
                </c:pt>
                <c:pt idx="13">
                  <c:v>20.005999999999961</c:v>
                </c:pt>
                <c:pt idx="14">
                  <c:v>20.162000000000006</c:v>
                </c:pt>
                <c:pt idx="15">
                  <c:v>20.289000000000016</c:v>
                </c:pt>
                <c:pt idx="16">
                  <c:v>20.407000000000007</c:v>
                </c:pt>
                <c:pt idx="17">
                  <c:v>20.528999999999979</c:v>
                </c:pt>
                <c:pt idx="18">
                  <c:v>20.65500000000003</c:v>
                </c:pt>
                <c:pt idx="19">
                  <c:v>20.78700000000001</c:v>
                </c:pt>
                <c:pt idx="20">
                  <c:v>20.926000000000037</c:v>
                </c:pt>
                <c:pt idx="21">
                  <c:v>21.063000000000002</c:v>
                </c:pt>
                <c:pt idx="22">
                  <c:v>21.199000000000005</c:v>
                </c:pt>
                <c:pt idx="23">
                  <c:v>21.335000000000029</c:v>
                </c:pt>
                <c:pt idx="24" formatCode="#,##0.00">
                  <c:v>21.470999999999997</c:v>
                </c:pt>
                <c:pt idx="25">
                  <c:v>21.606000000000041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16.756999999999991</c:v>
                </c:pt>
                <c:pt idx="1">
                  <c:v>17.552000000000039</c:v>
                </c:pt>
                <c:pt idx="2">
                  <c:v>20.497999999999994</c:v>
                </c:pt>
                <c:pt idx="3">
                  <c:v>18.793999999999983</c:v>
                </c:pt>
                <c:pt idx="4">
                  <c:v>20.564000000000014</c:v>
                </c:pt>
                <c:pt idx="5">
                  <c:v>19.086000000000023</c:v>
                </c:pt>
                <c:pt idx="6">
                  <c:v>20.991999999999972</c:v>
                </c:pt>
                <c:pt idx="7">
                  <c:v>24.338000000000044</c:v>
                </c:pt>
                <c:pt idx="8">
                  <c:v>28.409000000000017</c:v>
                </c:pt>
                <c:pt idx="9">
                  <c:v>32.187999999999938</c:v>
                </c:pt>
                <c:pt idx="10">
                  <c:v>29.658999999999949</c:v>
                </c:pt>
                <c:pt idx="11">
                  <c:v>30.168000000000056</c:v>
                </c:pt>
                <c:pt idx="12">
                  <c:v>30.755000000000006</c:v>
                </c:pt>
                <c:pt idx="13">
                  <c:v>31.133999999999958</c:v>
                </c:pt>
                <c:pt idx="14">
                  <c:v>31.369999999999997</c:v>
                </c:pt>
                <c:pt idx="15">
                  <c:v>31.547999999999966</c:v>
                </c:pt>
                <c:pt idx="16">
                  <c:v>31.749999999999975</c:v>
                </c:pt>
                <c:pt idx="17">
                  <c:v>31.949000000000048</c:v>
                </c:pt>
                <c:pt idx="18">
                  <c:v>32.14499999999996</c:v>
                </c:pt>
                <c:pt idx="19">
                  <c:v>32.341000000000008</c:v>
                </c:pt>
                <c:pt idx="20">
                  <c:v>32.542000000000051</c:v>
                </c:pt>
                <c:pt idx="21">
                  <c:v>32.735000000000028</c:v>
                </c:pt>
                <c:pt idx="22">
                  <c:v>32.927999999999976</c:v>
                </c:pt>
                <c:pt idx="23">
                  <c:v>33.121000000000066</c:v>
                </c:pt>
                <c:pt idx="24" formatCode="#,##0.00">
                  <c:v>33.313000000000009</c:v>
                </c:pt>
                <c:pt idx="25">
                  <c:v>33.505999999999943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7.1349999999999971</c:v>
                </c:pt>
                <c:pt idx="1">
                  <c:v>6.5590000000000019</c:v>
                </c:pt>
                <c:pt idx="2">
                  <c:v>7.3199999999999976</c:v>
                </c:pt>
                <c:pt idx="3">
                  <c:v>7.9149999999999947</c:v>
                </c:pt>
                <c:pt idx="4">
                  <c:v>7.593</c:v>
                </c:pt>
                <c:pt idx="5">
                  <c:v>8.7470000000000159</c:v>
                </c:pt>
                <c:pt idx="6">
                  <c:v>8.0350000000000037</c:v>
                </c:pt>
                <c:pt idx="7">
                  <c:v>8.1650000000000169</c:v>
                </c:pt>
                <c:pt idx="8">
                  <c:v>7.6010000000000009</c:v>
                </c:pt>
                <c:pt idx="9">
                  <c:v>8.4830000000000059</c:v>
                </c:pt>
                <c:pt idx="10">
                  <c:v>8.2779999999999987</c:v>
                </c:pt>
                <c:pt idx="11">
                  <c:v>8.1209999999999933</c:v>
                </c:pt>
                <c:pt idx="12">
                  <c:v>7.5949999999999935</c:v>
                </c:pt>
                <c:pt idx="13">
                  <c:v>7.4679999999999955</c:v>
                </c:pt>
                <c:pt idx="14">
                  <c:v>7.5810000000000066</c:v>
                </c:pt>
                <c:pt idx="15">
                  <c:v>7.645999999999999</c:v>
                </c:pt>
                <c:pt idx="16">
                  <c:v>7.7189999999999861</c:v>
                </c:pt>
                <c:pt idx="17">
                  <c:v>7.7900000000000018</c:v>
                </c:pt>
                <c:pt idx="18">
                  <c:v>7.8479999999999883</c:v>
                </c:pt>
                <c:pt idx="19">
                  <c:v>7.9019999999999877</c:v>
                </c:pt>
                <c:pt idx="20">
                  <c:v>7.9600000000000053</c:v>
                </c:pt>
                <c:pt idx="21">
                  <c:v>8.0240000000000062</c:v>
                </c:pt>
                <c:pt idx="22">
                  <c:v>8.0909999999999975</c:v>
                </c:pt>
                <c:pt idx="23">
                  <c:v>8.1589999999999971</c:v>
                </c:pt>
                <c:pt idx="24" formatCode="#,##0.00">
                  <c:v>8.2239999999999931</c:v>
                </c:pt>
                <c:pt idx="25">
                  <c:v>8.2890000000000033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8.5719999999999885</c:v>
                </c:pt>
                <c:pt idx="1">
                  <c:v>8.754999999999999</c:v>
                </c:pt>
                <c:pt idx="2">
                  <c:v>7.2960000000000038</c:v>
                </c:pt>
                <c:pt idx="3">
                  <c:v>8.169000000000004</c:v>
                </c:pt>
                <c:pt idx="4">
                  <c:v>7.9310000000000027</c:v>
                </c:pt>
                <c:pt idx="5">
                  <c:v>9.0729999999999968</c:v>
                </c:pt>
                <c:pt idx="6">
                  <c:v>9.6999999999999833</c:v>
                </c:pt>
                <c:pt idx="7">
                  <c:v>10.860000000000007</c:v>
                </c:pt>
                <c:pt idx="8">
                  <c:v>11.258999999999983</c:v>
                </c:pt>
                <c:pt idx="9">
                  <c:v>8.8410000000000135</c:v>
                </c:pt>
                <c:pt idx="10">
                  <c:v>8.3309999999999942</c:v>
                </c:pt>
                <c:pt idx="11">
                  <c:v>8.1730000000000214</c:v>
                </c:pt>
                <c:pt idx="12">
                  <c:v>8.0649999999999888</c:v>
                </c:pt>
                <c:pt idx="13">
                  <c:v>8.0730000000000057</c:v>
                </c:pt>
                <c:pt idx="14">
                  <c:v>8.090999999999978</c:v>
                </c:pt>
                <c:pt idx="15">
                  <c:v>8.0810000000000031</c:v>
                </c:pt>
                <c:pt idx="16">
                  <c:v>8.0650000000000013</c:v>
                </c:pt>
                <c:pt idx="17">
                  <c:v>8.0519999999999978</c:v>
                </c:pt>
                <c:pt idx="18">
                  <c:v>8.0410000000000039</c:v>
                </c:pt>
                <c:pt idx="19">
                  <c:v>8.035000000000009</c:v>
                </c:pt>
                <c:pt idx="20">
                  <c:v>8.0350000000000108</c:v>
                </c:pt>
                <c:pt idx="21">
                  <c:v>8.0389999999999944</c:v>
                </c:pt>
                <c:pt idx="22">
                  <c:v>8.045999999999994</c:v>
                </c:pt>
                <c:pt idx="23">
                  <c:v>8.0559999999999938</c:v>
                </c:pt>
                <c:pt idx="24" formatCode="#,##0.00">
                  <c:v>8.0670000000000019</c:v>
                </c:pt>
                <c:pt idx="25">
                  <c:v>8.0809999999999977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10.536000000000008</c:v>
                </c:pt>
                <c:pt idx="1">
                  <c:v>9.2720000000000056</c:v>
                </c:pt>
                <c:pt idx="2">
                  <c:v>8.8690000000000158</c:v>
                </c:pt>
                <c:pt idx="3">
                  <c:v>8.9720000000000013</c:v>
                </c:pt>
                <c:pt idx="4">
                  <c:v>9.3979999999999837</c:v>
                </c:pt>
                <c:pt idx="5">
                  <c:v>9.8839999999999986</c:v>
                </c:pt>
                <c:pt idx="6">
                  <c:v>9.1140000000000079</c:v>
                </c:pt>
                <c:pt idx="7">
                  <c:v>9.4149999999999974</c:v>
                </c:pt>
                <c:pt idx="8">
                  <c:v>9.780999999999997</c:v>
                </c:pt>
                <c:pt idx="9">
                  <c:v>9.754999999999983</c:v>
                </c:pt>
                <c:pt idx="10">
                  <c:v>9.6829999999999945</c:v>
                </c:pt>
                <c:pt idx="11">
                  <c:v>9.5089999999999932</c:v>
                </c:pt>
                <c:pt idx="12">
                  <c:v>9.5869999999999997</c:v>
                </c:pt>
                <c:pt idx="13">
                  <c:v>9.6370000000000093</c:v>
                </c:pt>
                <c:pt idx="14">
                  <c:v>9.7000000000000028</c:v>
                </c:pt>
                <c:pt idx="15">
                  <c:v>9.7370000000000161</c:v>
                </c:pt>
                <c:pt idx="16">
                  <c:v>9.7650000000000148</c:v>
                </c:pt>
                <c:pt idx="17">
                  <c:v>9.7950000000000248</c:v>
                </c:pt>
                <c:pt idx="18">
                  <c:v>9.8249999999999797</c:v>
                </c:pt>
                <c:pt idx="19">
                  <c:v>9.8550000000000111</c:v>
                </c:pt>
                <c:pt idx="20">
                  <c:v>9.8849999999999838</c:v>
                </c:pt>
                <c:pt idx="21">
                  <c:v>9.9170000000000087</c:v>
                </c:pt>
                <c:pt idx="22">
                  <c:v>9.9479999999999933</c:v>
                </c:pt>
                <c:pt idx="23">
                  <c:v>9.9799999999999986</c:v>
                </c:pt>
                <c:pt idx="24" formatCode="#,##0.00">
                  <c:v>10.011000000000001</c:v>
                </c:pt>
                <c:pt idx="25">
                  <c:v>10.041999999999994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23.144000000000059</c:v>
                </c:pt>
                <c:pt idx="1">
                  <c:v>21.132000000000062</c:v>
                </c:pt>
                <c:pt idx="2">
                  <c:v>23.368000000000009</c:v>
                </c:pt>
                <c:pt idx="3">
                  <c:v>24.173000000000016</c:v>
                </c:pt>
                <c:pt idx="4">
                  <c:v>24.000999999999966</c:v>
                </c:pt>
                <c:pt idx="5">
                  <c:v>24.798000000000059</c:v>
                </c:pt>
                <c:pt idx="6">
                  <c:v>25.120000000000019</c:v>
                </c:pt>
                <c:pt idx="7">
                  <c:v>25.279</c:v>
                </c:pt>
                <c:pt idx="8">
                  <c:v>25.301000000000016</c:v>
                </c:pt>
                <c:pt idx="9">
                  <c:v>22.87400000000007</c:v>
                </c:pt>
                <c:pt idx="10">
                  <c:v>23.23400000000002</c:v>
                </c:pt>
                <c:pt idx="11">
                  <c:v>23.324999999999996</c:v>
                </c:pt>
                <c:pt idx="12">
                  <c:v>23.424999999999979</c:v>
                </c:pt>
                <c:pt idx="13">
                  <c:v>23.567999999999994</c:v>
                </c:pt>
                <c:pt idx="14">
                  <c:v>23.731000000000002</c:v>
                </c:pt>
                <c:pt idx="15">
                  <c:v>23.900000000000023</c:v>
                </c:pt>
                <c:pt idx="16">
                  <c:v>24.029000000000007</c:v>
                </c:pt>
                <c:pt idx="17">
                  <c:v>24.164000000000009</c:v>
                </c:pt>
                <c:pt idx="18">
                  <c:v>24.302999999999969</c:v>
                </c:pt>
                <c:pt idx="19">
                  <c:v>24.449999999999992</c:v>
                </c:pt>
                <c:pt idx="20">
                  <c:v>24.617999999999967</c:v>
                </c:pt>
                <c:pt idx="21">
                  <c:v>24.788000000000018</c:v>
                </c:pt>
                <c:pt idx="22">
                  <c:v>24.961000000000016</c:v>
                </c:pt>
                <c:pt idx="23">
                  <c:v>25.134000000000039</c:v>
                </c:pt>
                <c:pt idx="24" formatCode="#,##0.00">
                  <c:v>25.308000000000021</c:v>
                </c:pt>
                <c:pt idx="25">
                  <c:v>25.481999999999946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32.593000000000039</c:v>
                </c:pt>
                <c:pt idx="1">
                  <c:v>33.785000000000018</c:v>
                </c:pt>
                <c:pt idx="2">
                  <c:v>34.869999999999983</c:v>
                </c:pt>
                <c:pt idx="3">
                  <c:v>34.019999999999968</c:v>
                </c:pt>
                <c:pt idx="4">
                  <c:v>35.498000000000026</c:v>
                </c:pt>
                <c:pt idx="5">
                  <c:v>32.256000000000085</c:v>
                </c:pt>
                <c:pt idx="6">
                  <c:v>36.067999999999927</c:v>
                </c:pt>
                <c:pt idx="7">
                  <c:v>38.566000000000003</c:v>
                </c:pt>
                <c:pt idx="8">
                  <c:v>36.854000000000063</c:v>
                </c:pt>
                <c:pt idx="9">
                  <c:v>35.694999999999993</c:v>
                </c:pt>
                <c:pt idx="10">
                  <c:v>34.996000000000095</c:v>
                </c:pt>
                <c:pt idx="11">
                  <c:v>35.512000000000015</c:v>
                </c:pt>
                <c:pt idx="12">
                  <c:v>35.940999999999924</c:v>
                </c:pt>
                <c:pt idx="13">
                  <c:v>36.312999999999988</c:v>
                </c:pt>
                <c:pt idx="14">
                  <c:v>36.737000000000009</c:v>
                </c:pt>
                <c:pt idx="15">
                  <c:v>37.057999999999971</c:v>
                </c:pt>
                <c:pt idx="16">
                  <c:v>37.305999999999997</c:v>
                </c:pt>
                <c:pt idx="17">
                  <c:v>37.530999999999899</c:v>
                </c:pt>
                <c:pt idx="18">
                  <c:v>37.746999999999993</c:v>
                </c:pt>
                <c:pt idx="19">
                  <c:v>37.961000000000013</c:v>
                </c:pt>
                <c:pt idx="20">
                  <c:v>38.171000000000028</c:v>
                </c:pt>
                <c:pt idx="21">
                  <c:v>38.378999999999962</c:v>
                </c:pt>
                <c:pt idx="22">
                  <c:v>38.584999999999987</c:v>
                </c:pt>
                <c:pt idx="23">
                  <c:v>38.791999999999973</c:v>
                </c:pt>
                <c:pt idx="24" formatCode="#,##0.00">
                  <c:v>39.001000000000026</c:v>
                </c:pt>
                <c:pt idx="25">
                  <c:v>39.212999999999973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10.295999999999983</c:v>
                </c:pt>
                <c:pt idx="1">
                  <c:v>7.3169999999999984</c:v>
                </c:pt>
                <c:pt idx="2">
                  <c:v>8.1510000000000069</c:v>
                </c:pt>
                <c:pt idx="3">
                  <c:v>7.1129999999999907</c:v>
                </c:pt>
                <c:pt idx="4">
                  <c:v>8.4220000000000041</c:v>
                </c:pt>
                <c:pt idx="5">
                  <c:v>8.3959999999999848</c:v>
                </c:pt>
                <c:pt idx="6">
                  <c:v>6.6729999999999983</c:v>
                </c:pt>
                <c:pt idx="7">
                  <c:v>6.8039999999999949</c:v>
                </c:pt>
                <c:pt idx="8">
                  <c:v>8.5349999999999984</c:v>
                </c:pt>
                <c:pt idx="9">
                  <c:v>6.777000000000001</c:v>
                </c:pt>
                <c:pt idx="10">
                  <c:v>5.2439999999999998</c:v>
                </c:pt>
                <c:pt idx="11">
                  <c:v>5.2150000000000087</c:v>
                </c:pt>
                <c:pt idx="12">
                  <c:v>5.2200000000000042</c:v>
                </c:pt>
                <c:pt idx="13">
                  <c:v>5.2630000000000035</c:v>
                </c:pt>
                <c:pt idx="14">
                  <c:v>5.340999999999994</c:v>
                </c:pt>
                <c:pt idx="15">
                  <c:v>5.3619999999999974</c:v>
                </c:pt>
                <c:pt idx="16">
                  <c:v>5.3780000000000072</c:v>
                </c:pt>
                <c:pt idx="17">
                  <c:v>5.3849999999999989</c:v>
                </c:pt>
                <c:pt idx="18">
                  <c:v>5.387000000000012</c:v>
                </c:pt>
                <c:pt idx="19">
                  <c:v>5.3869999999999996</c:v>
                </c:pt>
                <c:pt idx="20">
                  <c:v>5.3880000000000035</c:v>
                </c:pt>
                <c:pt idx="21">
                  <c:v>5.387999999999999</c:v>
                </c:pt>
                <c:pt idx="22">
                  <c:v>5.3899999999999944</c:v>
                </c:pt>
                <c:pt idx="23">
                  <c:v>5.3879999999999928</c:v>
                </c:pt>
                <c:pt idx="24">
                  <c:v>5.3880000000000035</c:v>
                </c:pt>
                <c:pt idx="25">
                  <c:v>5.3869999999999925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34.611999999999938</c:v>
                </c:pt>
                <c:pt idx="1">
                  <c:v>34.33799999999998</c:v>
                </c:pt>
                <c:pt idx="2">
                  <c:v>33.492000000000004</c:v>
                </c:pt>
                <c:pt idx="3">
                  <c:v>33.761999999999972</c:v>
                </c:pt>
                <c:pt idx="4">
                  <c:v>35.359999999999943</c:v>
                </c:pt>
                <c:pt idx="5">
                  <c:v>35.130999999999979</c:v>
                </c:pt>
                <c:pt idx="6">
                  <c:v>35.449999999999868</c:v>
                </c:pt>
                <c:pt idx="7">
                  <c:v>34.851999999999933</c:v>
                </c:pt>
                <c:pt idx="8">
                  <c:v>34.756000000000057</c:v>
                </c:pt>
                <c:pt idx="9">
                  <c:v>33.678000000000047</c:v>
                </c:pt>
                <c:pt idx="10">
                  <c:v>32.105000000000011</c:v>
                </c:pt>
                <c:pt idx="11">
                  <c:v>32.483999999999988</c:v>
                </c:pt>
                <c:pt idx="12">
                  <c:v>32.34899999999994</c:v>
                </c:pt>
                <c:pt idx="13">
                  <c:v>32.31099999999995</c:v>
                </c:pt>
                <c:pt idx="14">
                  <c:v>32.27200000000002</c:v>
                </c:pt>
                <c:pt idx="15">
                  <c:v>32.08</c:v>
                </c:pt>
                <c:pt idx="16">
                  <c:v>31.860999999999983</c:v>
                </c:pt>
                <c:pt idx="17">
                  <c:v>31.630999999999965</c:v>
                </c:pt>
                <c:pt idx="18">
                  <c:v>31.407000000000004</c:v>
                </c:pt>
                <c:pt idx="19">
                  <c:v>31.189999999999969</c:v>
                </c:pt>
                <c:pt idx="20">
                  <c:v>31.012999999999938</c:v>
                </c:pt>
                <c:pt idx="21">
                  <c:v>30.815999999999988</c:v>
                </c:pt>
                <c:pt idx="22">
                  <c:v>30.623999999999924</c:v>
                </c:pt>
                <c:pt idx="23">
                  <c:v>30.434999999999981</c:v>
                </c:pt>
                <c:pt idx="24">
                  <c:v>30.250999999999966</c:v>
                </c:pt>
                <c:pt idx="25">
                  <c:v>30.075000000000031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18.23</c:v>
                </c:pt>
                <c:pt idx="1">
                  <c:v>16.889999999999972</c:v>
                </c:pt>
                <c:pt idx="2">
                  <c:v>16.346000000000011</c:v>
                </c:pt>
                <c:pt idx="3">
                  <c:v>16.691999999999954</c:v>
                </c:pt>
                <c:pt idx="4">
                  <c:v>17.430999999999962</c:v>
                </c:pt>
                <c:pt idx="5">
                  <c:v>19.251999999999942</c:v>
                </c:pt>
                <c:pt idx="6">
                  <c:v>17.681000000000004</c:v>
                </c:pt>
                <c:pt idx="7">
                  <c:v>18.912000000000038</c:v>
                </c:pt>
                <c:pt idx="8">
                  <c:v>22.777999999999903</c:v>
                </c:pt>
                <c:pt idx="9">
                  <c:v>23.144999999999921</c:v>
                </c:pt>
                <c:pt idx="10">
                  <c:v>21.764000000000056</c:v>
                </c:pt>
                <c:pt idx="11">
                  <c:v>21.314000000000018</c:v>
                </c:pt>
                <c:pt idx="12">
                  <c:v>21.357000000000006</c:v>
                </c:pt>
                <c:pt idx="13">
                  <c:v>21.493000000000002</c:v>
                </c:pt>
                <c:pt idx="14">
                  <c:v>21.62700000000001</c:v>
                </c:pt>
                <c:pt idx="15">
                  <c:v>21.707000000000001</c:v>
                </c:pt>
                <c:pt idx="16">
                  <c:v>21.76300000000003</c:v>
                </c:pt>
                <c:pt idx="17">
                  <c:v>21.767000000000003</c:v>
                </c:pt>
                <c:pt idx="18">
                  <c:v>21.794999999999973</c:v>
                </c:pt>
                <c:pt idx="19">
                  <c:v>21.809999999999967</c:v>
                </c:pt>
                <c:pt idx="20">
                  <c:v>21.851000000000049</c:v>
                </c:pt>
                <c:pt idx="21">
                  <c:v>21.894999999999975</c:v>
                </c:pt>
                <c:pt idx="22">
                  <c:v>21.943000000000048</c:v>
                </c:pt>
                <c:pt idx="23">
                  <c:v>21.993999999999996</c:v>
                </c:pt>
                <c:pt idx="24" formatCode="#,##0.00">
                  <c:v>22.045999999999935</c:v>
                </c:pt>
                <c:pt idx="25">
                  <c:v>22.097999999999978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72.71499999999989</c:v>
                </c:pt>
                <c:pt idx="1">
                  <c:v>69.564999999999998</c:v>
                </c:pt>
                <c:pt idx="2">
                  <c:v>74.646999999999977</c:v>
                </c:pt>
                <c:pt idx="3">
                  <c:v>69.772999999999968</c:v>
                </c:pt>
                <c:pt idx="4">
                  <c:v>75.687000000000154</c:v>
                </c:pt>
                <c:pt idx="5">
                  <c:v>76.817999999999984</c:v>
                </c:pt>
                <c:pt idx="6">
                  <c:v>85.036000000000001</c:v>
                </c:pt>
                <c:pt idx="7">
                  <c:v>89.592999999999876</c:v>
                </c:pt>
                <c:pt idx="8">
                  <c:v>75.092000000000098</c:v>
                </c:pt>
                <c:pt idx="9">
                  <c:v>82.261999999999844</c:v>
                </c:pt>
                <c:pt idx="10">
                  <c:v>81.004999999999882</c:v>
                </c:pt>
                <c:pt idx="11">
                  <c:v>81.146000000000143</c:v>
                </c:pt>
                <c:pt idx="12">
                  <c:v>81.983000000000004</c:v>
                </c:pt>
                <c:pt idx="13">
                  <c:v>82.48500000000007</c:v>
                </c:pt>
                <c:pt idx="14">
                  <c:v>83.079999999999984</c:v>
                </c:pt>
                <c:pt idx="15">
                  <c:v>83.77999999999993</c:v>
                </c:pt>
                <c:pt idx="16">
                  <c:v>84.34899999999999</c:v>
                </c:pt>
                <c:pt idx="17">
                  <c:v>84.867999999999881</c:v>
                </c:pt>
                <c:pt idx="18">
                  <c:v>85.35700000000007</c:v>
                </c:pt>
                <c:pt idx="19">
                  <c:v>85.828999999999937</c:v>
                </c:pt>
                <c:pt idx="20">
                  <c:v>86.31299999999996</c:v>
                </c:pt>
                <c:pt idx="21">
                  <c:v>86.790000000000063</c:v>
                </c:pt>
                <c:pt idx="22">
                  <c:v>87.256000000000043</c:v>
                </c:pt>
                <c:pt idx="23">
                  <c:v>87.726000000000155</c:v>
                </c:pt>
                <c:pt idx="24">
                  <c:v>88.173000000000059</c:v>
                </c:pt>
                <c:pt idx="25">
                  <c:v>88.610999999999962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63.330000000000005</c:v>
                </c:pt>
                <c:pt idx="1">
                  <c:v>66.385000000000062</c:v>
                </c:pt>
                <c:pt idx="2">
                  <c:v>66.368999999999971</c:v>
                </c:pt>
                <c:pt idx="3">
                  <c:v>69.545999999999992</c:v>
                </c:pt>
                <c:pt idx="4">
                  <c:v>74.14800000000001</c:v>
                </c:pt>
                <c:pt idx="5">
                  <c:v>76.096000000000018</c:v>
                </c:pt>
                <c:pt idx="6">
                  <c:v>76.586999999999961</c:v>
                </c:pt>
                <c:pt idx="7">
                  <c:v>81.964000000000055</c:v>
                </c:pt>
                <c:pt idx="8">
                  <c:v>91.378000000000014</c:v>
                </c:pt>
                <c:pt idx="9">
                  <c:v>89.344000000000023</c:v>
                </c:pt>
                <c:pt idx="10">
                  <c:v>86.878999999999962</c:v>
                </c:pt>
                <c:pt idx="11">
                  <c:v>87.55600000000004</c:v>
                </c:pt>
                <c:pt idx="12">
                  <c:v>87.58600000000007</c:v>
                </c:pt>
                <c:pt idx="13">
                  <c:v>88.062999999999903</c:v>
                </c:pt>
                <c:pt idx="14">
                  <c:v>88.689000000000007</c:v>
                </c:pt>
                <c:pt idx="15">
                  <c:v>89.157999999999987</c:v>
                </c:pt>
                <c:pt idx="16">
                  <c:v>89.663999999999945</c:v>
                </c:pt>
                <c:pt idx="17">
                  <c:v>90.17000000000003</c:v>
                </c:pt>
                <c:pt idx="18">
                  <c:v>90.667999999999978</c:v>
                </c:pt>
                <c:pt idx="19">
                  <c:v>91.172999999999988</c:v>
                </c:pt>
                <c:pt idx="20">
                  <c:v>91.706000000000145</c:v>
                </c:pt>
                <c:pt idx="21">
                  <c:v>92.234000000000037</c:v>
                </c:pt>
                <c:pt idx="22">
                  <c:v>92.767999999999958</c:v>
                </c:pt>
                <c:pt idx="23">
                  <c:v>93.301000000000087</c:v>
                </c:pt>
                <c:pt idx="24">
                  <c:v>93.827999999999975</c:v>
                </c:pt>
                <c:pt idx="25">
                  <c:v>94.353999999999985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66.27300000000011</c:v>
                </c:pt>
                <c:pt idx="1">
                  <c:v>64.189000000000078</c:v>
                </c:pt>
                <c:pt idx="2">
                  <c:v>67.106999999999999</c:v>
                </c:pt>
                <c:pt idx="3">
                  <c:v>67.164999999999992</c:v>
                </c:pt>
                <c:pt idx="4">
                  <c:v>68.896999999999977</c:v>
                </c:pt>
                <c:pt idx="5">
                  <c:v>66.938000000000144</c:v>
                </c:pt>
                <c:pt idx="6">
                  <c:v>70.30199999999995</c:v>
                </c:pt>
                <c:pt idx="7">
                  <c:v>73.259999999999991</c:v>
                </c:pt>
                <c:pt idx="8">
                  <c:v>71.936000000000078</c:v>
                </c:pt>
                <c:pt idx="9">
                  <c:v>68.324000000000041</c:v>
                </c:pt>
                <c:pt idx="10">
                  <c:v>67.91300000000011</c:v>
                </c:pt>
                <c:pt idx="11">
                  <c:v>68.346000000000004</c:v>
                </c:pt>
                <c:pt idx="12">
                  <c:v>68.952999999999903</c:v>
                </c:pt>
                <c:pt idx="13">
                  <c:v>69.518000000000001</c:v>
                </c:pt>
                <c:pt idx="14">
                  <c:v>70.168000000000006</c:v>
                </c:pt>
                <c:pt idx="15">
                  <c:v>70.695000000000022</c:v>
                </c:pt>
                <c:pt idx="16">
                  <c:v>71.100000000000023</c:v>
                </c:pt>
                <c:pt idx="17">
                  <c:v>71.489999999999924</c:v>
                </c:pt>
                <c:pt idx="18">
                  <c:v>71.874999999999943</c:v>
                </c:pt>
                <c:pt idx="19">
                  <c:v>72.26600000000002</c:v>
                </c:pt>
                <c:pt idx="20">
                  <c:v>72.673999999999978</c:v>
                </c:pt>
                <c:pt idx="21">
                  <c:v>73.083999999999989</c:v>
                </c:pt>
                <c:pt idx="22">
                  <c:v>73.494</c:v>
                </c:pt>
                <c:pt idx="23">
                  <c:v>73.906000000000006</c:v>
                </c:pt>
                <c:pt idx="24">
                  <c:v>74.32000000000005</c:v>
                </c:pt>
                <c:pt idx="25">
                  <c:v>74.73699999999991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23.683884641104523</c:v>
                </c:pt>
                <c:pt idx="1">
                  <c:v>23.028381540130923</c:v>
                </c:pt>
                <c:pt idx="2">
                  <c:v>23.706314113340635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26.924151986158627</c:v>
                </c:pt>
                <c:pt idx="1">
                  <c:v>29.459496117459551</c:v>
                </c:pt>
                <c:pt idx="2">
                  <c:v>29.92875766822517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27.179608747801893</c:v>
                </c:pt>
                <c:pt idx="1">
                  <c:v>27.467702010782908</c:v>
                </c:pt>
                <c:pt idx="2">
                  <c:v>28.107098223065265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6.8117085528480379</c:v>
                </c:pt>
                <c:pt idx="1">
                  <c:v>7.3798786070326718</c:v>
                </c:pt>
                <c:pt idx="2">
                  <c:v>7.0094080479093543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12.429988217852948</c:v>
                </c:pt>
                <c:pt idx="1">
                  <c:v>10.886372113526162</c:v>
                </c:pt>
                <c:pt idx="2">
                  <c:v>9.5396844529312279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2.9706578542339592</c:v>
                </c:pt>
                <c:pt idx="1">
                  <c:v>1.7781696110677832</c:v>
                </c:pt>
                <c:pt idx="2">
                  <c:v>1.7087374945283589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0.97499999999996589</c:v>
                </c:pt>
                <c:pt idx="1">
                  <c:v>10.782999999999944</c:v>
                </c:pt>
                <c:pt idx="2">
                  <c:v>4.1869999999998981</c:v>
                </c:pt>
                <c:pt idx="3">
                  <c:v>2.5120000000001141</c:v>
                </c:pt>
                <c:pt idx="4">
                  <c:v>-3.0259999999999678</c:v>
                </c:pt>
                <c:pt idx="5">
                  <c:v>-3.151999999999985</c:v>
                </c:pt>
                <c:pt idx="7">
                  <c:v>12.27899999999994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6.8239999999997991</c:v>
                </c:pt>
                <c:pt idx="1">
                  <c:v>7.4750000000000227</c:v>
                </c:pt>
                <c:pt idx="2">
                  <c:v>7.6060000000000798</c:v>
                </c:pt>
                <c:pt idx="3">
                  <c:v>0.33399999999992147</c:v>
                </c:pt>
                <c:pt idx="4">
                  <c:v>-2.0299999999999798</c:v>
                </c:pt>
                <c:pt idx="5">
                  <c:v>0.14299999999999269</c:v>
                </c:pt>
                <c:pt idx="7">
                  <c:v>20.351999999999837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0.44588320814156202</c:v>
                </c:pt>
                <c:pt idx="2">
                  <c:v>-0.11612331761469141</c:v>
                </c:pt>
                <c:pt idx="3">
                  <c:v>-1.3294218231559407</c:v>
                </c:pt>
                <c:pt idx="4">
                  <c:v>-0.29370749189200351</c:v>
                </c:pt>
                <c:pt idx="6">
                  <c:v>0.61446349167062486</c:v>
                </c:pt>
                <c:pt idx="7">
                  <c:v>1.196671281585715</c:v>
                </c:pt>
                <c:pt idx="8">
                  <c:v>0.88185239539397831</c:v>
                </c:pt>
                <c:pt idx="10">
                  <c:v>2.888254712660121</c:v>
                </c:pt>
                <c:pt idx="11">
                  <c:v>-0.83861025757594465</c:v>
                </c:pt>
                <c:pt idx="12">
                  <c:v>0.33042960681430866</c:v>
                </c:pt>
                <c:pt idx="14">
                  <c:v>-0.68008522269911165</c:v>
                </c:pt>
                <c:pt idx="15">
                  <c:v>0.27515785111289492</c:v>
                </c:pt>
                <c:pt idx="16">
                  <c:v>1.241217439229092</c:v>
                </c:pt>
                <c:pt idx="17">
                  <c:v>1.0253462250805701</c:v>
                </c:pt>
                <c:pt idx="19">
                  <c:v>-0.49877081685993918</c:v>
                </c:pt>
                <c:pt idx="20">
                  <c:v>-0.76527788656169937</c:v>
                </c:pt>
                <c:pt idx="21">
                  <c:v>-0.5272508339083104</c:v>
                </c:pt>
                <c:pt idx="22">
                  <c:v>0.52326948149024055</c:v>
                </c:pt>
                <c:pt idx="23">
                  <c:v>-0.48763963331770466</c:v>
                </c:pt>
                <c:pt idx="25">
                  <c:v>-1.9114782512895667</c:v>
                </c:pt>
                <c:pt idx="26">
                  <c:v>-0.68916170315519443</c:v>
                </c:pt>
                <c:pt idx="27">
                  <c:v>-0.87845723528088282</c:v>
                </c:pt>
                <c:pt idx="29">
                  <c:v>0.10312923372930438</c:v>
                </c:pt>
                <c:pt idx="30">
                  <c:v>0.40661465995963653</c:v>
                </c:pt>
                <c:pt idx="31">
                  <c:v>2.3126599021229488</c:v>
                </c:pt>
                <c:pt idx="32">
                  <c:v>0.83718683214570877</c:v>
                </c:pt>
                <c:pt idx="33">
                  <c:v>-0.4785373502844914</c:v>
                </c:pt>
                <c:pt idx="34">
                  <c:v>0.38924395697943481</c:v>
                </c:pt>
                <c:pt idx="36">
                  <c:v>1.626800095695935</c:v>
                </c:pt>
                <c:pt idx="37">
                  <c:v>1.1771932138383123</c:v>
                </c:pt>
                <c:pt idx="38">
                  <c:v>1.1768526461717554</c:v>
                </c:pt>
                <c:pt idx="39">
                  <c:v>0.98951405858709318</c:v>
                </c:pt>
                <c:pt idx="40">
                  <c:v>1.2589362339752164</c:v>
                </c:pt>
                <c:pt idx="42">
                  <c:v>2.5455178197404171</c:v>
                </c:pt>
                <c:pt idx="43">
                  <c:v>0.25880326330911529</c:v>
                </c:pt>
                <c:pt idx="44">
                  <c:v>1.0209570646713573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0.85418885277925849</c:v>
                </c:pt>
                <c:pt idx="2">
                  <c:v>0.24833326736566352</c:v>
                </c:pt>
                <c:pt idx="3">
                  <c:v>-4.6547428925890921</c:v>
                </c:pt>
                <c:pt idx="4">
                  <c:v>-0.62670483780080666</c:v>
                </c:pt>
                <c:pt idx="6">
                  <c:v>1.3959014867102715</c:v>
                </c:pt>
                <c:pt idx="7">
                  <c:v>-4.4859957978780169</c:v>
                </c:pt>
                <c:pt idx="8">
                  <c:v>-1.5092708004066147</c:v>
                </c:pt>
                <c:pt idx="10">
                  <c:v>4.0193088414053335</c:v>
                </c:pt>
                <c:pt idx="11">
                  <c:v>-1.8336734496788853</c:v>
                </c:pt>
                <c:pt idx="12">
                  <c:v>-0.49731566823459916</c:v>
                </c:pt>
                <c:pt idx="14">
                  <c:v>3.3555954507689112</c:v>
                </c:pt>
                <c:pt idx="15">
                  <c:v>-2.0209702723038458</c:v>
                </c:pt>
                <c:pt idx="16">
                  <c:v>6.1511682868120587E-2</c:v>
                </c:pt>
                <c:pt idx="17">
                  <c:v>-0.37474403922153066</c:v>
                </c:pt>
                <c:pt idx="19">
                  <c:v>-2.1088505108858513</c:v>
                </c:pt>
                <c:pt idx="20">
                  <c:v>-0.96596127287534861</c:v>
                </c:pt>
                <c:pt idx="21">
                  <c:v>-3.2081219551287843</c:v>
                </c:pt>
                <c:pt idx="22">
                  <c:v>-7.1381143244793837</c:v>
                </c:pt>
                <c:pt idx="23">
                  <c:v>-2.7800214681680147</c:v>
                </c:pt>
                <c:pt idx="25">
                  <c:v>-2.3190561594489623</c:v>
                </c:pt>
                <c:pt idx="26">
                  <c:v>0.84496979864590038</c:v>
                </c:pt>
                <c:pt idx="27">
                  <c:v>0.27478975164840769</c:v>
                </c:pt>
                <c:pt idx="29">
                  <c:v>2.6036854496654716</c:v>
                </c:pt>
                <c:pt idx="30">
                  <c:v>2.2075630007917901</c:v>
                </c:pt>
                <c:pt idx="31">
                  <c:v>2.5497191264865382</c:v>
                </c:pt>
                <c:pt idx="32">
                  <c:v>3.3033562020406748</c:v>
                </c:pt>
                <c:pt idx="33">
                  <c:v>4.4729868954795027</c:v>
                </c:pt>
                <c:pt idx="34">
                  <c:v>2.9105188966056739</c:v>
                </c:pt>
                <c:pt idx="36">
                  <c:v>5.6234994724913445</c:v>
                </c:pt>
                <c:pt idx="37">
                  <c:v>1.6323284439777153</c:v>
                </c:pt>
                <c:pt idx="38">
                  <c:v>3.4632412953724989</c:v>
                </c:pt>
                <c:pt idx="39">
                  <c:v>4.0443878713193548</c:v>
                </c:pt>
                <c:pt idx="40">
                  <c:v>3.8448015699539484</c:v>
                </c:pt>
                <c:pt idx="42">
                  <c:v>2.722144078482569</c:v>
                </c:pt>
                <c:pt idx="43">
                  <c:v>4.1861089047513955</c:v>
                </c:pt>
                <c:pt idx="44">
                  <c:v>3.7354315787264669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3.7593175976521671</c:v>
                </c:pt>
                <c:pt idx="1">
                  <c:v>1.0861556659590388</c:v>
                </c:pt>
                <c:pt idx="2">
                  <c:v>3.0990775758975619</c:v>
                </c:pt>
                <c:pt idx="3">
                  <c:v>2.1718230799791858</c:v>
                </c:pt>
                <c:pt idx="4">
                  <c:v>0.91754347238777001</c:v>
                </c:pt>
                <c:pt idx="5">
                  <c:v>4.2169389461544959</c:v>
                </c:pt>
                <c:pt idx="6">
                  <c:v>1.0712526390958921</c:v>
                </c:pt>
                <c:pt idx="7">
                  <c:v>0.86634790646462623</c:v>
                </c:pt>
                <c:pt idx="8">
                  <c:v>0.35634932744496739</c:v>
                </c:pt>
                <c:pt idx="9">
                  <c:v>0.55150166381209687</c:v>
                </c:pt>
                <c:pt idx="10">
                  <c:v>2.1275229116347827</c:v>
                </c:pt>
                <c:pt idx="11">
                  <c:v>1.1896679552000684</c:v>
                </c:pt>
                <c:pt idx="12">
                  <c:v>-0.71760874104903927</c:v>
                </c:pt>
                <c:pt idx="13">
                  <c:v>-1.3400887645642254</c:v>
                </c:pt>
                <c:pt idx="14">
                  <c:v>-2.2094805284648285</c:v>
                </c:pt>
                <c:pt idx="15">
                  <c:v>-0.49265672839844044</c:v>
                </c:pt>
                <c:pt idx="16">
                  <c:v>-0.58000464255441386</c:v>
                </c:pt>
                <c:pt idx="17">
                  <c:v>6.4807636031236626E-2</c:v>
                </c:pt>
                <c:pt idx="18">
                  <c:v>-0.62785625513279442</c:v>
                </c:pt>
                <c:pt idx="19">
                  <c:v>4.651486289678225E-2</c:v>
                </c:pt>
                <c:pt idx="20">
                  <c:v>-1.633995787652637</c:v>
                </c:pt>
                <c:pt idx="21">
                  <c:v>1.0591035710961716</c:v>
                </c:pt>
                <c:pt idx="22">
                  <c:v>-2.485287531656768</c:v>
                </c:pt>
                <c:pt idx="23">
                  <c:v>0.79095246342039616</c:v>
                </c:pt>
                <c:pt idx="24">
                  <c:v>-1.3370551785141753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0.80162925241823046</c:v>
                </c:pt>
                <c:pt idx="1">
                  <c:v>3.9585145681230696</c:v>
                </c:pt>
                <c:pt idx="2">
                  <c:v>2.742984199255126</c:v>
                </c:pt>
                <c:pt idx="3">
                  <c:v>2.6617230263578406</c:v>
                </c:pt>
                <c:pt idx="4">
                  <c:v>2.2641401433114154</c:v>
                </c:pt>
                <c:pt idx="5">
                  <c:v>4.8254899504008009</c:v>
                </c:pt>
                <c:pt idx="6">
                  <c:v>-0.37846235243456938</c:v>
                </c:pt>
                <c:pt idx="7">
                  <c:v>0.76947054486741973</c:v>
                </c:pt>
                <c:pt idx="8">
                  <c:v>1.2324439138757786</c:v>
                </c:pt>
                <c:pt idx="9">
                  <c:v>0.33464402679176075</c:v>
                </c:pt>
                <c:pt idx="10">
                  <c:v>0.27487082894156245</c:v>
                </c:pt>
                <c:pt idx="11">
                  <c:v>-2.8453081531589213</c:v>
                </c:pt>
                <c:pt idx="12">
                  <c:v>-1.4490842660707797</c:v>
                </c:pt>
                <c:pt idx="13">
                  <c:v>0.24350441107869258</c:v>
                </c:pt>
                <c:pt idx="14">
                  <c:v>-0.95120705478877277</c:v>
                </c:pt>
                <c:pt idx="15">
                  <c:v>-1.0782574630808028</c:v>
                </c:pt>
                <c:pt idx="16">
                  <c:v>-0.37268458720700259</c:v>
                </c:pt>
                <c:pt idx="17">
                  <c:v>4.2909836474291225</c:v>
                </c:pt>
                <c:pt idx="18">
                  <c:v>0.24581361621091169</c:v>
                </c:pt>
                <c:pt idx="19">
                  <c:v>-2.9749443568936718E-2</c:v>
                </c:pt>
                <c:pt idx="20">
                  <c:v>-2.0000226295691732</c:v>
                </c:pt>
                <c:pt idx="21">
                  <c:v>3.1553921452075615</c:v>
                </c:pt>
                <c:pt idx="22">
                  <c:v>1.8820780619546049</c:v>
                </c:pt>
                <c:pt idx="23">
                  <c:v>1.1367519494144478</c:v>
                </c:pt>
                <c:pt idx="24">
                  <c:v>-0.90362498645800837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4.8454732636112041</c:v>
                </c:pt>
                <c:pt idx="1">
                  <c:v>10.405383074419021</c:v>
                </c:pt>
                <c:pt idx="2">
                  <c:v>4.9729744484523692</c:v>
                </c:pt>
                <c:pt idx="3">
                  <c:v>0.47205921415103091</c:v>
                </c:pt>
                <c:pt idx="4">
                  <c:v>-4.6222306639819095</c:v>
                </c:pt>
                <c:pt idx="5">
                  <c:v>-0.51653375620477604</c:v>
                </c:pt>
                <c:pt idx="6">
                  <c:v>-0.57489221655646361</c:v>
                </c:pt>
                <c:pt idx="7">
                  <c:v>-1.69433506823637</c:v>
                </c:pt>
                <c:pt idx="8">
                  <c:v>-1.0088982956540171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4.7601438205413018</c:v>
                </c:pt>
                <c:pt idx="1">
                  <c:v>12.494337319325183</c:v>
                </c:pt>
                <c:pt idx="2">
                  <c:v>2.2329669620419494</c:v>
                </c:pt>
                <c:pt idx="3">
                  <c:v>-4.2943924192297018</c:v>
                </c:pt>
                <c:pt idx="4">
                  <c:v>-2.1586446939978856</c:v>
                </c:pt>
                <c:pt idx="5">
                  <c:v>4.5070478200710973</c:v>
                </c:pt>
                <c:pt idx="6">
                  <c:v>1.1553695156383874</c:v>
                </c:pt>
                <c:pt idx="7">
                  <c:v>3.0188300113690545</c:v>
                </c:pt>
                <c:pt idx="8">
                  <c:v>-1.3636583357594994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13.688250391007951</c:v>
                </c:pt>
                <c:pt idx="1">
                  <c:v>14.729715868369658</c:v>
                </c:pt>
                <c:pt idx="2">
                  <c:v>15.209380207923768</c:v>
                </c:pt>
                <c:pt idx="3">
                  <c:v>15.534337791002017</c:v>
                </c:pt>
                <c:pt idx="4">
                  <c:v>15.655831322247757</c:v>
                </c:pt>
                <c:pt idx="5">
                  <c:v>16.518810212049289</c:v>
                </c:pt>
                <c:pt idx="6">
                  <c:v>18.116051820503561</c:v>
                </c:pt>
                <c:pt idx="7">
                  <c:v>18.938935037176286</c:v>
                </c:pt>
                <c:pt idx="8">
                  <c:v>19.57269421952978</c:v>
                </c:pt>
                <c:pt idx="9">
                  <c:v>19.856638364746974</c:v>
                </c:pt>
                <c:pt idx="10">
                  <c:v>20.278127809701456</c:v>
                </c:pt>
                <c:pt idx="11">
                  <c:v>18.168535780191242</c:v>
                </c:pt>
                <c:pt idx="12">
                  <c:v>18.355114737576841</c:v>
                </c:pt>
                <c:pt idx="13">
                  <c:v>18.569596411157882</c:v>
                </c:pt>
                <c:pt idx="14">
                  <c:v>18.811654603522108</c:v>
                </c:pt>
                <c:pt idx="15">
                  <c:v>19.018139940102383</c:v>
                </c:pt>
                <c:pt idx="16">
                  <c:v>19.21362826076269</c:v>
                </c:pt>
                <c:pt idx="17">
                  <c:v>19.407396870821572</c:v>
                </c:pt>
                <c:pt idx="18">
                  <c:v>19.607329095775729</c:v>
                </c:pt>
                <c:pt idx="19">
                  <c:v>19.804218085801971</c:v>
                </c:pt>
                <c:pt idx="20">
                  <c:v>20.014972476106244</c:v>
                </c:pt>
                <c:pt idx="21">
                  <c:v>20.222931610796536</c:v>
                </c:pt>
                <c:pt idx="22">
                  <c:v>20.431930227389721</c:v>
                </c:pt>
                <c:pt idx="23">
                  <c:v>20.646858901648571</c:v>
                </c:pt>
                <c:pt idx="24">
                  <c:v>20.861192835941864</c:v>
                </c:pt>
                <c:pt idx="25">
                  <c:v>21.079757062119686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6.2002027428453008</c:v>
                </c:pt>
                <c:pt idx="1">
                  <c:v>6.641624841628512</c:v>
                </c:pt>
                <c:pt idx="2">
                  <c:v>6.9427622054295979</c:v>
                </c:pt>
                <c:pt idx="3">
                  <c:v>7.0569643019876347</c:v>
                </c:pt>
                <c:pt idx="4">
                  <c:v>8.032088316650837</c:v>
                </c:pt>
                <c:pt idx="5">
                  <c:v>7.5573509253511286</c:v>
                </c:pt>
                <c:pt idx="6">
                  <c:v>7.1547920619999772</c:v>
                </c:pt>
                <c:pt idx="7">
                  <c:v>8.1694961170237317</c:v>
                </c:pt>
                <c:pt idx="8">
                  <c:v>8.0577543672399941</c:v>
                </c:pt>
                <c:pt idx="9">
                  <c:v>8.3245721956630412</c:v>
                </c:pt>
                <c:pt idx="10">
                  <c:v>8.6435065913101674</c:v>
                </c:pt>
                <c:pt idx="11">
                  <c:v>9.960545212114484</c:v>
                </c:pt>
                <c:pt idx="12">
                  <c:v>10.137510254035432</c:v>
                </c:pt>
                <c:pt idx="13">
                  <c:v>10.307388019752288</c:v>
                </c:pt>
                <c:pt idx="14">
                  <c:v>10.494328296911714</c:v>
                </c:pt>
                <c:pt idx="15">
                  <c:v>10.685788401638039</c:v>
                </c:pt>
                <c:pt idx="16">
                  <c:v>10.862391522508171</c:v>
                </c:pt>
                <c:pt idx="17">
                  <c:v>11.033124631790608</c:v>
                </c:pt>
                <c:pt idx="18">
                  <c:v>11.208746095777776</c:v>
                </c:pt>
                <c:pt idx="19">
                  <c:v>11.393547269280511</c:v>
                </c:pt>
                <c:pt idx="20">
                  <c:v>11.586872373343994</c:v>
                </c:pt>
                <c:pt idx="21">
                  <c:v>11.781349410039605</c:v>
                </c:pt>
                <c:pt idx="22">
                  <c:v>11.97326973707651</c:v>
                </c:pt>
                <c:pt idx="23">
                  <c:v>12.171413957134041</c:v>
                </c:pt>
                <c:pt idx="24">
                  <c:v>12.384491511423029</c:v>
                </c:pt>
                <c:pt idx="25">
                  <c:v>12.602021159433237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12.680815288383483</c:v>
                </c:pt>
                <c:pt idx="1">
                  <c:v>11.979138603178455</c:v>
                </c:pt>
                <c:pt idx="2">
                  <c:v>12.035311687128756</c:v>
                </c:pt>
                <c:pt idx="3">
                  <c:v>12.50812405016765</c:v>
                </c:pt>
                <c:pt idx="4">
                  <c:v>13.67140278148254</c:v>
                </c:pt>
                <c:pt idx="5">
                  <c:v>14.134806965968286</c:v>
                </c:pt>
                <c:pt idx="6">
                  <c:v>14.873988925671265</c:v>
                </c:pt>
                <c:pt idx="7">
                  <c:v>14.628036929019579</c:v>
                </c:pt>
                <c:pt idx="8">
                  <c:v>16.713140447979253</c:v>
                </c:pt>
                <c:pt idx="9">
                  <c:v>16.38490623615256</c:v>
                </c:pt>
                <c:pt idx="10">
                  <c:v>17.233884541865848</c:v>
                </c:pt>
                <c:pt idx="11">
                  <c:v>17.126262821777992</c:v>
                </c:pt>
                <c:pt idx="12">
                  <c:v>17.313876438588025</c:v>
                </c:pt>
                <c:pt idx="13">
                  <c:v>17.548952943432962</c:v>
                </c:pt>
                <c:pt idx="14">
                  <c:v>17.80399221393829</c:v>
                </c:pt>
                <c:pt idx="15">
                  <c:v>18.022243482329877</c:v>
                </c:pt>
                <c:pt idx="16">
                  <c:v>18.218679628245237</c:v>
                </c:pt>
                <c:pt idx="17">
                  <c:v>18.404956415285163</c:v>
                </c:pt>
                <c:pt idx="18">
                  <c:v>18.587656420335083</c:v>
                </c:pt>
                <c:pt idx="19">
                  <c:v>18.7738491310364</c:v>
                </c:pt>
                <c:pt idx="20">
                  <c:v>18.976026852985548</c:v>
                </c:pt>
                <c:pt idx="21">
                  <c:v>19.175904996260144</c:v>
                </c:pt>
                <c:pt idx="22">
                  <c:v>19.376485474471856</c:v>
                </c:pt>
                <c:pt idx="23">
                  <c:v>19.574956150281114</c:v>
                </c:pt>
                <c:pt idx="24">
                  <c:v>19.776304060338465</c:v>
                </c:pt>
                <c:pt idx="25">
                  <c:v>19.976868741120974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10.357040169738275</c:v>
                </c:pt>
                <c:pt idx="1">
                  <c:v>11.244253014006457</c:v>
                </c:pt>
                <c:pt idx="2">
                  <c:v>11.881360875143599</c:v>
                </c:pt>
                <c:pt idx="3">
                  <c:v>11.89998659406872</c:v>
                </c:pt>
                <c:pt idx="4">
                  <c:v>12.392122949673082</c:v>
                </c:pt>
                <c:pt idx="5">
                  <c:v>11.702974133255927</c:v>
                </c:pt>
                <c:pt idx="6">
                  <c:v>13.235751426267486</c:v>
                </c:pt>
                <c:pt idx="7">
                  <c:v>14.367366592110688</c:v>
                </c:pt>
                <c:pt idx="8">
                  <c:v>14.12667727483718</c:v>
                </c:pt>
                <c:pt idx="9">
                  <c:v>14.199480089609814</c:v>
                </c:pt>
                <c:pt idx="10">
                  <c:v>13.874797213235112</c:v>
                </c:pt>
                <c:pt idx="11">
                  <c:v>14.353184646589519</c:v>
                </c:pt>
                <c:pt idx="12">
                  <c:v>14.501710884982609</c:v>
                </c:pt>
                <c:pt idx="13">
                  <c:v>14.676469423789849</c:v>
                </c:pt>
                <c:pt idx="14">
                  <c:v>14.865477240740386</c:v>
                </c:pt>
                <c:pt idx="15">
                  <c:v>15.035181104749748</c:v>
                </c:pt>
                <c:pt idx="16">
                  <c:v>15.198923700238463</c:v>
                </c:pt>
                <c:pt idx="17">
                  <c:v>15.357465438472692</c:v>
                </c:pt>
                <c:pt idx="18">
                  <c:v>15.492829808509462</c:v>
                </c:pt>
                <c:pt idx="19">
                  <c:v>15.643122107855252</c:v>
                </c:pt>
                <c:pt idx="20">
                  <c:v>15.7922176801007</c:v>
                </c:pt>
                <c:pt idx="21">
                  <c:v>15.944242889338796</c:v>
                </c:pt>
                <c:pt idx="22">
                  <c:v>16.09522625079784</c:v>
                </c:pt>
                <c:pt idx="23">
                  <c:v>16.249005844576946</c:v>
                </c:pt>
                <c:pt idx="24">
                  <c:v>16.39888947694778</c:v>
                </c:pt>
                <c:pt idx="25">
                  <c:v>16.536520239592953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10.713965820072239</c:v>
                </c:pt>
                <c:pt idx="1">
                  <c:v>9.9433555910404721</c:v>
                </c:pt>
                <c:pt idx="2">
                  <c:v>10.790775491214902</c:v>
                </c:pt>
                <c:pt idx="3">
                  <c:v>10.964136098709536</c:v>
                </c:pt>
                <c:pt idx="4">
                  <c:v>10.828019077767427</c:v>
                </c:pt>
                <c:pt idx="5">
                  <c:v>10.881067285357572</c:v>
                </c:pt>
                <c:pt idx="6">
                  <c:v>11.429529305322825</c:v>
                </c:pt>
                <c:pt idx="7">
                  <c:v>11.304078635103799</c:v>
                </c:pt>
                <c:pt idx="8">
                  <c:v>11.420235013723696</c:v>
                </c:pt>
                <c:pt idx="9">
                  <c:v>11.130108345242158</c:v>
                </c:pt>
                <c:pt idx="10">
                  <c:v>11.798610757745342</c:v>
                </c:pt>
                <c:pt idx="11">
                  <c:v>11.934194239120695</c:v>
                </c:pt>
                <c:pt idx="12">
                  <c:v>12.054041546823502</c:v>
                </c:pt>
                <c:pt idx="13">
                  <c:v>12.214314588179207</c:v>
                </c:pt>
                <c:pt idx="14">
                  <c:v>12.391363085752772</c:v>
                </c:pt>
                <c:pt idx="15">
                  <c:v>12.551632030030477</c:v>
                </c:pt>
                <c:pt idx="16">
                  <c:v>12.712283303015697</c:v>
                </c:pt>
                <c:pt idx="17">
                  <c:v>12.874823934239885</c:v>
                </c:pt>
                <c:pt idx="18">
                  <c:v>13.028716544414477</c:v>
                </c:pt>
                <c:pt idx="19">
                  <c:v>13.173445907536744</c:v>
                </c:pt>
                <c:pt idx="20">
                  <c:v>13.324929683025566</c:v>
                </c:pt>
                <c:pt idx="21">
                  <c:v>13.48386238198812</c:v>
                </c:pt>
                <c:pt idx="22">
                  <c:v>13.628776180629442</c:v>
                </c:pt>
                <c:pt idx="23">
                  <c:v>13.776152318806711</c:v>
                </c:pt>
                <c:pt idx="24">
                  <c:v>13.922567657253337</c:v>
                </c:pt>
                <c:pt idx="25">
                  <c:v>14.062750901056758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13.354667995198804</c:v>
                </c:pt>
                <c:pt idx="1">
                  <c:v>12.747275088708124</c:v>
                </c:pt>
                <c:pt idx="2">
                  <c:v>12.189127885363362</c:v>
                </c:pt>
                <c:pt idx="3">
                  <c:v>13.171926729003202</c:v>
                </c:pt>
                <c:pt idx="4">
                  <c:v>13.547165534780602</c:v>
                </c:pt>
                <c:pt idx="5">
                  <c:v>13.402951049358144</c:v>
                </c:pt>
                <c:pt idx="6">
                  <c:v>14.529698227255281</c:v>
                </c:pt>
                <c:pt idx="7">
                  <c:v>15.06951527306979</c:v>
                </c:pt>
                <c:pt idx="8">
                  <c:v>16.70669829699753</c:v>
                </c:pt>
                <c:pt idx="9">
                  <c:v>16.16274742927968</c:v>
                </c:pt>
                <c:pt idx="10">
                  <c:v>17.61988999551264</c:v>
                </c:pt>
                <c:pt idx="11">
                  <c:v>18.670888972466908</c:v>
                </c:pt>
                <c:pt idx="12">
                  <c:v>18.862881489074997</c:v>
                </c:pt>
                <c:pt idx="13">
                  <c:v>19.122802938185309</c:v>
                </c:pt>
                <c:pt idx="14">
                  <c:v>19.421606063676073</c:v>
                </c:pt>
                <c:pt idx="15">
                  <c:v>19.683150229812316</c:v>
                </c:pt>
                <c:pt idx="16">
                  <c:v>19.937635298019849</c:v>
                </c:pt>
                <c:pt idx="17">
                  <c:v>20.194880763324001</c:v>
                </c:pt>
                <c:pt idx="18">
                  <c:v>20.464071310436896</c:v>
                </c:pt>
                <c:pt idx="19">
                  <c:v>20.732227439892039</c:v>
                </c:pt>
                <c:pt idx="20">
                  <c:v>21.016928494802805</c:v>
                </c:pt>
                <c:pt idx="21">
                  <c:v>21.300016281224593</c:v>
                </c:pt>
                <c:pt idx="22">
                  <c:v>21.582719035273421</c:v>
                </c:pt>
                <c:pt idx="23">
                  <c:v>21.874726118108057</c:v>
                </c:pt>
                <c:pt idx="24">
                  <c:v>22.161596530284047</c:v>
                </c:pt>
                <c:pt idx="25">
                  <c:v>22.445379945913441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4.3715924817647016</c:v>
                </c:pt>
                <c:pt idx="1">
                  <c:v>4.2908707200780931</c:v>
                </c:pt>
                <c:pt idx="2">
                  <c:v>4.3247990332249078</c:v>
                </c:pt>
                <c:pt idx="3">
                  <c:v>4.5391923418350535</c:v>
                </c:pt>
                <c:pt idx="4">
                  <c:v>4.4017387732699822</c:v>
                </c:pt>
                <c:pt idx="5">
                  <c:v>4.3801099499807972</c:v>
                </c:pt>
                <c:pt idx="6">
                  <c:v>4.5863313831322357</c:v>
                </c:pt>
                <c:pt idx="7">
                  <c:v>5.1163095906294851</c:v>
                </c:pt>
                <c:pt idx="8">
                  <c:v>5.556486618682265</c:v>
                </c:pt>
                <c:pt idx="9">
                  <c:v>5.0368112834796168</c:v>
                </c:pt>
                <c:pt idx="10">
                  <c:v>5.4513625890766892</c:v>
                </c:pt>
                <c:pt idx="11">
                  <c:v>4.6156443939960914</c:v>
                </c:pt>
                <c:pt idx="12">
                  <c:v>4.64800806339891</c:v>
                </c:pt>
                <c:pt idx="13">
                  <c:v>4.6899000276054776</c:v>
                </c:pt>
                <c:pt idx="14">
                  <c:v>4.7352481779969962</c:v>
                </c:pt>
                <c:pt idx="15">
                  <c:v>4.7713033601971526</c:v>
                </c:pt>
                <c:pt idx="16">
                  <c:v>4.8057025156386421</c:v>
                </c:pt>
                <c:pt idx="17">
                  <c:v>4.8369407153602557</c:v>
                </c:pt>
                <c:pt idx="18">
                  <c:v>4.8676976542162382</c:v>
                </c:pt>
                <c:pt idx="19">
                  <c:v>4.8942676578884869</c:v>
                </c:pt>
                <c:pt idx="20">
                  <c:v>4.9221867678850488</c:v>
                </c:pt>
                <c:pt idx="21">
                  <c:v>4.9516644789840463</c:v>
                </c:pt>
                <c:pt idx="22">
                  <c:v>4.979643816047572</c:v>
                </c:pt>
                <c:pt idx="23">
                  <c:v>5.0093868811550823</c:v>
                </c:pt>
                <c:pt idx="24">
                  <c:v>5.041109006035823</c:v>
                </c:pt>
                <c:pt idx="25">
                  <c:v>5.0729002366421199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3.8485847133165372</c:v>
                </c:pt>
                <c:pt idx="1">
                  <c:v>4.9836337830210224</c:v>
                </c:pt>
                <c:pt idx="2">
                  <c:v>5.1160896603801751</c:v>
                </c:pt>
                <c:pt idx="3">
                  <c:v>4.9114253391043459</c:v>
                </c:pt>
                <c:pt idx="4">
                  <c:v>5.125388887661102</c:v>
                </c:pt>
                <c:pt idx="5">
                  <c:v>4.9099768797065568</c:v>
                </c:pt>
                <c:pt idx="6">
                  <c:v>5.4458470118777136</c:v>
                </c:pt>
                <c:pt idx="7">
                  <c:v>5.666975174902416</c:v>
                </c:pt>
                <c:pt idx="8">
                  <c:v>6.007641233679192</c:v>
                </c:pt>
                <c:pt idx="9">
                  <c:v>5.761083013980774</c:v>
                </c:pt>
                <c:pt idx="10">
                  <c:v>5.7763247861711831</c:v>
                </c:pt>
                <c:pt idx="11">
                  <c:v>5.618502503580534</c:v>
                </c:pt>
                <c:pt idx="12">
                  <c:v>5.6835486103239523</c:v>
                </c:pt>
                <c:pt idx="13">
                  <c:v>5.7573538477086723</c:v>
                </c:pt>
                <c:pt idx="14">
                  <c:v>5.8356909038105789</c:v>
                </c:pt>
                <c:pt idx="15">
                  <c:v>5.9046633935566755</c:v>
                </c:pt>
                <c:pt idx="16">
                  <c:v>5.9698949237944969</c:v>
                </c:pt>
                <c:pt idx="17">
                  <c:v>6.0338776163785903</c:v>
                </c:pt>
                <c:pt idx="18">
                  <c:v>6.1010020494257251</c:v>
                </c:pt>
                <c:pt idx="19">
                  <c:v>6.1659194458442501</c:v>
                </c:pt>
                <c:pt idx="20">
                  <c:v>6.230989531696709</c:v>
                </c:pt>
                <c:pt idx="21">
                  <c:v>6.2907032813112966</c:v>
                </c:pt>
                <c:pt idx="22">
                  <c:v>6.3479104925626357</c:v>
                </c:pt>
                <c:pt idx="23">
                  <c:v>6.4142708878334034</c:v>
                </c:pt>
                <c:pt idx="24">
                  <c:v>6.4805613401567737</c:v>
                </c:pt>
                <c:pt idx="25">
                  <c:v>6.5457953310386028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2.4830942092156567</c:v>
                </c:pt>
                <c:pt idx="1">
                  <c:v>2.6392818564000184</c:v>
                </c:pt>
                <c:pt idx="2">
                  <c:v>2.6538036159678908</c:v>
                </c:pt>
                <c:pt idx="3">
                  <c:v>2.4380738157637896</c:v>
                </c:pt>
                <c:pt idx="4">
                  <c:v>2.5879244797081578</c:v>
                </c:pt>
                <c:pt idx="5">
                  <c:v>2.6562526539235951</c:v>
                </c:pt>
                <c:pt idx="6">
                  <c:v>2.8913944394498583</c:v>
                </c:pt>
                <c:pt idx="7">
                  <c:v>2.8894483713935686</c:v>
                </c:pt>
                <c:pt idx="8">
                  <c:v>2.876526801827092</c:v>
                </c:pt>
                <c:pt idx="9">
                  <c:v>2.842946057386897</c:v>
                </c:pt>
                <c:pt idx="10">
                  <c:v>3.0126019813685625</c:v>
                </c:pt>
                <c:pt idx="11">
                  <c:v>3.3583856533506276</c:v>
                </c:pt>
                <c:pt idx="12">
                  <c:v>3.4154428985332412</c:v>
                </c:pt>
                <c:pt idx="13">
                  <c:v>3.4812018112668102</c:v>
                </c:pt>
                <c:pt idx="14">
                  <c:v>3.5548036186384011</c:v>
                </c:pt>
                <c:pt idx="15">
                  <c:v>3.6246391590005445</c:v>
                </c:pt>
                <c:pt idx="16">
                  <c:v>3.6887286603419209</c:v>
                </c:pt>
                <c:pt idx="17">
                  <c:v>3.7520715860261316</c:v>
                </c:pt>
                <c:pt idx="18">
                  <c:v>3.8081501287414579</c:v>
                </c:pt>
                <c:pt idx="19">
                  <c:v>3.8751901783317373</c:v>
                </c:pt>
                <c:pt idx="20">
                  <c:v>3.9344580746637403</c:v>
                </c:pt>
                <c:pt idx="21">
                  <c:v>3.9931119611453219</c:v>
                </c:pt>
                <c:pt idx="22">
                  <c:v>4.0477746176240998</c:v>
                </c:pt>
                <c:pt idx="23">
                  <c:v>4.1179685167690394</c:v>
                </c:pt>
                <c:pt idx="24">
                  <c:v>4.1744490865361916</c:v>
                </c:pt>
                <c:pt idx="25">
                  <c:v>4.2450458952443411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3.6966378078304705</c:v>
                </c:pt>
                <c:pt idx="1">
                  <c:v>3.2621035373572584</c:v>
                </c:pt>
                <c:pt idx="2">
                  <c:v>3.6110351647140808</c:v>
                </c:pt>
                <c:pt idx="3">
                  <c:v>4.0232632271124515</c:v>
                </c:pt>
                <c:pt idx="4">
                  <c:v>4.2567460943473563</c:v>
                </c:pt>
                <c:pt idx="5">
                  <c:v>4.7806902325231313</c:v>
                </c:pt>
                <c:pt idx="6">
                  <c:v>4.2922206831863132</c:v>
                </c:pt>
                <c:pt idx="7">
                  <c:v>4.8032932734839573</c:v>
                </c:pt>
                <c:pt idx="8">
                  <c:v>4.8794853331326058</c:v>
                </c:pt>
                <c:pt idx="9">
                  <c:v>5.2030621319517465</c:v>
                </c:pt>
                <c:pt idx="10">
                  <c:v>5.3321918963352282</c:v>
                </c:pt>
                <c:pt idx="11">
                  <c:v>4.9564067622842467</c:v>
                </c:pt>
                <c:pt idx="12">
                  <c:v>4.8604114636419631</c:v>
                </c:pt>
                <c:pt idx="13">
                  <c:v>4.8756132878910634</c:v>
                </c:pt>
                <c:pt idx="14">
                  <c:v>4.9502000836704818</c:v>
                </c:pt>
                <c:pt idx="15">
                  <c:v>5.0174195232958079</c:v>
                </c:pt>
                <c:pt idx="16">
                  <c:v>5.0791092038513881</c:v>
                </c:pt>
                <c:pt idx="17">
                  <c:v>5.1401652076622497</c:v>
                </c:pt>
                <c:pt idx="18">
                  <c:v>5.200497286518913</c:v>
                </c:pt>
                <c:pt idx="19">
                  <c:v>5.2619114346781535</c:v>
                </c:pt>
                <c:pt idx="20">
                  <c:v>5.3289047189893344</c:v>
                </c:pt>
                <c:pt idx="21">
                  <c:v>5.3910966041476103</c:v>
                </c:pt>
                <c:pt idx="22">
                  <c:v>5.459069599344776</c:v>
                </c:pt>
                <c:pt idx="23">
                  <c:v>5.5315883356663056</c:v>
                </c:pt>
                <c:pt idx="24">
                  <c:v>5.5979393302370246</c:v>
                </c:pt>
                <c:pt idx="25">
                  <c:v>5.6668359231269889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14.713246348940716</c:v>
                </c:pt>
                <c:pt idx="1">
                  <c:v>13.70200726264005</c:v>
                </c:pt>
                <c:pt idx="2">
                  <c:v>14.180154361984291</c:v>
                </c:pt>
                <c:pt idx="3">
                  <c:v>14.333952300154781</c:v>
                </c:pt>
                <c:pt idx="4">
                  <c:v>15.469095767104116</c:v>
                </c:pt>
                <c:pt idx="5">
                  <c:v>15.513254460319002</c:v>
                </c:pt>
                <c:pt idx="6">
                  <c:v>15.88463868573322</c:v>
                </c:pt>
                <c:pt idx="7">
                  <c:v>16.980927242721958</c:v>
                </c:pt>
                <c:pt idx="8">
                  <c:v>17.211903836173683</c:v>
                </c:pt>
                <c:pt idx="9">
                  <c:v>17.155004646726738</c:v>
                </c:pt>
                <c:pt idx="10">
                  <c:v>17.640777371953785</c:v>
                </c:pt>
                <c:pt idx="11">
                  <c:v>16.503890298946477</c:v>
                </c:pt>
                <c:pt idx="12">
                  <c:v>16.599032825615417</c:v>
                </c:pt>
                <c:pt idx="13">
                  <c:v>16.714754850029305</c:v>
                </c:pt>
                <c:pt idx="14">
                  <c:v>16.848057492079999</c:v>
                </c:pt>
                <c:pt idx="15">
                  <c:v>16.944927993602427</c:v>
                </c:pt>
                <c:pt idx="16">
                  <c:v>17.02891120614489</c:v>
                </c:pt>
                <c:pt idx="17">
                  <c:v>17.108338151917362</c:v>
                </c:pt>
                <c:pt idx="18">
                  <c:v>17.200952279033007</c:v>
                </c:pt>
                <c:pt idx="19">
                  <c:v>17.292016637801787</c:v>
                </c:pt>
                <c:pt idx="20">
                  <c:v>17.393946354079919</c:v>
                </c:pt>
                <c:pt idx="21">
                  <c:v>17.497953843428885</c:v>
                </c:pt>
                <c:pt idx="22">
                  <c:v>17.603232945243025</c:v>
                </c:pt>
                <c:pt idx="23">
                  <c:v>17.705803399675265</c:v>
                </c:pt>
                <c:pt idx="24">
                  <c:v>17.814593242847064</c:v>
                </c:pt>
                <c:pt idx="25">
                  <c:v>17.915648200895347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24.407451954898303</c:v>
                </c:pt>
                <c:pt idx="1">
                  <c:v>24.991196154744053</c:v>
                </c:pt>
                <c:pt idx="2">
                  <c:v>25.498120131368726</c:v>
                </c:pt>
                <c:pt idx="3">
                  <c:v>24.561737083653249</c:v>
                </c:pt>
                <c:pt idx="4">
                  <c:v>26.400272994397053</c:v>
                </c:pt>
                <c:pt idx="5">
                  <c:v>27.686964592795626</c:v>
                </c:pt>
                <c:pt idx="6">
                  <c:v>27.434733255855974</c:v>
                </c:pt>
                <c:pt idx="7">
                  <c:v>29.409335498853078</c:v>
                </c:pt>
                <c:pt idx="8">
                  <c:v>28.887524420100501</c:v>
                </c:pt>
                <c:pt idx="9">
                  <c:v>27.74873078426614</c:v>
                </c:pt>
                <c:pt idx="10">
                  <c:v>28.876632547995694</c:v>
                </c:pt>
                <c:pt idx="11">
                  <c:v>26.843084597163752</c:v>
                </c:pt>
                <c:pt idx="12">
                  <c:v>26.870400249285005</c:v>
                </c:pt>
                <c:pt idx="13">
                  <c:v>26.89762999208952</c:v>
                </c:pt>
                <c:pt idx="14">
                  <c:v>26.942455028605941</c:v>
                </c:pt>
                <c:pt idx="15">
                  <c:v>26.933326469852343</c:v>
                </c:pt>
                <c:pt idx="16">
                  <c:v>26.890347952609062</c:v>
                </c:pt>
                <c:pt idx="17">
                  <c:v>26.820273205594095</c:v>
                </c:pt>
                <c:pt idx="18">
                  <c:v>26.73545363370274</c:v>
                </c:pt>
                <c:pt idx="19">
                  <c:v>26.650368919163586</c:v>
                </c:pt>
                <c:pt idx="20">
                  <c:v>26.577003292914785</c:v>
                </c:pt>
                <c:pt idx="21">
                  <c:v>26.495638534924954</c:v>
                </c:pt>
                <c:pt idx="22">
                  <c:v>26.39713286181432</c:v>
                </c:pt>
                <c:pt idx="23">
                  <c:v>26.293237703971865</c:v>
                </c:pt>
                <c:pt idx="24">
                  <c:v>26.172166859271844</c:v>
                </c:pt>
                <c:pt idx="25">
                  <c:v>26.031324394836773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7.1709339074470568</c:v>
                </c:pt>
                <c:pt idx="1">
                  <c:v>6.7074424480552608</c:v>
                </c:pt>
                <c:pt idx="2">
                  <c:v>6.5458682866018911</c:v>
                </c:pt>
                <c:pt idx="3">
                  <c:v>6.6072546484103647</c:v>
                </c:pt>
                <c:pt idx="4">
                  <c:v>6.8243774500794245</c:v>
                </c:pt>
                <c:pt idx="5">
                  <c:v>6.4825770172920754</c:v>
                </c:pt>
                <c:pt idx="6">
                  <c:v>6.2089358174267826</c:v>
                </c:pt>
                <c:pt idx="7">
                  <c:v>6.8013121959058127</c:v>
                </c:pt>
                <c:pt idx="8">
                  <c:v>6.9921955912444904</c:v>
                </c:pt>
                <c:pt idx="9">
                  <c:v>5.9158314229980276</c:v>
                </c:pt>
                <c:pt idx="10">
                  <c:v>5.7649682762430361</c:v>
                </c:pt>
                <c:pt idx="11">
                  <c:v>6.3990712863186614</c:v>
                </c:pt>
                <c:pt idx="12">
                  <c:v>6.342650195250676</c:v>
                </c:pt>
                <c:pt idx="13">
                  <c:v>6.2759642614160631</c:v>
                </c:pt>
                <c:pt idx="14">
                  <c:v>6.2125148100838539</c:v>
                </c:pt>
                <c:pt idx="15">
                  <c:v>6.1180583248109626</c:v>
                </c:pt>
                <c:pt idx="16">
                  <c:v>5.9726732895309267</c:v>
                </c:pt>
                <c:pt idx="17">
                  <c:v>5.8350620567627338</c:v>
                </c:pt>
                <c:pt idx="18">
                  <c:v>5.6679408186659614</c:v>
                </c:pt>
                <c:pt idx="19">
                  <c:v>5.4832224011870112</c:v>
                </c:pt>
                <c:pt idx="20">
                  <c:v>5.2930569474288305</c:v>
                </c:pt>
                <c:pt idx="21">
                  <c:v>5.0909346998404095</c:v>
                </c:pt>
                <c:pt idx="22">
                  <c:v>4.9069898709062247</c:v>
                </c:pt>
                <c:pt idx="23">
                  <c:v>4.6705003697274083</c:v>
                </c:pt>
                <c:pt idx="24">
                  <c:v>4.4630518777575245</c:v>
                </c:pt>
                <c:pt idx="25">
                  <c:v>4.3158840101722564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4.9642965194761119</c:v>
                </c:pt>
                <c:pt idx="1">
                  <c:v>3.4740102357365248</c:v>
                </c:pt>
                <c:pt idx="2">
                  <c:v>4.2144771085297572</c:v>
                </c:pt>
                <c:pt idx="3">
                  <c:v>3.5476533795313681</c:v>
                </c:pt>
                <c:pt idx="4">
                  <c:v>3.7447654620108164</c:v>
                </c:pt>
                <c:pt idx="5">
                  <c:v>4.3303802647780225</c:v>
                </c:pt>
                <c:pt idx="6">
                  <c:v>3.5163595216777157</c:v>
                </c:pt>
                <c:pt idx="7">
                  <c:v>2.9981437340207284</c:v>
                </c:pt>
                <c:pt idx="8">
                  <c:v>4.1815662119788408</c:v>
                </c:pt>
                <c:pt idx="9">
                  <c:v>3.6264020256790088</c:v>
                </c:pt>
                <c:pt idx="10">
                  <c:v>2.9902915002137971</c:v>
                </c:pt>
                <c:pt idx="11">
                  <c:v>2.9311485167894489</c:v>
                </c:pt>
                <c:pt idx="12">
                  <c:v>2.9491172614614829</c:v>
                </c:pt>
                <c:pt idx="13">
                  <c:v>2.9875911694002921</c:v>
                </c:pt>
                <c:pt idx="14">
                  <c:v>3.0284232202080235</c:v>
                </c:pt>
                <c:pt idx="15">
                  <c:v>3.0503588969869986</c:v>
                </c:pt>
                <c:pt idx="16">
                  <c:v>3.0699000090827369</c:v>
                </c:pt>
                <c:pt idx="17">
                  <c:v>3.0884225542634565</c:v>
                </c:pt>
                <c:pt idx="18">
                  <c:v>3.1060492544378491</c:v>
                </c:pt>
                <c:pt idx="19">
                  <c:v>3.123737880828187</c:v>
                </c:pt>
                <c:pt idx="20">
                  <c:v>3.1421869274439334</c:v>
                </c:pt>
                <c:pt idx="21">
                  <c:v>3.1612996404937297</c:v>
                </c:pt>
                <c:pt idx="22">
                  <c:v>3.1801247524605545</c:v>
                </c:pt>
                <c:pt idx="23">
                  <c:v>3.1989175674649868</c:v>
                </c:pt>
                <c:pt idx="24">
                  <c:v>3.2169018126721287</c:v>
                </c:pt>
                <c:pt idx="25">
                  <c:v>3.2337959112924897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13.245748135911688</c:v>
                </c:pt>
                <c:pt idx="1">
                  <c:v>13.719786803119902</c:v>
                </c:pt>
                <c:pt idx="2">
                  <c:v>12.859104223753665</c:v>
                </c:pt>
                <c:pt idx="3">
                  <c:v>13.257154774167136</c:v>
                </c:pt>
                <c:pt idx="4">
                  <c:v>14.411938772079813</c:v>
                </c:pt>
                <c:pt idx="5">
                  <c:v>14.686889462892088</c:v>
                </c:pt>
                <c:pt idx="6">
                  <c:v>13.972096274546548</c:v>
                </c:pt>
                <c:pt idx="7">
                  <c:v>13.959227016147432</c:v>
                </c:pt>
                <c:pt idx="8">
                  <c:v>14.129746832550508</c:v>
                </c:pt>
                <c:pt idx="9">
                  <c:v>14.958160723083031</c:v>
                </c:pt>
                <c:pt idx="10">
                  <c:v>12.47740893442726</c:v>
                </c:pt>
                <c:pt idx="11">
                  <c:v>12.456350013668516</c:v>
                </c:pt>
                <c:pt idx="12">
                  <c:v>12.39985852881799</c:v>
                </c:pt>
                <c:pt idx="13">
                  <c:v>12.360874949355846</c:v>
                </c:pt>
                <c:pt idx="14">
                  <c:v>12.329354805207124</c:v>
                </c:pt>
                <c:pt idx="15">
                  <c:v>12.274453692199687</c:v>
                </c:pt>
                <c:pt idx="16">
                  <c:v>12.206509225657049</c:v>
                </c:pt>
                <c:pt idx="17">
                  <c:v>12.130413439207009</c:v>
                </c:pt>
                <c:pt idx="18">
                  <c:v>12.048881764913473</c:v>
                </c:pt>
                <c:pt idx="19">
                  <c:v>11.964609456398451</c:v>
                </c:pt>
                <c:pt idx="20">
                  <c:v>11.891580092505961</c:v>
                </c:pt>
                <c:pt idx="21">
                  <c:v>11.818345636107018</c:v>
                </c:pt>
                <c:pt idx="22">
                  <c:v>11.750296389858834</c:v>
                </c:pt>
                <c:pt idx="23">
                  <c:v>11.678979415247845</c:v>
                </c:pt>
                <c:pt idx="24">
                  <c:v>11.604064192148885</c:v>
                </c:pt>
                <c:pt idx="25">
                  <c:v>11.526201879638487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10.896638543498089</c:v>
                </c:pt>
                <c:pt idx="1">
                  <c:v>9.5379880827081838</c:v>
                </c:pt>
                <c:pt idx="2">
                  <c:v>9.1823920235125573</c:v>
                </c:pt>
                <c:pt idx="3">
                  <c:v>9.5826289807423315</c:v>
                </c:pt>
                <c:pt idx="4">
                  <c:v>10.075328016953016</c:v>
                </c:pt>
                <c:pt idx="5">
                  <c:v>10.39931661456926</c:v>
                </c:pt>
                <c:pt idx="6">
                  <c:v>9.3395060860630466</c:v>
                </c:pt>
                <c:pt idx="7">
                  <c:v>10.200863795344643</c:v>
                </c:pt>
                <c:pt idx="8">
                  <c:v>11.259833643731135</c:v>
                </c:pt>
                <c:pt idx="9">
                  <c:v>12.128045101682032</c:v>
                </c:pt>
                <c:pt idx="10">
                  <c:v>9.9066598861708197</c:v>
                </c:pt>
                <c:pt idx="11">
                  <c:v>10.455932058070159</c:v>
                </c:pt>
                <c:pt idx="12">
                  <c:v>10.344646230025258</c:v>
                </c:pt>
                <c:pt idx="13">
                  <c:v>10.20925552700982</c:v>
                </c:pt>
                <c:pt idx="14">
                  <c:v>10.103991215153135</c:v>
                </c:pt>
                <c:pt idx="15">
                  <c:v>10.003390457240739</c:v>
                </c:pt>
                <c:pt idx="16">
                  <c:v>9.8888327577972603</c:v>
                </c:pt>
                <c:pt idx="17">
                  <c:v>9.767948783826693</c:v>
                </c:pt>
                <c:pt idx="18">
                  <c:v>9.657585815098189</c:v>
                </c:pt>
                <c:pt idx="19">
                  <c:v>9.5401242206507142</c:v>
                </c:pt>
                <c:pt idx="20">
                  <c:v>9.4234475138909541</c:v>
                </c:pt>
                <c:pt idx="21">
                  <c:v>9.3036805734024419</c:v>
                </c:pt>
                <c:pt idx="22">
                  <c:v>9.1856258759951874</c:v>
                </c:pt>
                <c:pt idx="23">
                  <c:v>9.069205680640156</c:v>
                </c:pt>
                <c:pt idx="24">
                  <c:v>8.9498247245287939</c:v>
                </c:pt>
                <c:pt idx="25">
                  <c:v>8.8284024230900169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5.6620693022697077</c:v>
                </c:pt>
                <c:pt idx="1">
                  <c:v>5.1758362387774763</c:v>
                </c:pt>
                <c:pt idx="2">
                  <c:v>5.7933333978558199</c:v>
                </c:pt>
                <c:pt idx="3">
                  <c:v>5.6150356251965006</c:v>
                </c:pt>
                <c:pt idx="4">
                  <c:v>6.0061895209797314</c:v>
                </c:pt>
                <c:pt idx="5">
                  <c:v>5.7376167828545093</c:v>
                </c:pt>
                <c:pt idx="6">
                  <c:v>5.7239219076626604</c:v>
                </c:pt>
                <c:pt idx="7">
                  <c:v>6.0883273964748099</c:v>
                </c:pt>
                <c:pt idx="8">
                  <c:v>5.2970975005452132</c:v>
                </c:pt>
                <c:pt idx="9">
                  <c:v>5.1232677616316309</c:v>
                </c:pt>
                <c:pt idx="10">
                  <c:v>5.1576121403000954</c:v>
                </c:pt>
                <c:pt idx="11">
                  <c:v>5.0345488080256349</c:v>
                </c:pt>
                <c:pt idx="12">
                  <c:v>5.0204291887360499</c:v>
                </c:pt>
                <c:pt idx="13">
                  <c:v>4.978259412086425</c:v>
                </c:pt>
                <c:pt idx="14">
                  <c:v>4.941994119029455</c:v>
                </c:pt>
                <c:pt idx="15">
                  <c:v>4.9061723880689572</c:v>
                </c:pt>
                <c:pt idx="16">
                  <c:v>4.8870107792082367</c:v>
                </c:pt>
                <c:pt idx="17">
                  <c:v>4.8694340023304985</c:v>
                </c:pt>
                <c:pt idx="18">
                  <c:v>4.8560658965560197</c:v>
                </c:pt>
                <c:pt idx="19">
                  <c:v>4.8438852939297519</c:v>
                </c:pt>
                <c:pt idx="20">
                  <c:v>4.8339105339868045</c:v>
                </c:pt>
                <c:pt idx="21">
                  <c:v>4.8219939751470662</c:v>
                </c:pt>
                <c:pt idx="22">
                  <c:v>4.8087174487021382</c:v>
                </c:pt>
                <c:pt idx="23">
                  <c:v>4.7966272844993281</c:v>
                </c:pt>
                <c:pt idx="24">
                  <c:v>4.7905868990260387</c:v>
                </c:pt>
                <c:pt idx="25">
                  <c:v>4.7849275530930928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20.787579167455501</c:v>
                </c:pt>
                <c:pt idx="1">
                  <c:v>19.205539053943092</c:v>
                </c:pt>
                <c:pt idx="2">
                  <c:v>20.507901085246981</c:v>
                </c:pt>
                <c:pt idx="3">
                  <c:v>20.330057777816432</c:v>
                </c:pt>
                <c:pt idx="4">
                  <c:v>21.631765845547019</c:v>
                </c:pt>
                <c:pt idx="5">
                  <c:v>21.045743997020093</c:v>
                </c:pt>
                <c:pt idx="6">
                  <c:v>22.891189663179322</c:v>
                </c:pt>
                <c:pt idx="7">
                  <c:v>23.703133095052024</c:v>
                </c:pt>
                <c:pt idx="8">
                  <c:v>23.052433469359006</c:v>
                </c:pt>
                <c:pt idx="9">
                  <c:v>21.909636294259879</c:v>
                </c:pt>
                <c:pt idx="10">
                  <c:v>21.11055163305133</c:v>
                </c:pt>
                <c:pt idx="11">
                  <c:v>21.922974570352874</c:v>
                </c:pt>
                <c:pt idx="12">
                  <c:v>22.157349486021417</c:v>
                </c:pt>
                <c:pt idx="13">
                  <c:v>22.426353175062765</c:v>
                </c:pt>
                <c:pt idx="14">
                  <c:v>22.707177051161757</c:v>
                </c:pt>
                <c:pt idx="15">
                  <c:v>22.953062307058591</c:v>
                </c:pt>
                <c:pt idx="16">
                  <c:v>23.185639638468015</c:v>
                </c:pt>
                <c:pt idx="17">
                  <c:v>23.411587028763822</c:v>
                </c:pt>
                <c:pt idx="18">
                  <c:v>23.657612368050025</c:v>
                </c:pt>
                <c:pt idx="19">
                  <c:v>23.896376205542886</c:v>
                </c:pt>
                <c:pt idx="20">
                  <c:v>24.135665621864529</c:v>
                </c:pt>
                <c:pt idx="21">
                  <c:v>24.381249435426341</c:v>
                </c:pt>
                <c:pt idx="22">
                  <c:v>24.624303438268115</c:v>
                </c:pt>
                <c:pt idx="23">
                  <c:v>24.884410427960216</c:v>
                </c:pt>
                <c:pt idx="24">
                  <c:v>25.14741833002789</c:v>
                </c:pt>
                <c:pt idx="25">
                  <c:v>25.401535280480452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5.591672401738391</c:v>
                </c:pt>
                <c:pt idx="1">
                  <c:v>6.2395189311679777</c:v>
                </c:pt>
                <c:pt idx="2">
                  <c:v>5.6742232600488363</c:v>
                </c:pt>
                <c:pt idx="3">
                  <c:v>5.8259156059207955</c:v>
                </c:pt>
                <c:pt idx="4">
                  <c:v>5.4400336256785424</c:v>
                </c:pt>
                <c:pt idx="5">
                  <c:v>6.4696831393279011</c:v>
                </c:pt>
                <c:pt idx="6">
                  <c:v>6.786970839697414</c:v>
                </c:pt>
                <c:pt idx="7">
                  <c:v>7.2564874414169784</c:v>
                </c:pt>
                <c:pt idx="8">
                  <c:v>6.3111581701325621</c:v>
                </c:pt>
                <c:pt idx="9">
                  <c:v>6.4405878979009943</c:v>
                </c:pt>
                <c:pt idx="10">
                  <c:v>5.8418268841951067</c:v>
                </c:pt>
                <c:pt idx="11">
                  <c:v>5.8146518307256052</c:v>
                </c:pt>
                <c:pt idx="12">
                  <c:v>5.8159440652620109</c:v>
                </c:pt>
                <c:pt idx="13">
                  <c:v>5.8350797724234464</c:v>
                </c:pt>
                <c:pt idx="14">
                  <c:v>5.8679546014902062</c:v>
                </c:pt>
                <c:pt idx="15">
                  <c:v>5.8929378024045516</c:v>
                </c:pt>
                <c:pt idx="16">
                  <c:v>5.9123876399077027</c:v>
                </c:pt>
                <c:pt idx="17">
                  <c:v>5.9316232531505433</c:v>
                </c:pt>
                <c:pt idx="18">
                  <c:v>5.948227027505637</c:v>
                </c:pt>
                <c:pt idx="19">
                  <c:v>5.9637255207996374</c:v>
                </c:pt>
                <c:pt idx="20">
                  <c:v>5.9809584322958846</c:v>
                </c:pt>
                <c:pt idx="21">
                  <c:v>6.0007406465645197</c:v>
                </c:pt>
                <c:pt idx="22">
                  <c:v>6.0199505365003692</c:v>
                </c:pt>
                <c:pt idx="23">
                  <c:v>6.037514883974473</c:v>
                </c:pt>
                <c:pt idx="24">
                  <c:v>6.0606291180580358</c:v>
                </c:pt>
                <c:pt idx="25">
                  <c:v>6.0876405004060183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0.39528416685383044</c:v>
                </c:pt>
                <c:pt idx="1">
                  <c:v>0.26222791045333116</c:v>
                </c:pt>
                <c:pt idx="2">
                  <c:v>0.26677246371583663</c:v>
                </c:pt>
                <c:pt idx="3">
                  <c:v>0.23222859799592913</c:v>
                </c:pt>
                <c:pt idx="4">
                  <c:v>0.27908606724751395</c:v>
                </c:pt>
                <c:pt idx="5">
                  <c:v>0.25924546734317794</c:v>
                </c:pt>
                <c:pt idx="6">
                  <c:v>0.22450451999462681</c:v>
                </c:pt>
                <c:pt idx="7">
                  <c:v>0.25650687319876947</c:v>
                </c:pt>
                <c:pt idx="8">
                  <c:v>0.27149197943856451</c:v>
                </c:pt>
                <c:pt idx="9">
                  <c:v>0.24308370406730159</c:v>
                </c:pt>
                <c:pt idx="10">
                  <c:v>0.30576033023996019</c:v>
                </c:pt>
                <c:pt idx="11">
                  <c:v>0.23636076125038397</c:v>
                </c:pt>
                <c:pt idx="12">
                  <c:v>0.23918241140866217</c:v>
                </c:pt>
                <c:pt idx="13">
                  <c:v>0.24216286570684262</c:v>
                </c:pt>
                <c:pt idx="14">
                  <c:v>0.24543374599873449</c:v>
                </c:pt>
                <c:pt idx="15">
                  <c:v>0.24884857559540061</c:v>
                </c:pt>
                <c:pt idx="16">
                  <c:v>0.25166366645569349</c:v>
                </c:pt>
                <c:pt idx="17">
                  <c:v>0.25438926403929363</c:v>
                </c:pt>
                <c:pt idx="18">
                  <c:v>0.2566838429900053</c:v>
                </c:pt>
                <c:pt idx="19">
                  <c:v>0.25991567400130627</c:v>
                </c:pt>
                <c:pt idx="20">
                  <c:v>0.26261124324917007</c:v>
                </c:pt>
                <c:pt idx="21">
                  <c:v>0.26525297314156515</c:v>
                </c:pt>
                <c:pt idx="22">
                  <c:v>0.26754317594779353</c:v>
                </c:pt>
                <c:pt idx="23">
                  <c:v>0.27068438345660623</c:v>
                </c:pt>
                <c:pt idx="24">
                  <c:v>0.27294268435351909</c:v>
                </c:pt>
                <c:pt idx="25">
                  <c:v>0.27601088667102347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17.387659817849272</c:v>
                </c:pt>
                <c:pt idx="1">
                  <c:v>17.945881827360971</c:v>
                </c:pt>
                <c:pt idx="2">
                  <c:v>19.413760973607893</c:v>
                </c:pt>
                <c:pt idx="3">
                  <c:v>18.426058209524264</c:v>
                </c:pt>
                <c:pt idx="4">
                  <c:v>20.467624543198109</c:v>
                </c:pt>
                <c:pt idx="5">
                  <c:v>18.487794894167543</c:v>
                </c:pt>
                <c:pt idx="6">
                  <c:v>18.363739504103613</c:v>
                </c:pt>
                <c:pt idx="7">
                  <c:v>18.657726183368329</c:v>
                </c:pt>
                <c:pt idx="8">
                  <c:v>17.872514919280881</c:v>
                </c:pt>
                <c:pt idx="9">
                  <c:v>17.314137457152146</c:v>
                </c:pt>
                <c:pt idx="10">
                  <c:v>16.853799106514906</c:v>
                </c:pt>
                <c:pt idx="11">
                  <c:v>15.683536405328889</c:v>
                </c:pt>
                <c:pt idx="12">
                  <c:v>15.628735532162802</c:v>
                </c:pt>
                <c:pt idx="13">
                  <c:v>15.605654086258324</c:v>
                </c:pt>
                <c:pt idx="14">
                  <c:v>15.600468266727651</c:v>
                </c:pt>
                <c:pt idx="15">
                  <c:v>15.55307240997284</c:v>
                </c:pt>
                <c:pt idx="16">
                  <c:v>15.491278273568062</c:v>
                </c:pt>
                <c:pt idx="17">
                  <c:v>15.420390173061044</c:v>
                </c:pt>
                <c:pt idx="18">
                  <c:v>15.342984978670845</c:v>
                </c:pt>
                <c:pt idx="19">
                  <c:v>15.265221453239073</c:v>
                </c:pt>
                <c:pt idx="20">
                  <c:v>15.188410431784385</c:v>
                </c:pt>
                <c:pt idx="21">
                  <c:v>15.131408827113452</c:v>
                </c:pt>
                <c:pt idx="22">
                  <c:v>15.072977903169665</c:v>
                </c:pt>
                <c:pt idx="23">
                  <c:v>15.013543592834056</c:v>
                </c:pt>
                <c:pt idx="24">
                  <c:v>14.942111711457638</c:v>
                </c:pt>
                <c:pt idx="25">
                  <c:v>14.853776476945733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4.2603041983676793</c:v>
                </c:pt>
                <c:pt idx="1">
                  <c:v>4.2915926607326966</c:v>
                </c:pt>
                <c:pt idx="2">
                  <c:v>4.4998994723068346</c:v>
                </c:pt>
                <c:pt idx="3">
                  <c:v>4.4490183859343562</c:v>
                </c:pt>
                <c:pt idx="4">
                  <c:v>4.5207975400670666</c:v>
                </c:pt>
                <c:pt idx="5">
                  <c:v>4.8631195940917502</c:v>
                </c:pt>
                <c:pt idx="6">
                  <c:v>4.8938694602458765</c:v>
                </c:pt>
                <c:pt idx="7">
                  <c:v>5.6641573089774022</c:v>
                </c:pt>
                <c:pt idx="8">
                  <c:v>5.81708095466748</c:v>
                </c:pt>
                <c:pt idx="9">
                  <c:v>5.8037090083394522</c:v>
                </c:pt>
                <c:pt idx="10">
                  <c:v>5.9222231651879218</c:v>
                </c:pt>
                <c:pt idx="11">
                  <c:v>7.1996041094468977</c:v>
                </c:pt>
                <c:pt idx="12">
                  <c:v>7.3556828454348011</c:v>
                </c:pt>
                <c:pt idx="13">
                  <c:v>7.4973003406982439</c:v>
                </c:pt>
                <c:pt idx="14">
                  <c:v>7.6406026915236742</c:v>
                </c:pt>
                <c:pt idx="15">
                  <c:v>7.7693595021385242</c:v>
                </c:pt>
                <c:pt idx="16">
                  <c:v>7.8919736565201744</c:v>
                </c:pt>
                <c:pt idx="17">
                  <c:v>8.0180500980114822</c:v>
                </c:pt>
                <c:pt idx="18">
                  <c:v>8.1466409904320454</c:v>
                </c:pt>
                <c:pt idx="19">
                  <c:v>8.2776075497507975</c:v>
                </c:pt>
                <c:pt idx="20">
                  <c:v>8.4123223423612856</c:v>
                </c:pt>
                <c:pt idx="21">
                  <c:v>8.5430390326970134</c:v>
                </c:pt>
                <c:pt idx="22">
                  <c:v>8.6715578330593797</c:v>
                </c:pt>
                <c:pt idx="23">
                  <c:v>8.8060174389208949</c:v>
                </c:pt>
                <c:pt idx="24">
                  <c:v>8.9408309074628836</c:v>
                </c:pt>
                <c:pt idx="25">
                  <c:v>9.0776153103954833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11.63661998441037</c:v>
                </c:pt>
                <c:pt idx="1">
                  <c:v>10.77765418747039</c:v>
                </c:pt>
                <c:pt idx="2">
                  <c:v>10.954133591787517</c:v>
                </c:pt>
                <c:pt idx="3">
                  <c:v>11.415791217204415</c:v>
                </c:pt>
                <c:pt idx="4">
                  <c:v>12.095115116071206</c:v>
                </c:pt>
                <c:pt idx="5">
                  <c:v>12.11990507456515</c:v>
                </c:pt>
                <c:pt idx="6">
                  <c:v>12.102048290937139</c:v>
                </c:pt>
                <c:pt idx="7">
                  <c:v>12.239511575019032</c:v>
                </c:pt>
                <c:pt idx="8">
                  <c:v>12.097480291391415</c:v>
                </c:pt>
                <c:pt idx="9">
                  <c:v>11.246567023941928</c:v>
                </c:pt>
                <c:pt idx="10">
                  <c:v>9.6346175429083818</c:v>
                </c:pt>
                <c:pt idx="11">
                  <c:v>11.607509852652647</c:v>
                </c:pt>
                <c:pt idx="12">
                  <c:v>11.629440140875328</c:v>
                </c:pt>
                <c:pt idx="13">
                  <c:v>11.64875836113478</c:v>
                </c:pt>
                <c:pt idx="14">
                  <c:v>11.671376543134489</c:v>
                </c:pt>
                <c:pt idx="15">
                  <c:v>11.652086264905332</c:v>
                </c:pt>
                <c:pt idx="16">
                  <c:v>11.653970758140261</c:v>
                </c:pt>
                <c:pt idx="17">
                  <c:v>11.651418665893758</c:v>
                </c:pt>
                <c:pt idx="18">
                  <c:v>11.643007219483049</c:v>
                </c:pt>
                <c:pt idx="19">
                  <c:v>11.627542924970586</c:v>
                </c:pt>
                <c:pt idx="20">
                  <c:v>11.614643653135991</c:v>
                </c:pt>
                <c:pt idx="21">
                  <c:v>11.594488150507786</c:v>
                </c:pt>
                <c:pt idx="22">
                  <c:v>11.58552378909453</c:v>
                </c:pt>
                <c:pt idx="23">
                  <c:v>11.576074543640161</c:v>
                </c:pt>
                <c:pt idx="24">
                  <c:v>11.551163307026929</c:v>
                </c:pt>
                <c:pt idx="25">
                  <c:v>11.516695604862987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10.378856376764935</c:v>
                </c:pt>
                <c:pt idx="1">
                  <c:v>9.9260971214785005</c:v>
                </c:pt>
                <c:pt idx="2">
                  <c:v>10.339802568351647</c:v>
                </c:pt>
                <c:pt idx="3">
                  <c:v>9.0474370415905572</c:v>
                </c:pt>
                <c:pt idx="4">
                  <c:v>10.090201255285105</c:v>
                </c:pt>
                <c:pt idx="5">
                  <c:v>11.020501374395677</c:v>
                </c:pt>
                <c:pt idx="6">
                  <c:v>14.257482571703017</c:v>
                </c:pt>
                <c:pt idx="7">
                  <c:v>15.327779047552548</c:v>
                </c:pt>
                <c:pt idx="8">
                  <c:v>11.260730529826285</c:v>
                </c:pt>
                <c:pt idx="9">
                  <c:v>13.398877803097751</c:v>
                </c:pt>
                <c:pt idx="10">
                  <c:v>11.811453837816073</c:v>
                </c:pt>
                <c:pt idx="11">
                  <c:v>12.558119451473228</c:v>
                </c:pt>
                <c:pt idx="12">
                  <c:v>12.597363850048405</c:v>
                </c:pt>
                <c:pt idx="13">
                  <c:v>12.645253307631341</c:v>
                </c:pt>
                <c:pt idx="14">
                  <c:v>12.703191152991858</c:v>
                </c:pt>
                <c:pt idx="15">
                  <c:v>12.749424906179852</c:v>
                </c:pt>
                <c:pt idx="16">
                  <c:v>12.778835858874071</c:v>
                </c:pt>
                <c:pt idx="17">
                  <c:v>12.802276671876255</c:v>
                </c:pt>
                <c:pt idx="18">
                  <c:v>12.822906933951369</c:v>
                </c:pt>
                <c:pt idx="19">
                  <c:v>12.84057725998284</c:v>
                </c:pt>
                <c:pt idx="20">
                  <c:v>12.861798180578674</c:v>
                </c:pt>
                <c:pt idx="21">
                  <c:v>12.879135069523091</c:v>
                </c:pt>
                <c:pt idx="22">
                  <c:v>12.897637922081669</c:v>
                </c:pt>
                <c:pt idx="23">
                  <c:v>12.914851086040349</c:v>
                </c:pt>
                <c:pt idx="24">
                  <c:v>12.931522678232067</c:v>
                </c:pt>
                <c:pt idx="25">
                  <c:v>12.948205787230521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5.724368934490462</c:v>
                </c:pt>
                <c:pt idx="1">
                  <c:v>5.2398638203577832</c:v>
                </c:pt>
                <c:pt idx="2">
                  <c:v>5.2768889174342348</c:v>
                </c:pt>
                <c:pt idx="3">
                  <c:v>5.2443014947150202</c:v>
                </c:pt>
                <c:pt idx="4">
                  <c:v>6.0039193893202887</c:v>
                </c:pt>
                <c:pt idx="5">
                  <c:v>6.3052049007695761</c:v>
                </c:pt>
                <c:pt idx="6">
                  <c:v>6.6760562808059518</c:v>
                </c:pt>
                <c:pt idx="7">
                  <c:v>6.2274365456944771</c:v>
                </c:pt>
                <c:pt idx="8">
                  <c:v>5.9218097368662468</c:v>
                </c:pt>
                <c:pt idx="9">
                  <c:v>5.7759610454543733</c:v>
                </c:pt>
                <c:pt idx="10">
                  <c:v>4.9681497222554007</c:v>
                </c:pt>
                <c:pt idx="11">
                  <c:v>4.2476899724680681</c:v>
                </c:pt>
                <c:pt idx="12">
                  <c:v>4.2408143687420337</c:v>
                </c:pt>
                <c:pt idx="13">
                  <c:v>4.2380479202077384</c:v>
                </c:pt>
                <c:pt idx="14">
                  <c:v>4.2372213444858913</c:v>
                </c:pt>
                <c:pt idx="15">
                  <c:v>4.2301032453367613</c:v>
                </c:pt>
                <c:pt idx="16">
                  <c:v>4.2120791283155663</c:v>
                </c:pt>
                <c:pt idx="17">
                  <c:v>4.1885616556048513</c:v>
                </c:pt>
                <c:pt idx="18">
                  <c:v>4.1728575924766087</c:v>
                </c:pt>
                <c:pt idx="19">
                  <c:v>4.1558037971060191</c:v>
                </c:pt>
                <c:pt idx="20">
                  <c:v>4.1394546577851967</c:v>
                </c:pt>
                <c:pt idx="21">
                  <c:v>4.1226049387957318</c:v>
                </c:pt>
                <c:pt idx="22">
                  <c:v>4.1070987176104374</c:v>
                </c:pt>
                <c:pt idx="23">
                  <c:v>4.0920583010559533</c:v>
                </c:pt>
                <c:pt idx="24">
                  <c:v>4.0784165485250625</c:v>
                </c:pt>
                <c:pt idx="25">
                  <c:v>4.0645247357973924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26.838418620254483</c:v>
                </c:pt>
                <c:pt idx="1">
                  <c:v>25.026104357465705</c:v>
                </c:pt>
                <c:pt idx="2">
                  <c:v>26.150722307402578</c:v>
                </c:pt>
                <c:pt idx="3">
                  <c:v>24.527344588688102</c:v>
                </c:pt>
                <c:pt idx="4">
                  <c:v>25.986060416392419</c:v>
                </c:pt>
                <c:pt idx="5">
                  <c:v>26.297812075344101</c:v>
                </c:pt>
                <c:pt idx="6">
                  <c:v>26.897342035700401</c:v>
                </c:pt>
                <c:pt idx="7">
                  <c:v>28.660670056338731</c:v>
                </c:pt>
                <c:pt idx="8">
                  <c:v>27.993092305084613</c:v>
                </c:pt>
                <c:pt idx="9">
                  <c:v>29.839642152226311</c:v>
                </c:pt>
                <c:pt idx="10">
                  <c:v>26.625968958204261</c:v>
                </c:pt>
                <c:pt idx="11">
                  <c:v>27.403976481846481</c:v>
                </c:pt>
                <c:pt idx="12">
                  <c:v>27.424806433873169</c:v>
                </c:pt>
                <c:pt idx="13">
                  <c:v>27.326466710519636</c:v>
                </c:pt>
                <c:pt idx="14">
                  <c:v>27.232419623460352</c:v>
                </c:pt>
                <c:pt idx="15">
                  <c:v>27.18825613893296</c:v>
                </c:pt>
                <c:pt idx="16">
                  <c:v>27.10600914330368</c:v>
                </c:pt>
                <c:pt idx="17">
                  <c:v>26.977107816335803</c:v>
                </c:pt>
                <c:pt idx="18">
                  <c:v>26.858453189881523</c:v>
                </c:pt>
                <c:pt idx="19">
                  <c:v>26.752566146501717</c:v>
                </c:pt>
                <c:pt idx="20">
                  <c:v>26.665517121093998</c:v>
                </c:pt>
                <c:pt idx="21">
                  <c:v>26.564350127649853</c:v>
                </c:pt>
                <c:pt idx="22">
                  <c:v>26.473481108069894</c:v>
                </c:pt>
                <c:pt idx="23">
                  <c:v>26.375246008911283</c:v>
                </c:pt>
                <c:pt idx="24">
                  <c:v>26.270674271449334</c:v>
                </c:pt>
                <c:pt idx="25">
                  <c:v>26.165935608902771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19.888453133853254</c:v>
                </c:pt>
                <c:pt idx="1">
                  <c:v>21.371340709998169</c:v>
                </c:pt>
                <c:pt idx="2">
                  <c:v>22.152142413353367</c:v>
                </c:pt>
                <c:pt idx="3">
                  <c:v>22.59130209298965</c:v>
                </c:pt>
                <c:pt idx="4">
                  <c:v>23.687919638898592</c:v>
                </c:pt>
                <c:pt idx="5">
                  <c:v>24.076161137400419</c:v>
                </c:pt>
                <c:pt idx="6">
                  <c:v>25.270843882503538</c:v>
                </c:pt>
                <c:pt idx="7">
                  <c:v>27.108431154200019</c:v>
                </c:pt>
                <c:pt idx="8">
                  <c:v>27.630448586769774</c:v>
                </c:pt>
                <c:pt idx="9">
                  <c:v>28.181210560410015</c:v>
                </c:pt>
                <c:pt idx="10">
                  <c:v>28.921634401011623</c:v>
                </c:pt>
                <c:pt idx="11">
                  <c:v>28.129080992305724</c:v>
                </c:pt>
                <c:pt idx="12">
                  <c:v>28.492624991612274</c:v>
                </c:pt>
                <c:pt idx="13">
                  <c:v>28.87698443091017</c:v>
                </c:pt>
                <c:pt idx="14">
                  <c:v>29.305982900433822</c:v>
                </c:pt>
                <c:pt idx="15">
                  <c:v>29.703928341740422</c:v>
                </c:pt>
                <c:pt idx="16">
                  <c:v>30.076019783270858</c:v>
                </c:pt>
                <c:pt idx="17">
                  <c:v>30.440521502612178</c:v>
                </c:pt>
                <c:pt idx="18">
                  <c:v>30.816075191553505</c:v>
                </c:pt>
                <c:pt idx="19">
                  <c:v>31.197765355082481</c:v>
                </c:pt>
                <c:pt idx="20">
                  <c:v>31.601844849450238</c:v>
                </c:pt>
                <c:pt idx="21">
                  <c:v>32.004281020836139</c:v>
                </c:pt>
                <c:pt idx="22">
                  <c:v>32.405199964466235</c:v>
                </c:pt>
                <c:pt idx="23">
                  <c:v>32.818272858782613</c:v>
                </c:pt>
                <c:pt idx="24">
                  <c:v>33.245684347364893</c:v>
                </c:pt>
                <c:pt idx="25">
                  <c:v>33.681778221552925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47.106489273392803</c:v>
                </c:pt>
                <c:pt idx="1">
                  <c:v>45.91402229693351</c:v>
                </c:pt>
                <c:pt idx="2">
                  <c:v>46.896575938850617</c:v>
                </c:pt>
                <c:pt idx="3">
                  <c:v>48.544173471949108</c:v>
                </c:pt>
                <c:pt idx="4">
                  <c:v>50.438710343703654</c:v>
                </c:pt>
                <c:pt idx="5">
                  <c:v>50.121799433939927</c:v>
                </c:pt>
                <c:pt idx="6">
                  <c:v>54.068967884516859</c:v>
                </c:pt>
                <c:pt idx="7">
                  <c:v>55.368997429303853</c:v>
                </c:pt>
                <c:pt idx="8">
                  <c:v>58.966751033537662</c:v>
                </c:pt>
                <c:pt idx="9">
                  <c:v>57.877242100284207</c:v>
                </c:pt>
                <c:pt idx="10">
                  <c:v>60.527182508358948</c:v>
                </c:pt>
                <c:pt idx="11">
                  <c:v>62.084530679955108</c:v>
                </c:pt>
                <c:pt idx="12">
                  <c:v>62.732510359469131</c:v>
                </c:pt>
                <c:pt idx="13">
                  <c:v>63.562539893587328</c:v>
                </c:pt>
                <c:pt idx="14">
                  <c:v>64.482438604107529</c:v>
                </c:pt>
                <c:pt idx="15">
                  <c:v>65.292206846922412</c:v>
                </c:pt>
                <c:pt idx="16">
                  <c:v>66.067521929519245</c:v>
                </c:pt>
                <c:pt idx="17">
                  <c:v>66.83212655132175</c:v>
                </c:pt>
                <c:pt idx="18">
                  <c:v>67.573274083695921</c:v>
                </c:pt>
                <c:pt idx="19">
                  <c:v>68.322644586320436</c:v>
                </c:pt>
                <c:pt idx="20">
                  <c:v>69.110102710914617</c:v>
                </c:pt>
                <c:pt idx="21">
                  <c:v>69.904026548811657</c:v>
                </c:pt>
                <c:pt idx="22">
                  <c:v>70.683206941172557</c:v>
                </c:pt>
                <c:pt idx="23">
                  <c:v>71.474840431772833</c:v>
                </c:pt>
                <c:pt idx="24">
                  <c:v>72.25935772482363</c:v>
                </c:pt>
                <c:pt idx="25">
                  <c:v>73.021519827684131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29.113155561068083</c:v>
                </c:pt>
                <c:pt idx="1">
                  <c:v>28.877897159496442</c:v>
                </c:pt>
                <c:pt idx="2">
                  <c:v>29.885881836271345</c:v>
                </c:pt>
                <c:pt idx="3">
                  <c:v>30.245907023970421</c:v>
                </c:pt>
                <c:pt idx="4">
                  <c:v>31.840894002090714</c:v>
                </c:pt>
                <c:pt idx="5">
                  <c:v>32.240284176453081</c:v>
                </c:pt>
                <c:pt idx="6">
                  <c:v>33.100432203379341</c:v>
                </c:pt>
                <c:pt idx="7">
                  <c:v>35.456953653131379</c:v>
                </c:pt>
                <c:pt idx="8">
                  <c:v>36.532043823494838</c:v>
                </c:pt>
                <c:pt idx="9">
                  <c:v>35.998907133525776</c:v>
                </c:pt>
                <c:pt idx="10">
                  <c:v>37.21325862490545</c:v>
                </c:pt>
                <c:pt idx="11">
                  <c:v>35.052829612157979</c:v>
                </c:pt>
                <c:pt idx="12">
                  <c:v>35.206443861513485</c:v>
                </c:pt>
                <c:pt idx="13">
                  <c:v>35.518823824501325</c:v>
                </c:pt>
                <c:pt idx="14">
                  <c:v>35.924000276196452</c:v>
                </c:pt>
                <c:pt idx="15">
                  <c:v>36.262953429652612</c:v>
                </c:pt>
                <c:pt idx="16">
                  <c:v>36.572346509771336</c:v>
                </c:pt>
                <c:pt idx="17">
                  <c:v>36.871393277344595</c:v>
                </c:pt>
                <c:pt idx="18">
                  <c:v>37.178299397935341</c:v>
                </c:pt>
                <c:pt idx="19">
                  <c:v>37.489305354544413</c:v>
                </c:pt>
                <c:pt idx="20">
                  <c:v>37.810485447314754</c:v>
                </c:pt>
                <c:pt idx="21">
                  <c:v>38.124530169017163</c:v>
                </c:pt>
                <c:pt idx="22">
                  <c:v>38.437631470822112</c:v>
                </c:pt>
                <c:pt idx="23">
                  <c:v>38.779018021099091</c:v>
                </c:pt>
                <c:pt idx="24">
                  <c:v>39.108652005812878</c:v>
                </c:pt>
                <c:pt idx="25">
                  <c:v>39.446225586947399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31.57838586234536</c:v>
                </c:pt>
                <c:pt idx="1">
                  <c:v>31.698638602799313</c:v>
                </c:pt>
                <c:pt idx="2">
                  <c:v>32.043988417970617</c:v>
                </c:pt>
                <c:pt idx="3">
                  <c:v>31.168991732063613</c:v>
                </c:pt>
                <c:pt idx="4">
                  <c:v>33.224650444476481</c:v>
                </c:pt>
                <c:pt idx="5">
                  <c:v>34.169541610087698</c:v>
                </c:pt>
                <c:pt idx="6">
                  <c:v>33.643669073282759</c:v>
                </c:pt>
                <c:pt idx="7">
                  <c:v>36.21064769475889</c:v>
                </c:pt>
                <c:pt idx="8">
                  <c:v>35.879720011344993</c:v>
                </c:pt>
                <c:pt idx="9">
                  <c:v>33.664562207264169</c:v>
                </c:pt>
                <c:pt idx="10">
                  <c:v>34.641600824238729</c:v>
                </c:pt>
                <c:pt idx="11">
                  <c:v>33.242155883482411</c:v>
                </c:pt>
                <c:pt idx="12">
                  <c:v>33.213050444535682</c:v>
                </c:pt>
                <c:pt idx="13">
                  <c:v>33.173594253505584</c:v>
                </c:pt>
                <c:pt idx="14">
                  <c:v>33.154969838689794</c:v>
                </c:pt>
                <c:pt idx="15">
                  <c:v>33.051384794663306</c:v>
                </c:pt>
                <c:pt idx="16">
                  <c:v>32.863021242139986</c:v>
                </c:pt>
                <c:pt idx="17">
                  <c:v>32.655335262356829</c:v>
                </c:pt>
                <c:pt idx="18">
                  <c:v>32.403394452368701</c:v>
                </c:pt>
                <c:pt idx="19">
                  <c:v>32.133591320350597</c:v>
                </c:pt>
                <c:pt idx="20">
                  <c:v>31.870060240343616</c:v>
                </c:pt>
                <c:pt idx="21">
                  <c:v>31.586573234765364</c:v>
                </c:pt>
                <c:pt idx="22">
                  <c:v>31.304122732720543</c:v>
                </c:pt>
                <c:pt idx="23">
                  <c:v>30.963738073699275</c:v>
                </c:pt>
                <c:pt idx="24">
                  <c:v>30.635218737029369</c:v>
                </c:pt>
                <c:pt idx="25">
                  <c:v>30.347208405009027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34.768752501155596</c:v>
                </c:pt>
                <c:pt idx="1">
                  <c:v>31.907621360342091</c:v>
                </c:pt>
                <c:pt idx="2">
                  <c:v>32.049306753651798</c:v>
                </c:pt>
                <c:pt idx="3">
                  <c:v>32.002472759637335</c:v>
                </c:pt>
                <c:pt idx="4">
                  <c:v>34.23822177202338</c:v>
                </c:pt>
                <c:pt idx="5">
                  <c:v>35.154203125093879</c:v>
                </c:pt>
                <c:pt idx="6">
                  <c:v>32.551883789949969</c:v>
                </c:pt>
                <c:pt idx="7">
                  <c:v>33.246561941987615</c:v>
                </c:pt>
                <c:pt idx="8">
                  <c:v>34.868244188805697</c:v>
                </c:pt>
                <c:pt idx="9">
                  <c:v>35.835875612075704</c:v>
                </c:pt>
                <c:pt idx="10">
                  <c:v>30.53197246111197</c:v>
                </c:pt>
                <c:pt idx="11">
                  <c:v>30.877979396553755</c:v>
                </c:pt>
                <c:pt idx="12">
                  <c:v>30.714051209040779</c:v>
                </c:pt>
                <c:pt idx="13">
                  <c:v>30.535981057852382</c:v>
                </c:pt>
                <c:pt idx="14">
                  <c:v>30.403763359597736</c:v>
                </c:pt>
                <c:pt idx="15">
                  <c:v>30.234375434496382</c:v>
                </c:pt>
                <c:pt idx="16">
                  <c:v>30.052252771745284</c:v>
                </c:pt>
                <c:pt idx="17">
                  <c:v>29.85621877962766</c:v>
                </c:pt>
                <c:pt idx="18">
                  <c:v>29.668582731005529</c:v>
                </c:pt>
                <c:pt idx="19">
                  <c:v>29.472356851807106</c:v>
                </c:pt>
                <c:pt idx="20">
                  <c:v>29.29112506782765</c:v>
                </c:pt>
                <c:pt idx="21">
                  <c:v>29.105319825150257</c:v>
                </c:pt>
                <c:pt idx="22">
                  <c:v>28.924764467016715</c:v>
                </c:pt>
                <c:pt idx="23">
                  <c:v>28.743729947852316</c:v>
                </c:pt>
                <c:pt idx="24">
                  <c:v>28.561377628375844</c:v>
                </c:pt>
                <c:pt idx="25">
                  <c:v>28.373327767114084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26.774535736047721</c:v>
                </c:pt>
                <c:pt idx="1">
                  <c:v>25.7072858955644</c:v>
                </c:pt>
                <c:pt idx="2">
                  <c:v>26.448896809011654</c:v>
                </c:pt>
                <c:pt idx="3">
                  <c:v>26.388201981733154</c:v>
                </c:pt>
                <c:pt idx="4">
                  <c:v>27.350885538473076</c:v>
                </c:pt>
                <c:pt idx="5">
                  <c:v>27.774672603691172</c:v>
                </c:pt>
                <c:pt idx="6">
                  <c:v>29.902665022871364</c:v>
                </c:pt>
                <c:pt idx="7">
                  <c:v>31.216127409667774</c:v>
                </c:pt>
                <c:pt idx="8">
                  <c:v>29.635083618930132</c:v>
                </c:pt>
                <c:pt idx="9">
                  <c:v>28.593307896228175</c:v>
                </c:pt>
                <c:pt idx="10">
                  <c:v>27.258138847486396</c:v>
                </c:pt>
                <c:pt idx="11">
                  <c:v>27.973987162328864</c:v>
                </c:pt>
                <c:pt idx="12">
                  <c:v>28.212475962692089</c:v>
                </c:pt>
                <c:pt idx="13">
                  <c:v>28.503595813193055</c:v>
                </c:pt>
                <c:pt idx="14">
                  <c:v>28.820565398650697</c:v>
                </c:pt>
                <c:pt idx="15">
                  <c:v>29.09484868505854</c:v>
                </c:pt>
                <c:pt idx="16">
                  <c:v>29.349690944831412</c:v>
                </c:pt>
                <c:pt idx="17">
                  <c:v>29.59759954595366</c:v>
                </c:pt>
                <c:pt idx="18">
                  <c:v>29.862523238545666</c:v>
                </c:pt>
                <c:pt idx="19">
                  <c:v>30.12001740034383</c:v>
                </c:pt>
                <c:pt idx="20">
                  <c:v>30.379235297409586</c:v>
                </c:pt>
                <c:pt idx="21">
                  <c:v>30.647243055132424</c:v>
                </c:pt>
                <c:pt idx="22">
                  <c:v>30.911797150716275</c:v>
                </c:pt>
                <c:pt idx="23">
                  <c:v>31.192609695391297</c:v>
                </c:pt>
                <c:pt idx="24">
                  <c:v>31.480990132439445</c:v>
                </c:pt>
                <c:pt idx="25">
                  <c:v>31.765186667557494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21.647964016216953</c:v>
                </c:pt>
                <c:pt idx="1">
                  <c:v>22.237474488093667</c:v>
                </c:pt>
                <c:pt idx="2">
                  <c:v>23.913660445914729</c:v>
                </c:pt>
                <c:pt idx="3">
                  <c:v>22.875076595458619</c:v>
                </c:pt>
                <c:pt idx="4">
                  <c:v>24.988422083265178</c:v>
                </c:pt>
                <c:pt idx="5">
                  <c:v>23.350914488259292</c:v>
                </c:pt>
                <c:pt idx="6">
                  <c:v>23.25760896434949</c:v>
                </c:pt>
                <c:pt idx="7">
                  <c:v>24.32188349234573</c:v>
                </c:pt>
                <c:pt idx="8">
                  <c:v>23.689595873948363</c:v>
                </c:pt>
                <c:pt idx="9">
                  <c:v>23.117846465491599</c:v>
                </c:pt>
                <c:pt idx="10">
                  <c:v>22.776022271702828</c:v>
                </c:pt>
                <c:pt idx="11">
                  <c:v>22.883140514775786</c:v>
                </c:pt>
                <c:pt idx="12">
                  <c:v>22.984418377597603</c:v>
                </c:pt>
                <c:pt idx="13">
                  <c:v>23.102954426956568</c:v>
                </c:pt>
                <c:pt idx="14">
                  <c:v>23.241070958251324</c:v>
                </c:pt>
                <c:pt idx="15">
                  <c:v>23.322431912111362</c:v>
                </c:pt>
                <c:pt idx="16">
                  <c:v>23.383251930088235</c:v>
                </c:pt>
                <c:pt idx="17">
                  <c:v>23.438440271072526</c:v>
                </c:pt>
                <c:pt idx="18">
                  <c:v>23.489625969102889</c:v>
                </c:pt>
                <c:pt idx="19">
                  <c:v>23.542829002989869</c:v>
                </c:pt>
                <c:pt idx="20">
                  <c:v>23.600732774145669</c:v>
                </c:pt>
                <c:pt idx="21">
                  <c:v>23.674447859810464</c:v>
                </c:pt>
                <c:pt idx="22">
                  <c:v>23.744535736229047</c:v>
                </c:pt>
                <c:pt idx="23">
                  <c:v>23.819561031754951</c:v>
                </c:pt>
                <c:pt idx="24">
                  <c:v>23.882942618920524</c:v>
                </c:pt>
                <c:pt idx="25">
                  <c:v>23.931391787341216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22.015476361175303</c:v>
                </c:pt>
                <c:pt idx="1">
                  <c:v>20.703751308948888</c:v>
                </c:pt>
                <c:pt idx="2">
                  <c:v>21.293936160139165</c:v>
                </c:pt>
                <c:pt idx="3">
                  <c:v>20.46322825879497</c:v>
                </c:pt>
                <c:pt idx="4">
                  <c:v>22.185316371356311</c:v>
                </c:pt>
                <c:pt idx="5">
                  <c:v>23.140406448960825</c:v>
                </c:pt>
                <c:pt idx="6">
                  <c:v>26.359530862640156</c:v>
                </c:pt>
                <c:pt idx="7">
                  <c:v>27.56729062257158</c:v>
                </c:pt>
                <c:pt idx="8">
                  <c:v>23.3582108212177</c:v>
                </c:pt>
                <c:pt idx="9">
                  <c:v>24.645444827039679</c:v>
                </c:pt>
                <c:pt idx="10">
                  <c:v>21.446071380724455</c:v>
                </c:pt>
                <c:pt idx="11">
                  <c:v>24.165629304125876</c:v>
                </c:pt>
                <c:pt idx="12">
                  <c:v>24.226803990923734</c:v>
                </c:pt>
                <c:pt idx="13">
                  <c:v>24.294011668766121</c:v>
                </c:pt>
                <c:pt idx="14">
                  <c:v>24.374567696126348</c:v>
                </c:pt>
                <c:pt idx="15">
                  <c:v>24.401511171085183</c:v>
                </c:pt>
                <c:pt idx="16">
                  <c:v>24.432806617014332</c:v>
                </c:pt>
                <c:pt idx="17">
                  <c:v>24.453695337770014</c:v>
                </c:pt>
                <c:pt idx="18">
                  <c:v>24.465914153434419</c:v>
                </c:pt>
                <c:pt idx="19">
                  <c:v>24.468120184953428</c:v>
                </c:pt>
                <c:pt idx="20">
                  <c:v>24.476441833714667</c:v>
                </c:pt>
                <c:pt idx="21">
                  <c:v>24.473623220030877</c:v>
                </c:pt>
                <c:pt idx="22">
                  <c:v>24.483161711176201</c:v>
                </c:pt>
                <c:pt idx="23">
                  <c:v>24.490925629680511</c:v>
                </c:pt>
                <c:pt idx="24">
                  <c:v>24.482685985258996</c:v>
                </c:pt>
                <c:pt idx="25">
                  <c:v>24.464901392093509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32.562787554744943</c:v>
                </c:pt>
                <c:pt idx="1">
                  <c:v>30.265968177823488</c:v>
                </c:pt>
                <c:pt idx="2">
                  <c:v>31.427611224836813</c:v>
                </c:pt>
                <c:pt idx="3">
                  <c:v>29.771646083403123</c:v>
                </c:pt>
                <c:pt idx="4">
                  <c:v>31.989979805712707</c:v>
                </c:pt>
                <c:pt idx="5">
                  <c:v>32.603016976113679</c:v>
                </c:pt>
                <c:pt idx="6">
                  <c:v>33.573398316506356</c:v>
                </c:pt>
                <c:pt idx="7">
                  <c:v>34.888106602033204</c:v>
                </c:pt>
                <c:pt idx="8">
                  <c:v>33.91490204195086</c:v>
                </c:pt>
                <c:pt idx="9">
                  <c:v>35.615603197680684</c:v>
                </c:pt>
                <c:pt idx="10">
                  <c:v>31.594118680459662</c:v>
                </c:pt>
                <c:pt idx="11">
                  <c:v>31.651666454314551</c:v>
                </c:pt>
                <c:pt idx="12">
                  <c:v>31.665620802615202</c:v>
                </c:pt>
                <c:pt idx="13">
                  <c:v>31.564514630727373</c:v>
                </c:pt>
                <c:pt idx="14">
                  <c:v>31.469640967946244</c:v>
                </c:pt>
                <c:pt idx="15">
                  <c:v>31.418359384269721</c:v>
                </c:pt>
                <c:pt idx="16">
                  <c:v>31.318088271619246</c:v>
                </c:pt>
                <c:pt idx="17">
                  <c:v>31.165669471940653</c:v>
                </c:pt>
                <c:pt idx="18">
                  <c:v>31.031310782358133</c:v>
                </c:pt>
                <c:pt idx="19">
                  <c:v>30.908369943607738</c:v>
                </c:pt>
                <c:pt idx="20">
                  <c:v>30.804971778879196</c:v>
                </c:pt>
                <c:pt idx="21">
                  <c:v>30.686955066445584</c:v>
                </c:pt>
                <c:pt idx="22">
                  <c:v>30.580579825680331</c:v>
                </c:pt>
                <c:pt idx="23">
                  <c:v>30.467304309967236</c:v>
                </c:pt>
                <c:pt idx="24">
                  <c:v>30.349090819974396</c:v>
                </c:pt>
                <c:pt idx="25">
                  <c:v>30.230460344700163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19.888453133853254</c:v>
                </c:pt>
                <c:pt idx="1">
                  <c:v>21.371340709998169</c:v>
                </c:pt>
                <c:pt idx="2">
                  <c:v>22.152142413353367</c:v>
                </c:pt>
                <c:pt idx="3">
                  <c:v>22.59130209298965</c:v>
                </c:pt>
                <c:pt idx="4">
                  <c:v>23.687919638898592</c:v>
                </c:pt>
                <c:pt idx="5">
                  <c:v>24.076161137400419</c:v>
                </c:pt>
                <c:pt idx="6">
                  <c:v>25.270843882503538</c:v>
                </c:pt>
                <c:pt idx="7">
                  <c:v>27.108431154200019</c:v>
                </c:pt>
                <c:pt idx="8">
                  <c:v>27.630448586769774</c:v>
                </c:pt>
                <c:pt idx="9">
                  <c:v>28.181210560410015</c:v>
                </c:pt>
                <c:pt idx="10">
                  <c:v>28.921634401011623</c:v>
                </c:pt>
                <c:pt idx="11">
                  <c:v>28.129080992305724</c:v>
                </c:pt>
                <c:pt idx="12">
                  <c:v>28.492624991612274</c:v>
                </c:pt>
                <c:pt idx="13">
                  <c:v>28.87698443091017</c:v>
                </c:pt>
                <c:pt idx="14">
                  <c:v>29.305982900433822</c:v>
                </c:pt>
                <c:pt idx="15">
                  <c:v>29.703928341740422</c:v>
                </c:pt>
                <c:pt idx="16">
                  <c:v>30.076019783270858</c:v>
                </c:pt>
                <c:pt idx="17">
                  <c:v>30.440521502612178</c:v>
                </c:pt>
                <c:pt idx="18">
                  <c:v>30.816075191553505</c:v>
                </c:pt>
                <c:pt idx="19">
                  <c:v>31.197765355082481</c:v>
                </c:pt>
                <c:pt idx="20">
                  <c:v>31.601844849450238</c:v>
                </c:pt>
                <c:pt idx="21">
                  <c:v>32.004281020836139</c:v>
                </c:pt>
                <c:pt idx="22">
                  <c:v>32.405199964466235</c:v>
                </c:pt>
                <c:pt idx="23">
                  <c:v>32.818272858782613</c:v>
                </c:pt>
                <c:pt idx="24">
                  <c:v>33.245684347364893</c:v>
                </c:pt>
                <c:pt idx="25">
                  <c:v>33.681778221552925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47.106489273392803</c:v>
                </c:pt>
                <c:pt idx="1">
                  <c:v>45.91402229693351</c:v>
                </c:pt>
                <c:pt idx="2">
                  <c:v>46.896575938850617</c:v>
                </c:pt>
                <c:pt idx="3">
                  <c:v>48.544173471949108</c:v>
                </c:pt>
                <c:pt idx="4">
                  <c:v>50.438710343703654</c:v>
                </c:pt>
                <c:pt idx="5">
                  <c:v>50.121799433939927</c:v>
                </c:pt>
                <c:pt idx="6">
                  <c:v>54.068967884516859</c:v>
                </c:pt>
                <c:pt idx="7">
                  <c:v>55.368997429303853</c:v>
                </c:pt>
                <c:pt idx="8">
                  <c:v>58.966751033537662</c:v>
                </c:pt>
                <c:pt idx="9">
                  <c:v>57.877242100284207</c:v>
                </c:pt>
                <c:pt idx="10">
                  <c:v>60.527182508358948</c:v>
                </c:pt>
                <c:pt idx="11">
                  <c:v>62.084530679955108</c:v>
                </c:pt>
                <c:pt idx="12">
                  <c:v>62.732510359469131</c:v>
                </c:pt>
                <c:pt idx="13">
                  <c:v>63.562539893587328</c:v>
                </c:pt>
                <c:pt idx="14">
                  <c:v>64.482438604107529</c:v>
                </c:pt>
                <c:pt idx="15">
                  <c:v>65.292206846922412</c:v>
                </c:pt>
                <c:pt idx="16">
                  <c:v>66.067521929519245</c:v>
                </c:pt>
                <c:pt idx="17">
                  <c:v>66.83212655132175</c:v>
                </c:pt>
                <c:pt idx="18">
                  <c:v>67.573274083695921</c:v>
                </c:pt>
                <c:pt idx="19">
                  <c:v>68.322644586320436</c:v>
                </c:pt>
                <c:pt idx="20">
                  <c:v>69.110102710914617</c:v>
                </c:pt>
                <c:pt idx="21">
                  <c:v>69.904026548811657</c:v>
                </c:pt>
                <c:pt idx="22">
                  <c:v>70.683206941172557</c:v>
                </c:pt>
                <c:pt idx="23">
                  <c:v>71.474840431772833</c:v>
                </c:pt>
                <c:pt idx="24">
                  <c:v>72.25935772482363</c:v>
                </c:pt>
                <c:pt idx="25">
                  <c:v>73.021519827684131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29.113155561068083</c:v>
                </c:pt>
                <c:pt idx="1">
                  <c:v>28.877897159496442</c:v>
                </c:pt>
                <c:pt idx="2">
                  <c:v>29.885881836271345</c:v>
                </c:pt>
                <c:pt idx="3">
                  <c:v>30.245907023970421</c:v>
                </c:pt>
                <c:pt idx="4">
                  <c:v>31.840894002090714</c:v>
                </c:pt>
                <c:pt idx="5">
                  <c:v>32.240284176453081</c:v>
                </c:pt>
                <c:pt idx="6">
                  <c:v>33.100432203379341</c:v>
                </c:pt>
                <c:pt idx="7">
                  <c:v>35.456953653131379</c:v>
                </c:pt>
                <c:pt idx="8">
                  <c:v>36.532043823494838</c:v>
                </c:pt>
                <c:pt idx="9">
                  <c:v>35.998907133525776</c:v>
                </c:pt>
                <c:pt idx="10">
                  <c:v>37.21325862490545</c:v>
                </c:pt>
                <c:pt idx="11">
                  <c:v>35.052829612157979</c:v>
                </c:pt>
                <c:pt idx="12">
                  <c:v>35.206443861513485</c:v>
                </c:pt>
                <c:pt idx="13">
                  <c:v>35.518823824501325</c:v>
                </c:pt>
                <c:pt idx="14">
                  <c:v>35.924000276196452</c:v>
                </c:pt>
                <c:pt idx="15">
                  <c:v>36.262953429652612</c:v>
                </c:pt>
                <c:pt idx="16">
                  <c:v>36.572346509771336</c:v>
                </c:pt>
                <c:pt idx="17">
                  <c:v>36.871393277344595</c:v>
                </c:pt>
                <c:pt idx="18">
                  <c:v>37.178299397935341</c:v>
                </c:pt>
                <c:pt idx="19">
                  <c:v>37.489305354544413</c:v>
                </c:pt>
                <c:pt idx="20">
                  <c:v>37.810485447314754</c:v>
                </c:pt>
                <c:pt idx="21">
                  <c:v>38.124530169017163</c:v>
                </c:pt>
                <c:pt idx="22">
                  <c:v>38.437631470822112</c:v>
                </c:pt>
                <c:pt idx="23">
                  <c:v>38.779018021099091</c:v>
                </c:pt>
                <c:pt idx="24">
                  <c:v>39.108652005812878</c:v>
                </c:pt>
                <c:pt idx="25">
                  <c:v>39.446225586947399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31.57838586234536</c:v>
                </c:pt>
                <c:pt idx="1">
                  <c:v>31.698638602799313</c:v>
                </c:pt>
                <c:pt idx="2">
                  <c:v>32.043988417970617</c:v>
                </c:pt>
                <c:pt idx="3">
                  <c:v>31.168991732063613</c:v>
                </c:pt>
                <c:pt idx="4">
                  <c:v>33.224650444476481</c:v>
                </c:pt>
                <c:pt idx="5">
                  <c:v>34.169541610087698</c:v>
                </c:pt>
                <c:pt idx="6">
                  <c:v>33.643669073282759</c:v>
                </c:pt>
                <c:pt idx="7">
                  <c:v>36.21064769475889</c:v>
                </c:pt>
                <c:pt idx="8">
                  <c:v>35.879720011344993</c:v>
                </c:pt>
                <c:pt idx="9">
                  <c:v>33.664562207264169</c:v>
                </c:pt>
                <c:pt idx="10">
                  <c:v>34.641600824238729</c:v>
                </c:pt>
                <c:pt idx="11">
                  <c:v>33.242155883482411</c:v>
                </c:pt>
                <c:pt idx="12">
                  <c:v>33.213050444535682</c:v>
                </c:pt>
                <c:pt idx="13">
                  <c:v>33.173594253505584</c:v>
                </c:pt>
                <c:pt idx="14">
                  <c:v>33.154969838689794</c:v>
                </c:pt>
                <c:pt idx="15">
                  <c:v>33.051384794663306</c:v>
                </c:pt>
                <c:pt idx="16">
                  <c:v>32.863021242139986</c:v>
                </c:pt>
                <c:pt idx="17">
                  <c:v>32.655335262356829</c:v>
                </c:pt>
                <c:pt idx="18">
                  <c:v>32.403394452368701</c:v>
                </c:pt>
                <c:pt idx="19">
                  <c:v>32.133591320350597</c:v>
                </c:pt>
                <c:pt idx="20">
                  <c:v>31.870060240343616</c:v>
                </c:pt>
                <c:pt idx="21">
                  <c:v>31.586573234765364</c:v>
                </c:pt>
                <c:pt idx="22">
                  <c:v>31.304122732720543</c:v>
                </c:pt>
                <c:pt idx="23">
                  <c:v>30.963738073699275</c:v>
                </c:pt>
                <c:pt idx="24">
                  <c:v>30.635218737029369</c:v>
                </c:pt>
                <c:pt idx="25">
                  <c:v>30.347208405009027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34.768752501155596</c:v>
                </c:pt>
                <c:pt idx="1">
                  <c:v>31.907621360342091</c:v>
                </c:pt>
                <c:pt idx="2">
                  <c:v>32.049306753651798</c:v>
                </c:pt>
                <c:pt idx="3">
                  <c:v>32.002472759637335</c:v>
                </c:pt>
                <c:pt idx="4">
                  <c:v>34.23822177202338</c:v>
                </c:pt>
                <c:pt idx="5">
                  <c:v>35.154203125093879</c:v>
                </c:pt>
                <c:pt idx="6">
                  <c:v>32.551883789949969</c:v>
                </c:pt>
                <c:pt idx="7">
                  <c:v>33.246561941987615</c:v>
                </c:pt>
                <c:pt idx="8">
                  <c:v>34.868244188805697</c:v>
                </c:pt>
                <c:pt idx="9">
                  <c:v>35.835875612075704</c:v>
                </c:pt>
                <c:pt idx="10">
                  <c:v>30.53197246111197</c:v>
                </c:pt>
                <c:pt idx="11">
                  <c:v>30.877979396553755</c:v>
                </c:pt>
                <c:pt idx="12">
                  <c:v>30.714051209040779</c:v>
                </c:pt>
                <c:pt idx="13">
                  <c:v>30.535981057852382</c:v>
                </c:pt>
                <c:pt idx="14">
                  <c:v>30.403763359597736</c:v>
                </c:pt>
                <c:pt idx="15">
                  <c:v>30.234375434496382</c:v>
                </c:pt>
                <c:pt idx="16">
                  <c:v>30.052252771745284</c:v>
                </c:pt>
                <c:pt idx="17">
                  <c:v>29.85621877962766</c:v>
                </c:pt>
                <c:pt idx="18">
                  <c:v>29.668582731005529</c:v>
                </c:pt>
                <c:pt idx="19">
                  <c:v>29.472356851807106</c:v>
                </c:pt>
                <c:pt idx="20">
                  <c:v>29.29112506782765</c:v>
                </c:pt>
                <c:pt idx="21">
                  <c:v>29.105319825150257</c:v>
                </c:pt>
                <c:pt idx="22">
                  <c:v>28.924764467016715</c:v>
                </c:pt>
                <c:pt idx="23">
                  <c:v>28.743729947852316</c:v>
                </c:pt>
                <c:pt idx="24">
                  <c:v>28.561377628375844</c:v>
                </c:pt>
                <c:pt idx="25">
                  <c:v>28.373327767114084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26.774535736047721</c:v>
                </c:pt>
                <c:pt idx="1">
                  <c:v>25.7072858955644</c:v>
                </c:pt>
                <c:pt idx="2">
                  <c:v>26.448896809011654</c:v>
                </c:pt>
                <c:pt idx="3">
                  <c:v>26.388201981733154</c:v>
                </c:pt>
                <c:pt idx="4">
                  <c:v>27.350885538473076</c:v>
                </c:pt>
                <c:pt idx="5">
                  <c:v>27.774672603691172</c:v>
                </c:pt>
                <c:pt idx="6">
                  <c:v>29.902665022871364</c:v>
                </c:pt>
                <c:pt idx="7">
                  <c:v>31.216127409667774</c:v>
                </c:pt>
                <c:pt idx="8">
                  <c:v>29.635083618930132</c:v>
                </c:pt>
                <c:pt idx="9">
                  <c:v>28.593307896228175</c:v>
                </c:pt>
                <c:pt idx="10">
                  <c:v>27.258138847486396</c:v>
                </c:pt>
                <c:pt idx="11">
                  <c:v>27.973987162328864</c:v>
                </c:pt>
                <c:pt idx="12">
                  <c:v>28.212475962692089</c:v>
                </c:pt>
                <c:pt idx="13">
                  <c:v>28.503595813193055</c:v>
                </c:pt>
                <c:pt idx="14">
                  <c:v>28.820565398650697</c:v>
                </c:pt>
                <c:pt idx="15">
                  <c:v>29.09484868505854</c:v>
                </c:pt>
                <c:pt idx="16">
                  <c:v>29.349690944831412</c:v>
                </c:pt>
                <c:pt idx="17">
                  <c:v>29.59759954595366</c:v>
                </c:pt>
                <c:pt idx="18">
                  <c:v>29.862523238545666</c:v>
                </c:pt>
                <c:pt idx="19">
                  <c:v>30.12001740034383</c:v>
                </c:pt>
                <c:pt idx="20">
                  <c:v>30.379235297409586</c:v>
                </c:pt>
                <c:pt idx="21">
                  <c:v>30.647243055132424</c:v>
                </c:pt>
                <c:pt idx="22">
                  <c:v>30.911797150716275</c:v>
                </c:pt>
                <c:pt idx="23">
                  <c:v>31.192609695391297</c:v>
                </c:pt>
                <c:pt idx="24">
                  <c:v>31.480990132439445</c:v>
                </c:pt>
                <c:pt idx="25">
                  <c:v>31.765186667557494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21.647964016216953</c:v>
                </c:pt>
                <c:pt idx="1">
                  <c:v>22.237474488093667</c:v>
                </c:pt>
                <c:pt idx="2">
                  <c:v>23.913660445914729</c:v>
                </c:pt>
                <c:pt idx="3">
                  <c:v>22.875076595458619</c:v>
                </c:pt>
                <c:pt idx="4">
                  <c:v>24.988422083265178</c:v>
                </c:pt>
                <c:pt idx="5">
                  <c:v>23.350914488259292</c:v>
                </c:pt>
                <c:pt idx="6">
                  <c:v>23.25760896434949</c:v>
                </c:pt>
                <c:pt idx="7">
                  <c:v>24.32188349234573</c:v>
                </c:pt>
                <c:pt idx="8">
                  <c:v>23.689595873948363</c:v>
                </c:pt>
                <c:pt idx="9">
                  <c:v>23.117846465491599</c:v>
                </c:pt>
                <c:pt idx="10">
                  <c:v>22.776022271702828</c:v>
                </c:pt>
                <c:pt idx="11">
                  <c:v>22.883140514775786</c:v>
                </c:pt>
                <c:pt idx="12">
                  <c:v>22.984418377597603</c:v>
                </c:pt>
                <c:pt idx="13">
                  <c:v>23.102954426956568</c:v>
                </c:pt>
                <c:pt idx="14">
                  <c:v>23.241070958251324</c:v>
                </c:pt>
                <c:pt idx="15">
                  <c:v>23.322431912111362</c:v>
                </c:pt>
                <c:pt idx="16">
                  <c:v>23.383251930088235</c:v>
                </c:pt>
                <c:pt idx="17">
                  <c:v>23.438440271072526</c:v>
                </c:pt>
                <c:pt idx="18">
                  <c:v>23.489625969102889</c:v>
                </c:pt>
                <c:pt idx="19">
                  <c:v>23.542829002989869</c:v>
                </c:pt>
                <c:pt idx="20">
                  <c:v>23.600732774145669</c:v>
                </c:pt>
                <c:pt idx="21">
                  <c:v>23.674447859810464</c:v>
                </c:pt>
                <c:pt idx="22">
                  <c:v>23.744535736229047</c:v>
                </c:pt>
                <c:pt idx="23">
                  <c:v>23.819561031754951</c:v>
                </c:pt>
                <c:pt idx="24">
                  <c:v>23.882942618920524</c:v>
                </c:pt>
                <c:pt idx="25">
                  <c:v>23.931391787341216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22.015476361175303</c:v>
                </c:pt>
                <c:pt idx="1">
                  <c:v>20.703751308948888</c:v>
                </c:pt>
                <c:pt idx="2">
                  <c:v>21.293936160139165</c:v>
                </c:pt>
                <c:pt idx="3">
                  <c:v>20.46322825879497</c:v>
                </c:pt>
                <c:pt idx="4">
                  <c:v>22.185316371356311</c:v>
                </c:pt>
                <c:pt idx="5">
                  <c:v>23.140406448960825</c:v>
                </c:pt>
                <c:pt idx="6">
                  <c:v>26.359530862640156</c:v>
                </c:pt>
                <c:pt idx="7">
                  <c:v>27.56729062257158</c:v>
                </c:pt>
                <c:pt idx="8">
                  <c:v>23.3582108212177</c:v>
                </c:pt>
                <c:pt idx="9">
                  <c:v>24.645444827039679</c:v>
                </c:pt>
                <c:pt idx="10">
                  <c:v>21.446071380724455</c:v>
                </c:pt>
                <c:pt idx="11">
                  <c:v>24.165629304125876</c:v>
                </c:pt>
                <c:pt idx="12">
                  <c:v>24.226803990923734</c:v>
                </c:pt>
                <c:pt idx="13">
                  <c:v>24.294011668766121</c:v>
                </c:pt>
                <c:pt idx="14">
                  <c:v>24.374567696126348</c:v>
                </c:pt>
                <c:pt idx="15">
                  <c:v>24.401511171085183</c:v>
                </c:pt>
                <c:pt idx="16">
                  <c:v>24.432806617014332</c:v>
                </c:pt>
                <c:pt idx="17">
                  <c:v>24.453695337770014</c:v>
                </c:pt>
                <c:pt idx="18">
                  <c:v>24.465914153434419</c:v>
                </c:pt>
                <c:pt idx="19">
                  <c:v>24.468120184953428</c:v>
                </c:pt>
                <c:pt idx="20">
                  <c:v>24.476441833714667</c:v>
                </c:pt>
                <c:pt idx="21">
                  <c:v>24.473623220030877</c:v>
                </c:pt>
                <c:pt idx="22">
                  <c:v>24.483161711176201</c:v>
                </c:pt>
                <c:pt idx="23">
                  <c:v>24.490925629680511</c:v>
                </c:pt>
                <c:pt idx="24">
                  <c:v>24.482685985258996</c:v>
                </c:pt>
                <c:pt idx="25">
                  <c:v>24.464901392093509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32.562787554744943</c:v>
                </c:pt>
                <c:pt idx="1">
                  <c:v>30.265968177823488</c:v>
                </c:pt>
                <c:pt idx="2">
                  <c:v>31.427611224836813</c:v>
                </c:pt>
                <c:pt idx="3">
                  <c:v>29.771646083403123</c:v>
                </c:pt>
                <c:pt idx="4">
                  <c:v>31.989979805712707</c:v>
                </c:pt>
                <c:pt idx="5">
                  <c:v>32.603016976113679</c:v>
                </c:pt>
                <c:pt idx="6">
                  <c:v>33.573398316506356</c:v>
                </c:pt>
                <c:pt idx="7">
                  <c:v>34.888106602033204</c:v>
                </c:pt>
                <c:pt idx="8">
                  <c:v>33.91490204195086</c:v>
                </c:pt>
                <c:pt idx="9">
                  <c:v>35.615603197680684</c:v>
                </c:pt>
                <c:pt idx="10">
                  <c:v>31.594118680459662</c:v>
                </c:pt>
                <c:pt idx="11">
                  <c:v>31.651666454314551</c:v>
                </c:pt>
                <c:pt idx="12">
                  <c:v>31.665620802615202</c:v>
                </c:pt>
                <c:pt idx="13">
                  <c:v>31.564514630727373</c:v>
                </c:pt>
                <c:pt idx="14">
                  <c:v>31.469640967946244</c:v>
                </c:pt>
                <c:pt idx="15">
                  <c:v>31.418359384269721</c:v>
                </c:pt>
                <c:pt idx="16">
                  <c:v>31.318088271619246</c:v>
                </c:pt>
                <c:pt idx="17">
                  <c:v>31.165669471940653</c:v>
                </c:pt>
                <c:pt idx="18">
                  <c:v>31.031310782358133</c:v>
                </c:pt>
                <c:pt idx="19">
                  <c:v>30.908369943607738</c:v>
                </c:pt>
                <c:pt idx="20">
                  <c:v>30.804971778879196</c:v>
                </c:pt>
                <c:pt idx="21">
                  <c:v>30.686955066445584</c:v>
                </c:pt>
                <c:pt idx="22">
                  <c:v>30.580579825680331</c:v>
                </c:pt>
                <c:pt idx="23">
                  <c:v>30.467304309967236</c:v>
                </c:pt>
                <c:pt idx="24">
                  <c:v>30.349090819974396</c:v>
                </c:pt>
                <c:pt idx="25">
                  <c:v>30.230460344700163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33.681778221552925</c:v>
                </c:pt>
                <c:pt idx="1">
                  <c:v>73.021519827684131</c:v>
                </c:pt>
                <c:pt idx="2">
                  <c:v>39.446225586947399</c:v>
                </c:pt>
                <c:pt idx="3">
                  <c:v>30.347208405009027</c:v>
                </c:pt>
                <c:pt idx="4">
                  <c:v>28.373327767114084</c:v>
                </c:pt>
                <c:pt idx="5">
                  <c:v>31.765186667557494</c:v>
                </c:pt>
                <c:pt idx="6">
                  <c:v>23.931391787341216</c:v>
                </c:pt>
                <c:pt idx="7">
                  <c:v>24.464901392093509</c:v>
                </c:pt>
                <c:pt idx="8">
                  <c:v>30.230460344700163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28.921634401011623</c:v>
                </c:pt>
                <c:pt idx="1">
                  <c:v>60.527182508358948</c:v>
                </c:pt>
                <c:pt idx="2">
                  <c:v>37.21325862490545</c:v>
                </c:pt>
                <c:pt idx="3">
                  <c:v>34.641600824238729</c:v>
                </c:pt>
                <c:pt idx="4">
                  <c:v>30.53197246111197</c:v>
                </c:pt>
                <c:pt idx="5">
                  <c:v>27.258138847486396</c:v>
                </c:pt>
                <c:pt idx="6">
                  <c:v>22.776022271702828</c:v>
                </c:pt>
                <c:pt idx="7">
                  <c:v>21.446071380724455</c:v>
                </c:pt>
                <c:pt idx="8">
                  <c:v>31.594118680459662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10.683741846956794</c:v>
                </c:pt>
                <c:pt idx="1">
                  <c:v>23.162169823094487</c:v>
                </c:pt>
                <c:pt idx="2">
                  <c:v>12.512204321151108</c:v>
                </c:pt>
                <c:pt idx="3">
                  <c:v>9.6260280036950316</c:v>
                </c:pt>
                <c:pt idx="4">
                  <c:v>8.9999199926137905</c:v>
                </c:pt>
                <c:pt idx="5">
                  <c:v>10.075805732234617</c:v>
                </c:pt>
                <c:pt idx="6">
                  <c:v>7.590953488635237</c:v>
                </c:pt>
                <c:pt idx="7">
                  <c:v>7.7601808629309943</c:v>
                </c:pt>
                <c:pt idx="8">
                  <c:v>9.5889959286879378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9.8069358112683922</c:v>
                </c:pt>
                <c:pt idx="1">
                  <c:v>20.523950530113911</c:v>
                </c:pt>
                <c:pt idx="2">
                  <c:v>12.618513656676761</c:v>
                </c:pt>
                <c:pt idx="3">
                  <c:v>11.746499211365744</c:v>
                </c:pt>
                <c:pt idx="4">
                  <c:v>10.352979709440833</c:v>
                </c:pt>
                <c:pt idx="5">
                  <c:v>9.2428669246503645</c:v>
                </c:pt>
                <c:pt idx="6">
                  <c:v>7.7230416980444279</c:v>
                </c:pt>
                <c:pt idx="7">
                  <c:v>7.2720733039654304</c:v>
                </c:pt>
                <c:pt idx="8">
                  <c:v>10.713139154474129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8.5185847049334367</c:v>
                </c:pt>
                <c:pt idx="1">
                  <c:v>17.734006331202142</c:v>
                </c:pt>
                <c:pt idx="2">
                  <c:v>11.407200263401073</c:v>
                </c:pt>
                <c:pt idx="3">
                  <c:v>12.08980671267048</c:v>
                </c:pt>
                <c:pt idx="4">
                  <c:v>12.438197906490753</c:v>
                </c:pt>
                <c:pt idx="5">
                  <c:v>9.8271854834364145</c:v>
                </c:pt>
                <c:pt idx="6">
                  <c:v>8.2619792196394926</c:v>
                </c:pt>
                <c:pt idx="7">
                  <c:v>8.187497637895639</c:v>
                </c:pt>
                <c:pt idx="8">
                  <c:v>11.535541740330565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7.4921844425642106E-2</c:v>
                </c:pt>
                <c:pt idx="1">
                  <c:v>8.2615626439973763E-2</c:v>
                </c:pt>
                <c:pt idx="2">
                  <c:v>8.3243680906360334E-2</c:v>
                </c:pt>
                <c:pt idx="3">
                  <c:v>8.5556586011753991E-2</c:v>
                </c:pt>
                <c:pt idx="4">
                  <c:v>8.461633406168563E-2</c:v>
                </c:pt>
                <c:pt idx="5">
                  <c:v>8.5185847049334365E-2</c:v>
                </c:pt>
                <c:pt idx="6">
                  <c:v>8.6624380443848736E-2</c:v>
                </c:pt>
                <c:pt idx="7">
                  <c:v>8.8768050671120133E-2</c:v>
                </c:pt>
                <c:pt idx="8">
                  <c:v>9.0747840009096858E-2</c:v>
                </c:pt>
                <c:pt idx="9">
                  <c:v>9.2844893619774035E-2</c:v>
                </c:pt>
                <c:pt idx="10">
                  <c:v>9.8069358112683927E-2</c:v>
                </c:pt>
                <c:pt idx="11">
                  <c:v>9.5011099038055408E-2</c:v>
                </c:pt>
                <c:pt idx="12">
                  <c:v>9.5790272557261372E-2</c:v>
                </c:pt>
                <c:pt idx="13">
                  <c:v>9.6535602661392009E-2</c:v>
                </c:pt>
                <c:pt idx="14">
                  <c:v>9.7304850305414511E-2</c:v>
                </c:pt>
                <c:pt idx="15">
                  <c:v>9.8103349412251822E-2</c:v>
                </c:pt>
                <c:pt idx="16">
                  <c:v>9.889686396024816E-2</c:v>
                </c:pt>
                <c:pt idx="17">
                  <c:v>9.9703323832459986E-2</c:v>
                </c:pt>
                <c:pt idx="18">
                  <c:v>0.1005454525009168</c:v>
                </c:pt>
                <c:pt idx="19">
                  <c:v>0.10140503276424076</c:v>
                </c:pt>
                <c:pt idx="20">
                  <c:v>0.10228954943258586</c:v>
                </c:pt>
                <c:pt idx="21">
                  <c:v>0.1031707247767979</c:v>
                </c:pt>
                <c:pt idx="22">
                  <c:v>0.10403788414629178</c:v>
                </c:pt>
                <c:pt idx="23">
                  <c:v>0.10493452552768216</c:v>
                </c:pt>
                <c:pt idx="24">
                  <c:v>0.10587595252117762</c:v>
                </c:pt>
                <c:pt idx="25">
                  <c:v>0.10683741846956794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0.17745498038617624</c:v>
                </c:pt>
                <c:pt idx="1">
                  <c:v>0.17749076980769402</c:v>
                </c:pt>
                <c:pt idx="2">
                  <c:v>0.17622871549892752</c:v>
                </c:pt>
                <c:pt idx="3">
                  <c:v>0.18384392966490984</c:v>
                </c:pt>
                <c:pt idx="4">
                  <c:v>0.18017364247871415</c:v>
                </c:pt>
                <c:pt idx="5">
                  <c:v>0.17734006331202143</c:v>
                </c:pt>
                <c:pt idx="6">
                  <c:v>0.18533970871773764</c:v>
                </c:pt>
                <c:pt idx="7">
                  <c:v>0.1813088312435249</c:v>
                </c:pt>
                <c:pt idx="8">
                  <c:v>0.19366697112583184</c:v>
                </c:pt>
                <c:pt idx="9">
                  <c:v>0.19068046684111686</c:v>
                </c:pt>
                <c:pt idx="10">
                  <c:v>0.2052395053011391</c:v>
                </c:pt>
                <c:pt idx="11">
                  <c:v>0.20970182050305544</c:v>
                </c:pt>
                <c:pt idx="12">
                  <c:v>0.21090244466081179</c:v>
                </c:pt>
                <c:pt idx="13">
                  <c:v>0.21248922684420424</c:v>
                </c:pt>
                <c:pt idx="14">
                  <c:v>0.21410147057745957</c:v>
                </c:pt>
                <c:pt idx="15">
                  <c:v>0.2156409788128833</c:v>
                </c:pt>
                <c:pt idx="16">
                  <c:v>0.21724519319836005</c:v>
                </c:pt>
                <c:pt idx="17">
                  <c:v>0.21889852167567425</c:v>
                </c:pt>
                <c:pt idx="18">
                  <c:v>0.2204753648049225</c:v>
                </c:pt>
                <c:pt idx="19">
                  <c:v>0.22207552156253094</c:v>
                </c:pt>
                <c:pt idx="20">
                  <c:v>0.22369710696374637</c:v>
                </c:pt>
                <c:pt idx="21">
                  <c:v>0.22534638660253209</c:v>
                </c:pt>
                <c:pt idx="22">
                  <c:v>0.22693059456191525</c:v>
                </c:pt>
                <c:pt idx="23">
                  <c:v>0.22853666005363005</c:v>
                </c:pt>
                <c:pt idx="24">
                  <c:v>0.23012094585716084</c:v>
                </c:pt>
                <c:pt idx="25">
                  <c:v>0.23162169823094489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0.10967224534788471</c:v>
                </c:pt>
                <c:pt idx="1">
                  <c:v>0.11163387437760529</c:v>
                </c:pt>
                <c:pt idx="2">
                  <c:v>0.11230565264351602</c:v>
                </c:pt>
                <c:pt idx="3">
                  <c:v>0.11454570148937297</c:v>
                </c:pt>
                <c:pt idx="4">
                  <c:v>0.11373982032931719</c:v>
                </c:pt>
                <c:pt idx="5">
                  <c:v>0.11407200263401072</c:v>
                </c:pt>
                <c:pt idx="6">
                  <c:v>0.11346294747309783</c:v>
                </c:pt>
                <c:pt idx="7">
                  <c:v>0.11610574734558468</c:v>
                </c:pt>
                <c:pt idx="8">
                  <c:v>0.11998372222184031</c:v>
                </c:pt>
                <c:pt idx="9">
                  <c:v>0.11860082078715703</c:v>
                </c:pt>
                <c:pt idx="10">
                  <c:v>0.12618513656676761</c:v>
                </c:pt>
                <c:pt idx="11">
                  <c:v>0.11839732221453678</c:v>
                </c:pt>
                <c:pt idx="12">
                  <c:v>0.11836167619722941</c:v>
                </c:pt>
                <c:pt idx="13">
                  <c:v>0.11873923580648518</c:v>
                </c:pt>
                <c:pt idx="14">
                  <c:v>0.11927869749747311</c:v>
                </c:pt>
                <c:pt idx="15">
                  <c:v>0.11976588248195937</c:v>
                </c:pt>
                <c:pt idx="16">
                  <c:v>0.12025827897266281</c:v>
                </c:pt>
                <c:pt idx="17">
                  <c:v>0.12076667161466377</c:v>
                </c:pt>
                <c:pt idx="18">
                  <c:v>0.12130386212208374</c:v>
                </c:pt>
                <c:pt idx="19">
                  <c:v>0.1218550173231198</c:v>
                </c:pt>
                <c:pt idx="20">
                  <c:v>0.12238581445666626</c:v>
                </c:pt>
                <c:pt idx="21">
                  <c:v>0.12290028970660614</c:v>
                </c:pt>
                <c:pt idx="22">
                  <c:v>0.12340518972894168</c:v>
                </c:pt>
                <c:pt idx="23">
                  <c:v>0.12399366273732716</c:v>
                </c:pt>
                <c:pt idx="24">
                  <c:v>0.12454746726436083</c:v>
                </c:pt>
                <c:pt idx="25">
                  <c:v>0.12512204321151107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0.1189590209388575</c:v>
                </c:pt>
                <c:pt idx="1">
                  <c:v>0.12253807194414543</c:v>
                </c:pt>
                <c:pt idx="2">
                  <c:v>0.12041542064232581</c:v>
                </c:pt>
                <c:pt idx="3">
                  <c:v>0.11804155913843771</c:v>
                </c:pt>
                <c:pt idx="4">
                  <c:v>0.11868277856177631</c:v>
                </c:pt>
                <c:pt idx="5">
                  <c:v>0.1208980671267048</c:v>
                </c:pt>
                <c:pt idx="6">
                  <c:v>0.11532507592074416</c:v>
                </c:pt>
                <c:pt idx="7">
                  <c:v>0.11857375999069664</c:v>
                </c:pt>
                <c:pt idx="8">
                  <c:v>0.1178412677932342</c:v>
                </c:pt>
                <c:pt idx="9">
                  <c:v>0.11091016442283848</c:v>
                </c:pt>
                <c:pt idx="10">
                  <c:v>0.11746499211365745</c:v>
                </c:pt>
                <c:pt idx="11">
                  <c:v>0.11228144160656894</c:v>
                </c:pt>
                <c:pt idx="12">
                  <c:v>0.11166002274191016</c:v>
                </c:pt>
                <c:pt idx="13">
                  <c:v>0.11089914604375176</c:v>
                </c:pt>
                <c:pt idx="14">
                  <c:v>0.11008466728432051</c:v>
                </c:pt>
                <c:pt idx="15">
                  <c:v>0.10915901471904972</c:v>
                </c:pt>
                <c:pt idx="16">
                  <c:v>0.10806116515837758</c:v>
                </c:pt>
                <c:pt idx="17">
                  <c:v>0.1069576112958814</c:v>
                </c:pt>
                <c:pt idx="18">
                  <c:v>0.10572449403524657</c:v>
                </c:pt>
                <c:pt idx="19">
                  <c:v>0.10444683597000083</c:v>
                </c:pt>
                <c:pt idx="20">
                  <c:v>0.10315771493419093</c:v>
                </c:pt>
                <c:pt idx="21">
                  <c:v>0.10182417945038433</c:v>
                </c:pt>
                <c:pt idx="22">
                  <c:v>0.10050284206668446</c:v>
                </c:pt>
                <c:pt idx="23">
                  <c:v>9.9004758029414094E-2</c:v>
                </c:pt>
                <c:pt idx="24">
                  <c:v>9.756252663015795E-2</c:v>
                </c:pt>
                <c:pt idx="25">
                  <c:v>9.6260280036950321E-2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0.13097745954567083</c:v>
                </c:pt>
                <c:pt idx="1">
                  <c:v>0.12334594084033838</c:v>
                </c:pt>
                <c:pt idx="2">
                  <c:v>0.12043540597061309</c:v>
                </c:pt>
                <c:pt idx="3">
                  <c:v>0.1211980744615144</c:v>
                </c:pt>
                <c:pt idx="4">
                  <c:v>0.12230338735117029</c:v>
                </c:pt>
                <c:pt idx="5">
                  <c:v>0.12438197906490754</c:v>
                </c:pt>
                <c:pt idx="6">
                  <c:v>0.11158261191019742</c:v>
                </c:pt>
                <c:pt idx="7">
                  <c:v>0.10886769796154892</c:v>
                </c:pt>
                <c:pt idx="8">
                  <c:v>0.11451923536843973</c:v>
                </c:pt>
                <c:pt idx="9">
                  <c:v>0.11806370247446941</c:v>
                </c:pt>
                <c:pt idx="10">
                  <c:v>0.10352979709440834</c:v>
                </c:pt>
                <c:pt idx="11">
                  <c:v>0.10429600452796468</c:v>
                </c:pt>
                <c:pt idx="12">
                  <c:v>0.10325855682015272</c:v>
                </c:pt>
                <c:pt idx="13">
                  <c:v>0.10208161940625872</c:v>
                </c:pt>
                <c:pt idx="14">
                  <c:v>0.10094981807906228</c:v>
                </c:pt>
                <c:pt idx="15">
                  <c:v>9.9855260334155899E-2</c:v>
                </c:pt>
                <c:pt idx="16">
                  <c:v>9.8818712565132583E-2</c:v>
                </c:pt>
                <c:pt idx="17">
                  <c:v>9.7789528643342935E-2</c:v>
                </c:pt>
                <c:pt idx="18">
                  <c:v>9.6801460186191068E-2</c:v>
                </c:pt>
                <c:pt idx="19">
                  <c:v>9.579677512735732E-2</c:v>
                </c:pt>
                <c:pt idx="20">
                  <c:v>9.4810160604080498E-2</c:v>
                </c:pt>
                <c:pt idx="21">
                  <c:v>9.3825477262441739E-2</c:v>
                </c:pt>
                <c:pt idx="22">
                  <c:v>9.2863839688632197E-2</c:v>
                </c:pt>
                <c:pt idx="23">
                  <c:v>9.1906410704563707E-2</c:v>
                </c:pt>
                <c:pt idx="24">
                  <c:v>9.095806331208911E-2</c:v>
                </c:pt>
                <c:pt idx="25">
                  <c:v>8.9999199926137904E-2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0.10086242441703228</c:v>
                </c:pt>
                <c:pt idx="1">
                  <c:v>9.9377177929691835E-2</c:v>
                </c:pt>
                <c:pt idx="2">
                  <c:v>9.9390094430208506E-2</c:v>
                </c:pt>
                <c:pt idx="3">
                  <c:v>9.9936004717774807E-2</c:v>
                </c:pt>
                <c:pt idx="4">
                  <c:v>9.7700925319162926E-2</c:v>
                </c:pt>
                <c:pt idx="5">
                  <c:v>9.8271854834364153E-2</c:v>
                </c:pt>
                <c:pt idx="6">
                  <c:v>0.10250151689709072</c:v>
                </c:pt>
                <c:pt idx="7">
                  <c:v>0.10221892826978331</c:v>
                </c:pt>
                <c:pt idx="8">
                  <c:v>9.7331746839412508E-2</c:v>
                </c:pt>
                <c:pt idx="9">
                  <c:v>9.4202576009712949E-2</c:v>
                </c:pt>
                <c:pt idx="10">
                  <c:v>9.2428669246503642E-2</c:v>
                </c:pt>
                <c:pt idx="11">
                  <c:v>9.448724135339967E-2</c:v>
                </c:pt>
                <c:pt idx="12">
                  <c:v>9.4848430524636568E-2</c:v>
                </c:pt>
                <c:pt idx="13">
                  <c:v>9.5287366533257992E-2</c:v>
                </c:pt>
                <c:pt idx="14">
                  <c:v>9.5693115339653093E-2</c:v>
                </c:pt>
                <c:pt idx="15">
                  <c:v>9.6091738230999688E-2</c:v>
                </c:pt>
                <c:pt idx="16">
                  <c:v>9.6508527842531347E-2</c:v>
                </c:pt>
                <c:pt idx="17">
                  <c:v>9.6942460461475921E-2</c:v>
                </c:pt>
                <c:pt idx="18">
                  <c:v>9.7434241485161457E-2</c:v>
                </c:pt>
                <c:pt idx="19">
                  <c:v>9.7901927159785601E-2</c:v>
                </c:pt>
                <c:pt idx="20">
                  <c:v>9.8332179829450514E-2</c:v>
                </c:pt>
                <c:pt idx="21">
                  <c:v>9.8796104069645202E-2</c:v>
                </c:pt>
                <c:pt idx="22">
                  <c:v>9.9243268803969095E-2</c:v>
                </c:pt>
                <c:pt idx="23">
                  <c:v>9.9736561775831428E-2</c:v>
                </c:pt>
                <c:pt idx="24">
                  <c:v>0.1002560146380625</c:v>
                </c:pt>
                <c:pt idx="25">
                  <c:v>0.10075805732234618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8.1550102526282892E-2</c:v>
                </c:pt>
                <c:pt idx="1">
                  <c:v>8.5963857401670257E-2</c:v>
                </c:pt>
                <c:pt idx="2">
                  <c:v>8.9863142007555921E-2</c:v>
                </c:pt>
                <c:pt idx="3">
                  <c:v>8.6631281818507114E-2</c:v>
                </c:pt>
                <c:pt idx="4">
                  <c:v>8.9261898170230461E-2</c:v>
                </c:pt>
                <c:pt idx="5">
                  <c:v>8.2619792196394926E-2</c:v>
                </c:pt>
                <c:pt idx="6">
                  <c:v>7.972333557633797E-2</c:v>
                </c:pt>
                <c:pt idx="7">
                  <c:v>7.9643346897672551E-2</c:v>
                </c:pt>
                <c:pt idx="8">
                  <c:v>7.7804732322681189E-2</c:v>
                </c:pt>
                <c:pt idx="9">
                  <c:v>7.616330005433268E-2</c:v>
                </c:pt>
                <c:pt idx="10">
                  <c:v>7.7230416980444277E-2</c:v>
                </c:pt>
                <c:pt idx="11">
                  <c:v>7.7291978729977215E-2</c:v>
                </c:pt>
                <c:pt idx="12">
                  <c:v>7.7272055544490501E-2</c:v>
                </c:pt>
                <c:pt idx="13">
                  <c:v>7.7233051609005274E-2</c:v>
                </c:pt>
                <c:pt idx="14">
                  <c:v>7.7167482770103046E-2</c:v>
                </c:pt>
                <c:pt idx="15">
                  <c:v>7.7027141349589365E-2</c:v>
                </c:pt>
                <c:pt idx="16">
                  <c:v>7.6889505384766438E-2</c:v>
                </c:pt>
                <c:pt idx="17">
                  <c:v>7.6769065874051495E-2</c:v>
                </c:pt>
                <c:pt idx="18">
                  <c:v>7.6641008222490453E-2</c:v>
                </c:pt>
                <c:pt idx="19">
                  <c:v>7.6523472730785705E-2</c:v>
                </c:pt>
                <c:pt idx="20">
                  <c:v>7.6391373138085E-2</c:v>
                </c:pt>
                <c:pt idx="21">
                  <c:v>7.6318225764765033E-2</c:v>
                </c:pt>
                <c:pt idx="22">
                  <c:v>7.6232557143363175E-2</c:v>
                </c:pt>
                <c:pt idx="23">
                  <c:v>7.6161665968840733E-2</c:v>
                </c:pt>
                <c:pt idx="24">
                  <c:v>7.6058873457578932E-2</c:v>
                </c:pt>
                <c:pt idx="25">
                  <c:v>7.5909534886352367E-2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8.2934559253417903E-2</c:v>
                </c:pt>
                <c:pt idx="1">
                  <c:v>8.0034912514685447E-2</c:v>
                </c:pt>
                <c:pt idx="2">
                  <c:v>8.0018699495472426E-2</c:v>
                </c:pt>
                <c:pt idx="3">
                  <c:v>7.7497257191962807E-2</c:v>
                </c:pt>
                <c:pt idx="4">
                  <c:v>7.9248839491172562E-2</c:v>
                </c:pt>
                <c:pt idx="5">
                  <c:v>8.1874976378956396E-2</c:v>
                </c:pt>
                <c:pt idx="6">
                  <c:v>9.0356223970329205E-2</c:v>
                </c:pt>
                <c:pt idx="7">
                  <c:v>9.0270611269615664E-2</c:v>
                </c:pt>
                <c:pt idx="8">
                  <c:v>7.6716350508966885E-2</c:v>
                </c:pt>
                <c:pt idx="9">
                  <c:v>8.1196075600565604E-2</c:v>
                </c:pt>
                <c:pt idx="10">
                  <c:v>7.2720733039654303E-2</c:v>
                </c:pt>
                <c:pt idx="11">
                  <c:v>8.1623818416224611E-2</c:v>
                </c:pt>
                <c:pt idx="12">
                  <c:v>8.1448871705050094E-2</c:v>
                </c:pt>
                <c:pt idx="13">
                  <c:v>8.1214749522005691E-2</c:v>
                </c:pt>
                <c:pt idx="14">
                  <c:v>8.0931039541951577E-2</c:v>
                </c:pt>
                <c:pt idx="15">
                  <c:v>8.0591023148949378E-2</c:v>
                </c:pt>
                <c:pt idx="16">
                  <c:v>8.0340682363626723E-2</c:v>
                </c:pt>
                <c:pt idx="17">
                  <c:v>8.0094380280337177E-2</c:v>
                </c:pt>
                <c:pt idx="18">
                  <c:v>7.9826402100677041E-2</c:v>
                </c:pt>
                <c:pt idx="19">
                  <c:v>7.9531033738939508E-2</c:v>
                </c:pt>
                <c:pt idx="20">
                  <c:v>7.9225887564824377E-2</c:v>
                </c:pt>
                <c:pt idx="21">
                  <c:v>7.8894490517721655E-2</c:v>
                </c:pt>
                <c:pt idx="22">
                  <c:v>7.8603938393695158E-2</c:v>
                </c:pt>
                <c:pt idx="23">
                  <c:v>7.8308315362687439E-2</c:v>
                </c:pt>
                <c:pt idx="24">
                  <c:v>7.7968847682079331E-2</c:v>
                </c:pt>
                <c:pt idx="25">
                  <c:v>7.7601808629309946E-2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0.12266736315903555</c:v>
                </c:pt>
                <c:pt idx="1">
                  <c:v>0.11699976874419558</c:v>
                </c:pt>
                <c:pt idx="2">
                  <c:v>0.11809918840502046</c:v>
                </c:pt>
                <c:pt idx="3">
                  <c:v>0.1127496055057664</c:v>
                </c:pt>
                <c:pt idx="4">
                  <c:v>0.11427237423677042</c:v>
                </c:pt>
                <c:pt idx="5">
                  <c:v>0.11535541740330565</c:v>
                </c:pt>
                <c:pt idx="6">
                  <c:v>0.11508419909061619</c:v>
                </c:pt>
                <c:pt idx="7">
                  <c:v>0.11424302635045339</c:v>
                </c:pt>
                <c:pt idx="8">
                  <c:v>0.11138813381049627</c:v>
                </c:pt>
                <c:pt idx="9">
                  <c:v>0.11733800019003288</c:v>
                </c:pt>
                <c:pt idx="10">
                  <c:v>0.10713139154474129</c:v>
                </c:pt>
                <c:pt idx="11">
                  <c:v>0.10690927361021731</c:v>
                </c:pt>
                <c:pt idx="12">
                  <c:v>0.10645766924845758</c:v>
                </c:pt>
                <c:pt idx="13">
                  <c:v>0.10552000157363908</c:v>
                </c:pt>
                <c:pt idx="14">
                  <c:v>0.10448885860456227</c:v>
                </c:pt>
                <c:pt idx="15">
                  <c:v>0.10376561151016153</c:v>
                </c:pt>
                <c:pt idx="16">
                  <c:v>0.10298107055429445</c:v>
                </c:pt>
                <c:pt idx="17">
                  <c:v>0.10207843632211308</c:v>
                </c:pt>
                <c:pt idx="18">
                  <c:v>0.10124771454231023</c:v>
                </c:pt>
                <c:pt idx="19">
                  <c:v>0.10046438362323949</c:v>
                </c:pt>
                <c:pt idx="20">
                  <c:v>9.9710213076370222E-2</c:v>
                </c:pt>
                <c:pt idx="21">
                  <c:v>9.8924121849105887E-2</c:v>
                </c:pt>
                <c:pt idx="22">
                  <c:v>9.8179885466507202E-2</c:v>
                </c:pt>
                <c:pt idx="23">
                  <c:v>9.7417439840023087E-2</c:v>
                </c:pt>
                <c:pt idx="24">
                  <c:v>9.6651308637333053E-2</c:v>
                </c:pt>
                <c:pt idx="25">
                  <c:v>9.5889959286879378E-2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4.1050494230095964</c:v>
                </c:pt>
                <c:pt idx="1">
                  <c:v>7.7554426663442797</c:v>
                </c:pt>
                <c:pt idx="2">
                  <c:v>3.7586229570726957</c:v>
                </c:pt>
                <c:pt idx="3">
                  <c:v>-0.50497940282352971</c:v>
                </c:pt>
                <c:pt idx="4">
                  <c:v>0.68167248698182448</c:v>
                </c:pt>
                <c:pt idx="5">
                  <c:v>0.81863529253700307</c:v>
                </c:pt>
                <c:pt idx="6">
                  <c:v>-0.2330680227676929</c:v>
                </c:pt>
                <c:pt idx="7">
                  <c:v>1.5050383780788543</c:v>
                </c:pt>
                <c:pt idx="8">
                  <c:v>3.0125862215670054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0.74042384060160771</c:v>
                </c:pt>
                <c:pt idx="1">
                  <c:v>2.6499404080747411</c:v>
                </c:pt>
                <c:pt idx="2">
                  <c:v>1.2143514913796736</c:v>
                </c:pt>
                <c:pt idx="3">
                  <c:v>0.97703861697456063</c:v>
                </c:pt>
                <c:pt idx="4">
                  <c:v>-5.303903150963734</c:v>
                </c:pt>
                <c:pt idx="5">
                  <c:v>-1.3351690487417791</c:v>
                </c:pt>
                <c:pt idx="6">
                  <c:v>-0.34182419378877071</c:v>
                </c:pt>
                <c:pt idx="7">
                  <c:v>-3.1993734463152244</c:v>
                </c:pt>
                <c:pt idx="8">
                  <c:v>-4.0214845172210225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0.78229394072879899</c:v>
                </c:pt>
                <c:pt idx="1">
                  <c:v>4.7650243385634639</c:v>
                </c:pt>
                <c:pt idx="2">
                  <c:v>-0.95030519525283808</c:v>
                </c:pt>
                <c:pt idx="3">
                  <c:v>-1.5902160295754229</c:v>
                </c:pt>
                <c:pt idx="4">
                  <c:v>-0.29759702661558762</c:v>
                </c:pt>
                <c:pt idx="5">
                  <c:v>1.836709837572144</c:v>
                </c:pt>
                <c:pt idx="6">
                  <c:v>0.5464096404085339</c:v>
                </c:pt>
                <c:pt idx="7">
                  <c:v>2.9554397903607281</c:v>
                </c:pt>
                <c:pt idx="8">
                  <c:v>-0.17575929618994124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3.9778498798125028</c:v>
                </c:pt>
                <c:pt idx="1">
                  <c:v>7.7293129807617191</c:v>
                </c:pt>
                <c:pt idx="2">
                  <c:v>3.1832721572947875</c:v>
                </c:pt>
                <c:pt idx="3">
                  <c:v>-2.704176389654279</c:v>
                </c:pt>
                <c:pt idx="4">
                  <c:v>-1.861047667382298</c:v>
                </c:pt>
                <c:pt idx="5">
                  <c:v>2.6703379824989533</c:v>
                </c:pt>
                <c:pt idx="6">
                  <c:v>0.60895987522985351</c:v>
                </c:pt>
                <c:pt idx="7">
                  <c:v>6.3390221008326364E-2</c:v>
                </c:pt>
                <c:pt idx="8">
                  <c:v>-1.1878990395695581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4.7601438205413018</c:v>
                </c:pt>
                <c:pt idx="1">
                  <c:v>12.494337319325183</c:v>
                </c:pt>
                <c:pt idx="2">
                  <c:v>2.2329669620419494</c:v>
                </c:pt>
                <c:pt idx="3">
                  <c:v>-4.2943924192297018</c:v>
                </c:pt>
                <c:pt idx="4">
                  <c:v>-2.1586446939978856</c:v>
                </c:pt>
                <c:pt idx="5">
                  <c:v>4.5070478200710973</c:v>
                </c:pt>
                <c:pt idx="6">
                  <c:v>1.1553695156383874</c:v>
                </c:pt>
                <c:pt idx="7">
                  <c:v>3.0188300113690545</c:v>
                </c:pt>
                <c:pt idx="8">
                  <c:v>-1.3636583357594994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2.8671162377210315</c:v>
                </c:pt>
                <c:pt idx="1">
                  <c:v>7.3901281485661059</c:v>
                </c:pt>
                <c:pt idx="2">
                  <c:v>2.8207564851531082</c:v>
                </c:pt>
                <c:pt idx="3">
                  <c:v>-5.4302950277303594</c:v>
                </c:pt>
                <c:pt idx="4">
                  <c:v>0.63674469371786424</c:v>
                </c:pt>
                <c:pt idx="5">
                  <c:v>3.4222506644901856</c:v>
                </c:pt>
                <c:pt idx="6">
                  <c:v>0.13926387084756087</c:v>
                </c:pt>
                <c:pt idx="7">
                  <c:v>1.096452717193396</c:v>
                </c:pt>
                <c:pt idx="8">
                  <c:v>-1.2247367709444017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1.8930275828202987</c:v>
                </c:pt>
                <c:pt idx="1">
                  <c:v>5.1042091707590771</c:v>
                </c:pt>
                <c:pt idx="2">
                  <c:v>-0.58778952311119781</c:v>
                </c:pt>
                <c:pt idx="3">
                  <c:v>1.1359026085006416</c:v>
                </c:pt>
                <c:pt idx="4">
                  <c:v>-2.7953893877157228</c:v>
                </c:pt>
                <c:pt idx="5">
                  <c:v>1.0847971555808957</c:v>
                </c:pt>
                <c:pt idx="6">
                  <c:v>1.0161056447908301</c:v>
                </c:pt>
                <c:pt idx="7">
                  <c:v>1.9223772941756607</c:v>
                </c:pt>
                <c:pt idx="8">
                  <c:v>-0.13892156481514206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0.49721098589760526</c:v>
                </c:pt>
                <c:pt idx="1">
                  <c:v>-0.36872207391578815</c:v>
                </c:pt>
                <c:pt idx="2">
                  <c:v>3.8358260744729478E-2</c:v>
                </c:pt>
                <c:pt idx="3">
                  <c:v>-6.3385711192846861E-2</c:v>
                </c:pt>
                <c:pt idx="4">
                  <c:v>0.24134599932528644</c:v>
                </c:pt>
                <c:pt idx="5">
                  <c:v>0.58974729234009615</c:v>
                </c:pt>
                <c:pt idx="6">
                  <c:v>-0.13352934956265894</c:v>
                </c:pt>
                <c:pt idx="7">
                  <c:v>0.76170380195427345</c:v>
                </c:pt>
                <c:pt idx="8">
                  <c:v>0.97676690003222033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1.2007176597372311</c:v>
                </c:pt>
                <c:pt idx="1">
                  <c:v>3.4004916084697161</c:v>
                </c:pt>
                <c:pt idx="2">
                  <c:v>0.77001550212009917</c:v>
                </c:pt>
                <c:pt idx="3">
                  <c:v>-1.9643906056757334</c:v>
                </c:pt>
                <c:pt idx="4">
                  <c:v>0.39520514436464627</c:v>
                </c:pt>
                <c:pt idx="5">
                  <c:v>1.1747889180103321</c:v>
                </c:pt>
                <c:pt idx="6">
                  <c:v>0.59321976659499853</c:v>
                </c:pt>
                <c:pt idx="7">
                  <c:v>1.1298760118371036</c:v>
                </c:pt>
                <c:pt idx="8">
                  <c:v>-1.7168837549273572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3.0622151749064841</c:v>
                </c:pt>
                <c:pt idx="1">
                  <c:v>9.4625677847712879</c:v>
                </c:pt>
                <c:pt idx="2">
                  <c:v>1.4245931991770888</c:v>
                </c:pt>
                <c:pt idx="3">
                  <c:v>-2.2666161023611444</c:v>
                </c:pt>
                <c:pt idx="4">
                  <c:v>-2.795195837687773</c:v>
                </c:pt>
                <c:pt idx="5">
                  <c:v>2.742511609720637</c:v>
                </c:pt>
                <c:pt idx="6">
                  <c:v>0.69567909860603905</c:v>
                </c:pt>
                <c:pt idx="7">
                  <c:v>1.1272501975776947</c:v>
                </c:pt>
                <c:pt idx="8">
                  <c:v>-0.62354148086439309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0.21059107158953028</c:v>
                </c:pt>
                <c:pt idx="1">
                  <c:v>2.4069953899826135E-2</c:v>
                </c:pt>
                <c:pt idx="2">
                  <c:v>3.7560189096986107E-2</c:v>
                </c:pt>
                <c:pt idx="3">
                  <c:v>-0.21841443796461335</c:v>
                </c:pt>
                <c:pt idx="4">
                  <c:v>0.26414433326359998</c:v>
                </c:pt>
                <c:pt idx="5">
                  <c:v>0.36076611464421604</c:v>
                </c:pt>
                <c:pt idx="6">
                  <c:v>-6.4244180936001316E-2</c:v>
                </c:pt>
                <c:pt idx="7">
                  <c:v>5.0429577516750368E-2</c:v>
                </c:pt>
                <c:pt idx="8">
                  <c:v>0.29425735308592893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0.48682989469718274</c:v>
                </c:pt>
                <c:pt idx="1">
                  <c:v>2.4723752937732346</c:v>
                </c:pt>
                <c:pt idx="2">
                  <c:v>0.88866655945329587</c:v>
                </c:pt>
                <c:pt idx="3">
                  <c:v>-2.1606175853830916</c:v>
                </c:pt>
                <c:pt idx="4">
                  <c:v>9.5395154661176651E-2</c:v>
                </c:pt>
                <c:pt idx="5">
                  <c:v>0.8790374668403107</c:v>
                </c:pt>
                <c:pt idx="6">
                  <c:v>0.14573142005051132</c:v>
                </c:pt>
                <c:pt idx="7">
                  <c:v>0.6078596558845224</c:v>
                </c:pt>
                <c:pt idx="8">
                  <c:v>-1.3799471958087004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2.1696952714343087</c:v>
                </c:pt>
                <c:pt idx="1">
                  <c:v>4.8936829008930687</c:v>
                </c:pt>
                <c:pt idx="2">
                  <c:v>1.8945297366028466</c:v>
                </c:pt>
                <c:pt idx="3">
                  <c:v>-3.0512630043826761</c:v>
                </c:pt>
                <c:pt idx="4">
                  <c:v>0.27720520579308694</c:v>
                </c:pt>
                <c:pt idx="5">
                  <c:v>2.1824470830056377</c:v>
                </c:pt>
                <c:pt idx="6">
                  <c:v>5.777663173304326E-2</c:v>
                </c:pt>
                <c:pt idx="7">
                  <c:v>0.43816348379212489</c:v>
                </c:pt>
                <c:pt idx="8">
                  <c:v>-0.1390469282216138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0.28661991430807321</c:v>
                </c:pt>
                <c:pt idx="1">
                  <c:v>-0.39279202781561739</c:v>
                </c:pt>
                <c:pt idx="2">
                  <c:v>7.9807164774470252E-4</c:v>
                </c:pt>
                <c:pt idx="3">
                  <c:v>0.15502872677176716</c:v>
                </c:pt>
                <c:pt idx="4">
                  <c:v>-2.2798333938315096E-2</c:v>
                </c:pt>
                <c:pt idx="5">
                  <c:v>0.22898117769588022</c:v>
                </c:pt>
                <c:pt idx="6">
                  <c:v>-6.9285168626658122E-2</c:v>
                </c:pt>
                <c:pt idx="7">
                  <c:v>0.71127422443752319</c:v>
                </c:pt>
                <c:pt idx="8">
                  <c:v>0.68250954694629007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0.71388776504004636</c:v>
                </c:pt>
                <c:pt idx="1">
                  <c:v>0.92811631469647793</c:v>
                </c:pt>
                <c:pt idx="2">
                  <c:v>-0.11865105733319314</c:v>
                </c:pt>
                <c:pt idx="3">
                  <c:v>0.19622697970735592</c:v>
                </c:pt>
                <c:pt idx="4">
                  <c:v>0.29980998970346939</c:v>
                </c:pt>
                <c:pt idx="5">
                  <c:v>0.29575145117001944</c:v>
                </c:pt>
                <c:pt idx="6">
                  <c:v>0.44748834654449432</c:v>
                </c:pt>
                <c:pt idx="7">
                  <c:v>0.52201635595258367</c:v>
                </c:pt>
                <c:pt idx="8">
                  <c:v>-0.33693655911865328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0.89251990347217358</c:v>
                </c:pt>
                <c:pt idx="1">
                  <c:v>4.5688848838782086</c:v>
                </c:pt>
                <c:pt idx="2">
                  <c:v>-0.46993653742575248</c:v>
                </c:pt>
                <c:pt idx="3">
                  <c:v>0.7846469020215201</c:v>
                </c:pt>
                <c:pt idx="4">
                  <c:v>-3.0724010434808662</c:v>
                </c:pt>
                <c:pt idx="5">
                  <c:v>0.56006452671499574</c:v>
                </c:pt>
                <c:pt idx="6">
                  <c:v>0.63790246687300556</c:v>
                </c:pt>
                <c:pt idx="7">
                  <c:v>0.68908671378556186</c:v>
                </c:pt>
                <c:pt idx="8">
                  <c:v>-0.48449455264278818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24.812299613762956</c:v>
                </c:pt>
                <c:pt idx="1">
                  <c:v>23.310309341472809</c:v>
                </c:pt>
                <c:pt idx="2">
                  <c:v>24.060525675838495</c:v>
                </c:pt>
                <c:pt idx="3">
                  <c:v>24.971722071542445</c:v>
                </c:pt>
                <c:pt idx="4">
                  <c:v>21.923456593826369</c:v>
                </c:pt>
                <c:pt idx="5">
                  <c:v>22.803453260541822</c:v>
                </c:pt>
                <c:pt idx="6">
                  <c:v>21.285744724191499</c:v>
                </c:pt>
                <c:pt idx="7">
                  <c:v>23.332413015533344</c:v>
                </c:pt>
                <c:pt idx="8">
                  <c:v>18.188344397721295</c:v>
                </c:pt>
                <c:pt idx="9">
                  <c:v>19.885536230497916</c:v>
                </c:pt>
                <c:pt idx="10">
                  <c:v>19.56267436649452</c:v>
                </c:pt>
                <c:pt idx="11">
                  <c:v>14.518437182108547</c:v>
                </c:pt>
                <c:pt idx="12">
                  <c:v>15.26427652823574</c:v>
                </c:pt>
                <c:pt idx="13">
                  <c:v>14.227994936575891</c:v>
                </c:pt>
                <c:pt idx="14">
                  <c:v>13.209462689368094</c:v>
                </c:pt>
                <c:pt idx="15">
                  <c:v>12.578704174676195</c:v>
                </c:pt>
                <c:pt idx="16">
                  <c:v>12.003724228727112</c:v>
                </c:pt>
                <c:pt idx="17">
                  <c:v>11.446807763464481</c:v>
                </c:pt>
                <c:pt idx="18">
                  <c:v>10.906863560597399</c:v>
                </c:pt>
                <c:pt idx="19">
                  <c:v>10.387190299240256</c:v>
                </c:pt>
                <c:pt idx="20">
                  <c:v>9.8883824003695651</c:v>
                </c:pt>
                <c:pt idx="21">
                  <c:v>9.4073753740818766</c:v>
                </c:pt>
                <c:pt idx="22">
                  <c:v>8.9460420171309565</c:v>
                </c:pt>
                <c:pt idx="23">
                  <c:v>8.5029276343175617</c:v>
                </c:pt>
                <c:pt idx="24">
                  <c:v>8.0939742685709568</c:v>
                </c:pt>
                <c:pt idx="25">
                  <c:v>7.933984669661279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47.246641913078847</c:v>
                </c:pt>
                <c:pt idx="1">
                  <c:v>46.094162863854734</c:v>
                </c:pt>
                <c:pt idx="2">
                  <c:v>42.038444408516128</c:v>
                </c:pt>
                <c:pt idx="3">
                  <c:v>39.488980133802499</c:v>
                </c:pt>
                <c:pt idx="4">
                  <c:v>46.925727514577744</c:v>
                </c:pt>
                <c:pt idx="5">
                  <c:v>40.632677662217844</c:v>
                </c:pt>
                <c:pt idx="6">
                  <c:v>40.418194660834942</c:v>
                </c:pt>
                <c:pt idx="7">
                  <c:v>43.356415862084866</c:v>
                </c:pt>
                <c:pt idx="8">
                  <c:v>40.362412823547309</c:v>
                </c:pt>
                <c:pt idx="9">
                  <c:v>40.042421293979537</c:v>
                </c:pt>
                <c:pt idx="10">
                  <c:v>36.363829062959717</c:v>
                </c:pt>
                <c:pt idx="11">
                  <c:v>36.58132983396473</c:v>
                </c:pt>
                <c:pt idx="12">
                  <c:v>35.075286833894921</c:v>
                </c:pt>
                <c:pt idx="13">
                  <c:v>33.980678735185919</c:v>
                </c:pt>
                <c:pt idx="14">
                  <c:v>32.920692464351923</c:v>
                </c:pt>
                <c:pt idx="15">
                  <c:v>31.767282841886658</c:v>
                </c:pt>
                <c:pt idx="16">
                  <c:v>30.581932739209407</c:v>
                </c:pt>
                <c:pt idx="17">
                  <c:v>29.384558162061111</c:v>
                </c:pt>
                <c:pt idx="18">
                  <c:v>28.197086256859198</c:v>
                </c:pt>
                <c:pt idx="19">
                  <c:v>27.013624480183637</c:v>
                </c:pt>
                <c:pt idx="20">
                  <c:v>25.846231322623538</c:v>
                </c:pt>
                <c:pt idx="21">
                  <c:v>24.682513600644075</c:v>
                </c:pt>
                <c:pt idx="22">
                  <c:v>23.526582951058984</c:v>
                </c:pt>
                <c:pt idx="23">
                  <c:v>22.381574710591124</c:v>
                </c:pt>
                <c:pt idx="24">
                  <c:v>21.244884408455018</c:v>
                </c:pt>
                <c:pt idx="25">
                  <c:v>20.097399679259631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60.605858765491476</c:v>
                </c:pt>
                <c:pt idx="1">
                  <c:v>60.214538147093982</c:v>
                </c:pt>
                <c:pt idx="2">
                  <c:v>60.477912956343225</c:v>
                </c:pt>
                <c:pt idx="3">
                  <c:v>58.44208685090819</c:v>
                </c:pt>
                <c:pt idx="4">
                  <c:v>58.476026260140223</c:v>
                </c:pt>
                <c:pt idx="5">
                  <c:v>61.755320593262518</c:v>
                </c:pt>
                <c:pt idx="6">
                  <c:v>64.224585286430226</c:v>
                </c:pt>
                <c:pt idx="7">
                  <c:v>69.967335249137776</c:v>
                </c:pt>
                <c:pt idx="8">
                  <c:v>70.97939837787797</c:v>
                </c:pt>
                <c:pt idx="9">
                  <c:v>67.835308825060849</c:v>
                </c:pt>
                <c:pt idx="10">
                  <c:v>58.336045052013574</c:v>
                </c:pt>
                <c:pt idx="11">
                  <c:v>61.906098617956303</c:v>
                </c:pt>
                <c:pt idx="12">
                  <c:v>62.642844521212382</c:v>
                </c:pt>
                <c:pt idx="13">
                  <c:v>62.400744216518206</c:v>
                </c:pt>
                <c:pt idx="14">
                  <c:v>62.201191525943266</c:v>
                </c:pt>
                <c:pt idx="15">
                  <c:v>61.798018051422318</c:v>
                </c:pt>
                <c:pt idx="16">
                  <c:v>61.298999482692551</c:v>
                </c:pt>
                <c:pt idx="17">
                  <c:v>60.736661954554904</c:v>
                </c:pt>
                <c:pt idx="18">
                  <c:v>60.136712625565984</c:v>
                </c:pt>
                <c:pt idx="19">
                  <c:v>59.500092659841584</c:v>
                </c:pt>
                <c:pt idx="20">
                  <c:v>58.85916624712209</c:v>
                </c:pt>
                <c:pt idx="21">
                  <c:v>58.180568536373329</c:v>
                </c:pt>
                <c:pt idx="22">
                  <c:v>57.471408300660514</c:v>
                </c:pt>
                <c:pt idx="23">
                  <c:v>56.733874820416318</c:v>
                </c:pt>
                <c:pt idx="24">
                  <c:v>55.959030200640747</c:v>
                </c:pt>
                <c:pt idx="25">
                  <c:v>55.106193471308671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52.362135729668175</c:v>
                </c:pt>
                <c:pt idx="1">
                  <c:v>50.751503433234333</c:v>
                </c:pt>
                <c:pt idx="2">
                  <c:v>54.587630017934863</c:v>
                </c:pt>
                <c:pt idx="3">
                  <c:v>55.014111438480356</c:v>
                </c:pt>
                <c:pt idx="4">
                  <c:v>59.847896803099403</c:v>
                </c:pt>
                <c:pt idx="5">
                  <c:v>55.741288917476389</c:v>
                </c:pt>
                <c:pt idx="6">
                  <c:v>57.278962494696295</c:v>
                </c:pt>
                <c:pt idx="7">
                  <c:v>63.557712539481301</c:v>
                </c:pt>
                <c:pt idx="8">
                  <c:v>65.719023636776924</c:v>
                </c:pt>
                <c:pt idx="9">
                  <c:v>63.217014619003713</c:v>
                </c:pt>
                <c:pt idx="10">
                  <c:v>60.006335476825974</c:v>
                </c:pt>
                <c:pt idx="11">
                  <c:v>61.012452556538456</c:v>
                </c:pt>
                <c:pt idx="12">
                  <c:v>61.49885707064589</c:v>
                </c:pt>
                <c:pt idx="13">
                  <c:v>61.834932725587244</c:v>
                </c:pt>
                <c:pt idx="14">
                  <c:v>62.235655871314222</c:v>
                </c:pt>
                <c:pt idx="15">
                  <c:v>62.456112863132041</c:v>
                </c:pt>
                <c:pt idx="16">
                  <c:v>62.598966586742414</c:v>
                </c:pt>
                <c:pt idx="17">
                  <c:v>62.702082814936617</c:v>
                </c:pt>
                <c:pt idx="18">
                  <c:v>62.793555432346082</c:v>
                </c:pt>
                <c:pt idx="19">
                  <c:v>62.8743526881685</c:v>
                </c:pt>
                <c:pt idx="20">
                  <c:v>62.970890541674535</c:v>
                </c:pt>
                <c:pt idx="21">
                  <c:v>63.050578064729095</c:v>
                </c:pt>
                <c:pt idx="22">
                  <c:v>63.119275926950301</c:v>
                </c:pt>
                <c:pt idx="23">
                  <c:v>63.177057480429355</c:v>
                </c:pt>
                <c:pt idx="24">
                  <c:v>63.217222824285308</c:v>
                </c:pt>
                <c:pt idx="25">
                  <c:v>63.19365410493134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12.100017709854288</c:v>
                </c:pt>
                <c:pt idx="1">
                  <c:v>12.016989591650978</c:v>
                </c:pt>
                <c:pt idx="2">
                  <c:v>12.735372494804981</c:v>
                </c:pt>
                <c:pt idx="3">
                  <c:v>12.538422738636651</c:v>
                </c:pt>
                <c:pt idx="4">
                  <c:v>13.761839068742034</c:v>
                </c:pt>
                <c:pt idx="5">
                  <c:v>15.179447150094123</c:v>
                </c:pt>
                <c:pt idx="6">
                  <c:v>15.927287772351388</c:v>
                </c:pt>
                <c:pt idx="7">
                  <c:v>14.497601009208683</c:v>
                </c:pt>
                <c:pt idx="8">
                  <c:v>14.462700474079069</c:v>
                </c:pt>
                <c:pt idx="9">
                  <c:v>15.081213126444824</c:v>
                </c:pt>
                <c:pt idx="10">
                  <c:v>16.400587455937117</c:v>
                </c:pt>
                <c:pt idx="11">
                  <c:v>16.595118059534393</c:v>
                </c:pt>
                <c:pt idx="12">
                  <c:v>16.177428695038206</c:v>
                </c:pt>
                <c:pt idx="13">
                  <c:v>16.494119827084102</c:v>
                </c:pt>
                <c:pt idx="14">
                  <c:v>16.829091945944384</c:v>
                </c:pt>
                <c:pt idx="15">
                  <c:v>17.109370947409204</c:v>
                </c:pt>
                <c:pt idx="16">
                  <c:v>17.37604277974761</c:v>
                </c:pt>
                <c:pt idx="17">
                  <c:v>17.637195933663754</c:v>
                </c:pt>
                <c:pt idx="18" formatCode="General">
                  <c:v>17.899644478573197</c:v>
                </c:pt>
                <c:pt idx="19" formatCode="General">
                  <c:v>18.158574907128148</c:v>
                </c:pt>
                <c:pt idx="20" formatCode="General">
                  <c:v>18.431376162351217</c:v>
                </c:pt>
                <c:pt idx="21" formatCode="General">
                  <c:v>18.704132361296917</c:v>
                </c:pt>
                <c:pt idx="22">
                  <c:v>18.984572552603332</c:v>
                </c:pt>
                <c:pt idx="23">
                  <c:v>19.276539159770245</c:v>
                </c:pt>
                <c:pt idx="24">
                  <c:v>19.559268973962634</c:v>
                </c:pt>
                <c:pt idx="25">
                  <c:v>19.822345865548979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14.224234240195964</c:v>
                </c:pt>
                <c:pt idx="1">
                  <c:v>14.078484152105277</c:v>
                </c:pt>
                <c:pt idx="2">
                  <c:v>14.820964828017333</c:v>
                </c:pt>
                <c:pt idx="3">
                  <c:v>14.193256555966238</c:v>
                </c:pt>
                <c:pt idx="4">
                  <c:v>15.040050580137104</c:v>
                </c:pt>
                <c:pt idx="5">
                  <c:v>15.264250261475569</c:v>
                </c:pt>
                <c:pt idx="6">
                  <c:v>16.517718377930084</c:v>
                </c:pt>
                <c:pt idx="7">
                  <c:v>15.530663597957778</c:v>
                </c:pt>
                <c:pt idx="8">
                  <c:v>14.955093368291468</c:v>
                </c:pt>
                <c:pt idx="9">
                  <c:v>14.590666959697105</c:v>
                </c:pt>
                <c:pt idx="10">
                  <c:v>16.242409273904283</c:v>
                </c:pt>
                <c:pt idx="11">
                  <c:v>16.098158903790377</c:v>
                </c:pt>
                <c:pt idx="12">
                  <c:v>15.54964997369888</c:v>
                </c:pt>
                <c:pt idx="13">
                  <c:v>15.738108753048174</c:v>
                </c:pt>
                <c:pt idx="14">
                  <c:v>15.956259778941657</c:v>
                </c:pt>
                <c:pt idx="15">
                  <c:v>16.132915844297873</c:v>
                </c:pt>
                <c:pt idx="16">
                  <c:v>16.300935896479057</c:v>
                </c:pt>
                <c:pt idx="17">
                  <c:v>16.471385949930983</c:v>
                </c:pt>
                <c:pt idx="18" formatCode="General">
                  <c:v>16.636501520437523</c:v>
                </c:pt>
                <c:pt idx="19" formatCode="General">
                  <c:v>16.833598578391456</c:v>
                </c:pt>
                <c:pt idx="20" formatCode="General">
                  <c:v>17.039641479981878</c:v>
                </c:pt>
                <c:pt idx="21" formatCode="General">
                  <c:v>17.251123440608652</c:v>
                </c:pt>
                <c:pt idx="22">
                  <c:v>17.475216211903522</c:v>
                </c:pt>
                <c:pt idx="23">
                  <c:v>17.701545315186316</c:v>
                </c:pt>
                <c:pt idx="24">
                  <c:v>17.931569600678539</c:v>
                </c:pt>
                <c:pt idx="25">
                  <c:v>18.149429159195147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35.448958843302705</c:v>
                </c:pt>
                <c:pt idx="1">
                  <c:v>37.003037190610414</c:v>
                </c:pt>
                <c:pt idx="2">
                  <c:v>39.798495793528083</c:v>
                </c:pt>
                <c:pt idx="3">
                  <c:v>40.455344572837198</c:v>
                </c:pt>
                <c:pt idx="4">
                  <c:v>44.709006235754991</c:v>
                </c:pt>
                <c:pt idx="5">
                  <c:v>48.380088724498208</c:v>
                </c:pt>
                <c:pt idx="6">
                  <c:v>51.628282890207046</c:v>
                </c:pt>
                <c:pt idx="7">
                  <c:v>49.583837611263384</c:v>
                </c:pt>
                <c:pt idx="8">
                  <c:v>49.361840894048591</c:v>
                </c:pt>
                <c:pt idx="9">
                  <c:v>49.928896649913007</c:v>
                </c:pt>
                <c:pt idx="10">
                  <c:v>55.33125119823108</c:v>
                </c:pt>
                <c:pt idx="11">
                  <c:v>56.462819370600485</c:v>
                </c:pt>
                <c:pt idx="12">
                  <c:v>55.577528400022288</c:v>
                </c:pt>
                <c:pt idx="13">
                  <c:v>56.792574063145899</c:v>
                </c:pt>
                <c:pt idx="14">
                  <c:v>58.078677667841369</c:v>
                </c:pt>
                <c:pt idx="15">
                  <c:v>59.198471278410949</c:v>
                </c:pt>
                <c:pt idx="16">
                  <c:v>60.239445935188144</c:v>
                </c:pt>
                <c:pt idx="17">
                  <c:v>61.241205482473426</c:v>
                </c:pt>
                <c:pt idx="18" formatCode="General">
                  <c:v>62.237336865989342</c:v>
                </c:pt>
                <c:pt idx="19" formatCode="General">
                  <c:v>63.198472342348808</c:v>
                </c:pt>
                <c:pt idx="20" formatCode="General">
                  <c:v>64.174696138553287</c:v>
                </c:pt>
                <c:pt idx="21" formatCode="General">
                  <c:v>65.135376519285614</c:v>
                </c:pt>
                <c:pt idx="22" formatCode="General">
                  <c:v>66.075530417082675</c:v>
                </c:pt>
                <c:pt idx="23" formatCode="General">
                  <c:v>67.001242032860631</c:v>
                </c:pt>
                <c:pt idx="24" formatCode="General">
                  <c:v>67.915753011509551</c:v>
                </c:pt>
                <c:pt idx="25" formatCode="General">
                  <c:v>68.787357555151061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16.291185233812808</c:v>
                </c:pt>
                <c:pt idx="1">
                  <c:v>13.223280884857706</c:v>
                </c:pt>
                <c:pt idx="2">
                  <c:v>15.303932798222935</c:v>
                </c:pt>
                <c:pt idx="3">
                  <c:v>16.509770560989772</c:v>
                </c:pt>
                <c:pt idx="4">
                  <c:v>16.700742568815571</c:v>
                </c:pt>
                <c:pt idx="5">
                  <c:v>19.901794920489294</c:v>
                </c:pt>
                <c:pt idx="6">
                  <c:v>21.278072661767006</c:v>
                </c:pt>
                <c:pt idx="7">
                  <c:v>22.26388643708545</c:v>
                </c:pt>
                <c:pt idx="8">
                  <c:v>26.525262650129882</c:v>
                </c:pt>
                <c:pt idx="9">
                  <c:v>28.778921197663145</c:v>
                </c:pt>
                <c:pt idx="10">
                  <c:v>28.629171090577831</c:v>
                </c:pt>
                <c:pt idx="11">
                  <c:v>28.779108680470408</c:v>
                </c:pt>
                <c:pt idx="12">
                  <c:v>31.18416510789514</c:v>
                </c:pt>
                <c:pt idx="13">
                  <c:v>32.937834640281096</c:v>
                </c:pt>
                <c:pt idx="14">
                  <c:v>34.762485755995712</c:v>
                </c:pt>
                <c:pt idx="15">
                  <c:v>36.509157776291318</c:v>
                </c:pt>
                <c:pt idx="16">
                  <c:v>38.23561089456819</c:v>
                </c:pt>
                <c:pt idx="17">
                  <c:v>39.962578483982249</c:v>
                </c:pt>
                <c:pt idx="18" formatCode="General">
                  <c:v>41.707516262228026</c:v>
                </c:pt>
                <c:pt idx="19" formatCode="General">
                  <c:v>43.469763103943322</c:v>
                </c:pt>
                <c:pt idx="20" formatCode="General">
                  <c:v>45.264214928827279</c:v>
                </c:pt>
                <c:pt idx="21" formatCode="General">
                  <c:v>47.071955591178913</c:v>
                </c:pt>
                <c:pt idx="22" formatCode="General">
                  <c:v>48.897519931112868</c:v>
                </c:pt>
                <c:pt idx="23" formatCode="General">
                  <c:v>50.740842694217854</c:v>
                </c:pt>
                <c:pt idx="24" formatCode="General">
                  <c:v>52.589704729510032</c:v>
                </c:pt>
                <c:pt idx="25" formatCode="General">
                  <c:v>54.420166523246095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2.3646679508329025</c:v>
                </c:pt>
                <c:pt idx="1">
                  <c:v>1.9916943951195767</c:v>
                </c:pt>
                <c:pt idx="2">
                  <c:v>2.2887210267939966</c:v>
                </c:pt>
                <c:pt idx="3">
                  <c:v>2.4373050768368181</c:v>
                </c:pt>
                <c:pt idx="4">
                  <c:v>2.560254374906564</c:v>
                </c:pt>
                <c:pt idx="5">
                  <c:v>2.9726785099440964</c:v>
                </c:pt>
                <c:pt idx="6">
                  <c:v>3.1701511315913109</c:v>
                </c:pt>
                <c:pt idx="7">
                  <c:v>3.2951346782477211</c:v>
                </c:pt>
                <c:pt idx="8">
                  <c:v>3.920923377527644</c:v>
                </c:pt>
                <c:pt idx="9">
                  <c:v>4.1700210977396956</c:v>
                </c:pt>
                <c:pt idx="10">
                  <c:v>4.0376970230557481</c:v>
                </c:pt>
                <c:pt idx="11">
                  <c:v>4.1074767950364413</c:v>
                </c:pt>
                <c:pt idx="12">
                  <c:v>4.477962869356416</c:v>
                </c:pt>
                <c:pt idx="13">
                  <c:v>4.7260121025732031</c:v>
                </c:pt>
                <c:pt idx="14">
                  <c:v>4.9834823002999089</c:v>
                </c:pt>
                <c:pt idx="15">
                  <c:v>5.2319662224734769</c:v>
                </c:pt>
                <c:pt idx="16">
                  <c:v>5.4793414566454519</c:v>
                </c:pt>
                <c:pt idx="17">
                  <c:v>5.7285234549325708</c:v>
                </c:pt>
                <c:pt idx="18" formatCode="General">
                  <c:v>5.973782997403311</c:v>
                </c:pt>
                <c:pt idx="19" formatCode="General">
                  <c:v>6.2193309407541379</c:v>
                </c:pt>
                <c:pt idx="20" formatCode="General">
                  <c:v>6.4704007784964599</c:v>
                </c:pt>
                <c:pt idx="21" formatCode="General">
                  <c:v>6.7233765118019777</c:v>
                </c:pt>
                <c:pt idx="22" formatCode="General">
                  <c:v>6.9788516914971179</c:v>
                </c:pt>
                <c:pt idx="23" formatCode="General">
                  <c:v>7.2343961522108984</c:v>
                </c:pt>
                <c:pt idx="24" formatCode="General">
                  <c:v>7.4945919823875196</c:v>
                </c:pt>
                <c:pt idx="25" formatCode="General">
                  <c:v>7.7514689716974132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24.812299613762956</c:v>
                </c:pt>
                <c:pt idx="1">
                  <c:v>23.310309341472809</c:v>
                </c:pt>
                <c:pt idx="2">
                  <c:v>24.060525675838495</c:v>
                </c:pt>
                <c:pt idx="3">
                  <c:v>24.971722071542445</c:v>
                </c:pt>
                <c:pt idx="4">
                  <c:v>21.923456593826369</c:v>
                </c:pt>
                <c:pt idx="5">
                  <c:v>22.803453260541822</c:v>
                </c:pt>
                <c:pt idx="6">
                  <c:v>21.285744724191499</c:v>
                </c:pt>
                <c:pt idx="7">
                  <c:v>23.332413015533344</c:v>
                </c:pt>
                <c:pt idx="8">
                  <c:v>18.188344397721295</c:v>
                </c:pt>
                <c:pt idx="9">
                  <c:v>19.885536230497916</c:v>
                </c:pt>
                <c:pt idx="10">
                  <c:v>19.56267436649452</c:v>
                </c:pt>
                <c:pt idx="11">
                  <c:v>14.518437182108547</c:v>
                </c:pt>
                <c:pt idx="12">
                  <c:v>15.26427652823574</c:v>
                </c:pt>
                <c:pt idx="13">
                  <c:v>14.227994936575891</c:v>
                </c:pt>
                <c:pt idx="14">
                  <c:v>13.209462689368094</c:v>
                </c:pt>
                <c:pt idx="15">
                  <c:v>12.578704174676195</c:v>
                </c:pt>
                <c:pt idx="16">
                  <c:v>12.003724228727112</c:v>
                </c:pt>
                <c:pt idx="17">
                  <c:v>11.446807763464481</c:v>
                </c:pt>
                <c:pt idx="18">
                  <c:v>10.906863560597399</c:v>
                </c:pt>
                <c:pt idx="19">
                  <c:v>10.387190299240256</c:v>
                </c:pt>
                <c:pt idx="20">
                  <c:v>9.8883824003695651</c:v>
                </c:pt>
                <c:pt idx="21">
                  <c:v>9.4073753740818766</c:v>
                </c:pt>
                <c:pt idx="22">
                  <c:v>8.9460420171309565</c:v>
                </c:pt>
                <c:pt idx="23">
                  <c:v>8.5029276343175617</c:v>
                </c:pt>
                <c:pt idx="24">
                  <c:v>8.0939742685709568</c:v>
                </c:pt>
                <c:pt idx="25">
                  <c:v>7.933984669661279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47.246641913078847</c:v>
                </c:pt>
                <c:pt idx="1">
                  <c:v>46.094162863854734</c:v>
                </c:pt>
                <c:pt idx="2">
                  <c:v>42.038444408516128</c:v>
                </c:pt>
                <c:pt idx="3">
                  <c:v>39.488980133802499</c:v>
                </c:pt>
                <c:pt idx="4">
                  <c:v>46.925727514577744</c:v>
                </c:pt>
                <c:pt idx="5">
                  <c:v>40.632677662217844</c:v>
                </c:pt>
                <c:pt idx="6">
                  <c:v>40.418194660834942</c:v>
                </c:pt>
                <c:pt idx="7">
                  <c:v>43.356415862084866</c:v>
                </c:pt>
                <c:pt idx="8">
                  <c:v>40.362412823547309</c:v>
                </c:pt>
                <c:pt idx="9">
                  <c:v>40.042421293979537</c:v>
                </c:pt>
                <c:pt idx="10">
                  <c:v>36.363829062959717</c:v>
                </c:pt>
                <c:pt idx="11">
                  <c:v>36.58132983396473</c:v>
                </c:pt>
                <c:pt idx="12">
                  <c:v>35.075286833894921</c:v>
                </c:pt>
                <c:pt idx="13">
                  <c:v>33.980678735185919</c:v>
                </c:pt>
                <c:pt idx="14">
                  <c:v>32.920692464351923</c:v>
                </c:pt>
                <c:pt idx="15">
                  <c:v>31.767282841886658</c:v>
                </c:pt>
                <c:pt idx="16">
                  <c:v>30.581932739209407</c:v>
                </c:pt>
                <c:pt idx="17">
                  <c:v>29.384558162061111</c:v>
                </c:pt>
                <c:pt idx="18">
                  <c:v>28.197086256859198</c:v>
                </c:pt>
                <c:pt idx="19">
                  <c:v>27.013624480183637</c:v>
                </c:pt>
                <c:pt idx="20">
                  <c:v>25.846231322623538</c:v>
                </c:pt>
                <c:pt idx="21">
                  <c:v>24.682513600644075</c:v>
                </c:pt>
                <c:pt idx="22">
                  <c:v>23.526582951058984</c:v>
                </c:pt>
                <c:pt idx="23">
                  <c:v>22.381574710591124</c:v>
                </c:pt>
                <c:pt idx="24">
                  <c:v>21.244884408455018</c:v>
                </c:pt>
                <c:pt idx="25">
                  <c:v>20.097399679259631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60.605858765491476</c:v>
                </c:pt>
                <c:pt idx="1">
                  <c:v>60.214538147093982</c:v>
                </c:pt>
                <c:pt idx="2">
                  <c:v>60.477912956343225</c:v>
                </c:pt>
                <c:pt idx="3">
                  <c:v>58.44208685090819</c:v>
                </c:pt>
                <c:pt idx="4">
                  <c:v>58.476026260140223</c:v>
                </c:pt>
                <c:pt idx="5">
                  <c:v>61.755320593262518</c:v>
                </c:pt>
                <c:pt idx="6">
                  <c:v>64.224585286430226</c:v>
                </c:pt>
                <c:pt idx="7">
                  <c:v>69.967335249137776</c:v>
                </c:pt>
                <c:pt idx="8">
                  <c:v>70.97939837787797</c:v>
                </c:pt>
                <c:pt idx="9">
                  <c:v>67.835308825060849</c:v>
                </c:pt>
                <c:pt idx="10">
                  <c:v>58.336045052013574</c:v>
                </c:pt>
                <c:pt idx="11">
                  <c:v>61.906098617956303</c:v>
                </c:pt>
                <c:pt idx="12">
                  <c:v>62.642844521212382</c:v>
                </c:pt>
                <c:pt idx="13">
                  <c:v>62.400744216518206</c:v>
                </c:pt>
                <c:pt idx="14">
                  <c:v>62.201191525943266</c:v>
                </c:pt>
                <c:pt idx="15">
                  <c:v>61.798018051422318</c:v>
                </c:pt>
                <c:pt idx="16">
                  <c:v>61.298999482692551</c:v>
                </c:pt>
                <c:pt idx="17">
                  <c:v>60.736661954554904</c:v>
                </c:pt>
                <c:pt idx="18">
                  <c:v>60.136712625565984</c:v>
                </c:pt>
                <c:pt idx="19">
                  <c:v>59.500092659841584</c:v>
                </c:pt>
                <c:pt idx="20">
                  <c:v>58.85916624712209</c:v>
                </c:pt>
                <c:pt idx="21">
                  <c:v>58.180568536373329</c:v>
                </c:pt>
                <c:pt idx="22">
                  <c:v>57.471408300660514</c:v>
                </c:pt>
                <c:pt idx="23">
                  <c:v>56.733874820416318</c:v>
                </c:pt>
                <c:pt idx="24">
                  <c:v>55.959030200640747</c:v>
                </c:pt>
                <c:pt idx="25">
                  <c:v>55.106193471308671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52.362135729668175</c:v>
                </c:pt>
                <c:pt idx="1">
                  <c:v>50.751503433234333</c:v>
                </c:pt>
                <c:pt idx="2">
                  <c:v>54.587630017934863</c:v>
                </c:pt>
                <c:pt idx="3">
                  <c:v>55.014111438480356</c:v>
                </c:pt>
                <c:pt idx="4">
                  <c:v>59.847896803099403</c:v>
                </c:pt>
                <c:pt idx="5">
                  <c:v>55.741288917476389</c:v>
                </c:pt>
                <c:pt idx="6">
                  <c:v>57.278962494696295</c:v>
                </c:pt>
                <c:pt idx="7">
                  <c:v>63.557712539481301</c:v>
                </c:pt>
                <c:pt idx="8">
                  <c:v>65.719023636776924</c:v>
                </c:pt>
                <c:pt idx="9">
                  <c:v>63.217014619003713</c:v>
                </c:pt>
                <c:pt idx="10">
                  <c:v>60.006335476825974</c:v>
                </c:pt>
                <c:pt idx="11">
                  <c:v>61.012452556538456</c:v>
                </c:pt>
                <c:pt idx="12">
                  <c:v>61.49885707064589</c:v>
                </c:pt>
                <c:pt idx="13">
                  <c:v>61.834932725587244</c:v>
                </c:pt>
                <c:pt idx="14">
                  <c:v>62.235655871314222</c:v>
                </c:pt>
                <c:pt idx="15">
                  <c:v>62.456112863132041</c:v>
                </c:pt>
                <c:pt idx="16">
                  <c:v>62.598966586742414</c:v>
                </c:pt>
                <c:pt idx="17">
                  <c:v>62.702082814936617</c:v>
                </c:pt>
                <c:pt idx="18">
                  <c:v>62.793555432346082</c:v>
                </c:pt>
                <c:pt idx="19">
                  <c:v>62.8743526881685</c:v>
                </c:pt>
                <c:pt idx="20">
                  <c:v>62.970890541674535</c:v>
                </c:pt>
                <c:pt idx="21">
                  <c:v>63.050578064729095</c:v>
                </c:pt>
                <c:pt idx="22">
                  <c:v>63.119275926950301</c:v>
                </c:pt>
                <c:pt idx="23">
                  <c:v>63.177057480429355</c:v>
                </c:pt>
                <c:pt idx="24">
                  <c:v>63.217222824285308</c:v>
                </c:pt>
                <c:pt idx="25">
                  <c:v>63.19365410493134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12.100017709854288</c:v>
                </c:pt>
                <c:pt idx="1">
                  <c:v>12.016989591650978</c:v>
                </c:pt>
                <c:pt idx="2">
                  <c:v>12.735372494804981</c:v>
                </c:pt>
                <c:pt idx="3">
                  <c:v>12.538422738636651</c:v>
                </c:pt>
                <c:pt idx="4">
                  <c:v>13.761839068742034</c:v>
                </c:pt>
                <c:pt idx="5">
                  <c:v>15.179447150094123</c:v>
                </c:pt>
                <c:pt idx="6">
                  <c:v>15.927287772351388</c:v>
                </c:pt>
                <c:pt idx="7">
                  <c:v>14.497601009208683</c:v>
                </c:pt>
                <c:pt idx="8">
                  <c:v>14.462700474079069</c:v>
                </c:pt>
                <c:pt idx="9">
                  <c:v>15.081213126444824</c:v>
                </c:pt>
                <c:pt idx="10">
                  <c:v>16.400587455937117</c:v>
                </c:pt>
                <c:pt idx="11">
                  <c:v>16.595118059534393</c:v>
                </c:pt>
                <c:pt idx="12">
                  <c:v>16.177428695038206</c:v>
                </c:pt>
                <c:pt idx="13">
                  <c:v>16.494119827084102</c:v>
                </c:pt>
                <c:pt idx="14">
                  <c:v>16.829091945944384</c:v>
                </c:pt>
                <c:pt idx="15">
                  <c:v>17.109370947409204</c:v>
                </c:pt>
                <c:pt idx="16">
                  <c:v>17.37604277974761</c:v>
                </c:pt>
                <c:pt idx="17">
                  <c:v>17.637195933663754</c:v>
                </c:pt>
                <c:pt idx="18" formatCode="General">
                  <c:v>17.899644478573197</c:v>
                </c:pt>
                <c:pt idx="19" formatCode="General">
                  <c:v>18.158574907128148</c:v>
                </c:pt>
                <c:pt idx="20" formatCode="General">
                  <c:v>18.431376162351217</c:v>
                </c:pt>
                <c:pt idx="21" formatCode="General">
                  <c:v>18.704132361296917</c:v>
                </c:pt>
                <c:pt idx="22">
                  <c:v>18.984572552603332</c:v>
                </c:pt>
                <c:pt idx="23">
                  <c:v>19.276539159770245</c:v>
                </c:pt>
                <c:pt idx="24">
                  <c:v>19.559268973962634</c:v>
                </c:pt>
                <c:pt idx="25">
                  <c:v>19.822345865548979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14.224234240195964</c:v>
                </c:pt>
                <c:pt idx="1">
                  <c:v>14.078484152105277</c:v>
                </c:pt>
                <c:pt idx="2">
                  <c:v>14.820964828017333</c:v>
                </c:pt>
                <c:pt idx="3">
                  <c:v>14.193256555966238</c:v>
                </c:pt>
                <c:pt idx="4">
                  <c:v>15.040050580137104</c:v>
                </c:pt>
                <c:pt idx="5">
                  <c:v>15.264250261475569</c:v>
                </c:pt>
                <c:pt idx="6">
                  <c:v>16.517718377930084</c:v>
                </c:pt>
                <c:pt idx="7">
                  <c:v>15.530663597957778</c:v>
                </c:pt>
                <c:pt idx="8">
                  <c:v>14.955093368291468</c:v>
                </c:pt>
                <c:pt idx="9">
                  <c:v>14.590666959697105</c:v>
                </c:pt>
                <c:pt idx="10">
                  <c:v>16.242409273904283</c:v>
                </c:pt>
                <c:pt idx="11">
                  <c:v>16.098158903790377</c:v>
                </c:pt>
                <c:pt idx="12">
                  <c:v>15.54964997369888</c:v>
                </c:pt>
                <c:pt idx="13">
                  <c:v>15.738108753048174</c:v>
                </c:pt>
                <c:pt idx="14">
                  <c:v>15.956259778941657</c:v>
                </c:pt>
                <c:pt idx="15">
                  <c:v>16.132915844297873</c:v>
                </c:pt>
                <c:pt idx="16">
                  <c:v>16.300935896479057</c:v>
                </c:pt>
                <c:pt idx="17">
                  <c:v>16.471385949930983</c:v>
                </c:pt>
                <c:pt idx="18" formatCode="General">
                  <c:v>16.636501520437523</c:v>
                </c:pt>
                <c:pt idx="19" formatCode="General">
                  <c:v>16.833598578391456</c:v>
                </c:pt>
                <c:pt idx="20" formatCode="General">
                  <c:v>17.039641479981878</c:v>
                </c:pt>
                <c:pt idx="21" formatCode="General">
                  <c:v>17.251123440608652</c:v>
                </c:pt>
                <c:pt idx="22">
                  <c:v>17.475216211903522</c:v>
                </c:pt>
                <c:pt idx="23">
                  <c:v>17.701545315186316</c:v>
                </c:pt>
                <c:pt idx="24">
                  <c:v>17.931569600678539</c:v>
                </c:pt>
                <c:pt idx="25">
                  <c:v>18.149429159195147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35.448958843302705</c:v>
                </c:pt>
                <c:pt idx="1">
                  <c:v>37.003037190610414</c:v>
                </c:pt>
                <c:pt idx="2">
                  <c:v>39.798495793528083</c:v>
                </c:pt>
                <c:pt idx="3">
                  <c:v>40.455344572837198</c:v>
                </c:pt>
                <c:pt idx="4">
                  <c:v>44.709006235754991</c:v>
                </c:pt>
                <c:pt idx="5">
                  <c:v>48.380088724498208</c:v>
                </c:pt>
                <c:pt idx="6">
                  <c:v>51.628282890207046</c:v>
                </c:pt>
                <c:pt idx="7">
                  <c:v>49.583837611263384</c:v>
                </c:pt>
                <c:pt idx="8">
                  <c:v>49.361840894048591</c:v>
                </c:pt>
                <c:pt idx="9">
                  <c:v>49.928896649913007</c:v>
                </c:pt>
                <c:pt idx="10">
                  <c:v>55.33125119823108</c:v>
                </c:pt>
                <c:pt idx="11">
                  <c:v>56.462819370600485</c:v>
                </c:pt>
                <c:pt idx="12">
                  <c:v>55.577528400022288</c:v>
                </c:pt>
                <c:pt idx="13">
                  <c:v>56.792574063145899</c:v>
                </c:pt>
                <c:pt idx="14">
                  <c:v>58.078677667841369</c:v>
                </c:pt>
                <c:pt idx="15">
                  <c:v>59.198471278410949</c:v>
                </c:pt>
                <c:pt idx="16">
                  <c:v>60.239445935188144</c:v>
                </c:pt>
                <c:pt idx="17">
                  <c:v>61.241205482473426</c:v>
                </c:pt>
                <c:pt idx="18" formatCode="General">
                  <c:v>62.237336865989342</c:v>
                </c:pt>
                <c:pt idx="19" formatCode="General">
                  <c:v>63.198472342348808</c:v>
                </c:pt>
                <c:pt idx="20" formatCode="General">
                  <c:v>64.174696138553287</c:v>
                </c:pt>
                <c:pt idx="21" formatCode="General">
                  <c:v>65.135376519285614</c:v>
                </c:pt>
                <c:pt idx="22" formatCode="General">
                  <c:v>66.075530417082675</c:v>
                </c:pt>
                <c:pt idx="23" formatCode="General">
                  <c:v>67.001242032860631</c:v>
                </c:pt>
                <c:pt idx="24" formatCode="General">
                  <c:v>67.915753011509551</c:v>
                </c:pt>
                <c:pt idx="25" formatCode="General">
                  <c:v>68.787357555151061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16.291185233812808</c:v>
                </c:pt>
                <c:pt idx="1">
                  <c:v>13.223280884857706</c:v>
                </c:pt>
                <c:pt idx="2">
                  <c:v>15.303932798222935</c:v>
                </c:pt>
                <c:pt idx="3">
                  <c:v>16.509770560989772</c:v>
                </c:pt>
                <c:pt idx="4">
                  <c:v>16.700742568815571</c:v>
                </c:pt>
                <c:pt idx="5">
                  <c:v>19.901794920489294</c:v>
                </c:pt>
                <c:pt idx="6">
                  <c:v>21.278072661767006</c:v>
                </c:pt>
                <c:pt idx="7">
                  <c:v>22.26388643708545</c:v>
                </c:pt>
                <c:pt idx="8">
                  <c:v>26.525262650129882</c:v>
                </c:pt>
                <c:pt idx="9">
                  <c:v>28.778921197663145</c:v>
                </c:pt>
                <c:pt idx="10">
                  <c:v>28.629171090577831</c:v>
                </c:pt>
                <c:pt idx="11">
                  <c:v>28.779108680470408</c:v>
                </c:pt>
                <c:pt idx="12">
                  <c:v>31.18416510789514</c:v>
                </c:pt>
                <c:pt idx="13">
                  <c:v>32.937834640281096</c:v>
                </c:pt>
                <c:pt idx="14">
                  <c:v>34.762485755995712</c:v>
                </c:pt>
                <c:pt idx="15">
                  <c:v>36.509157776291318</c:v>
                </c:pt>
                <c:pt idx="16">
                  <c:v>38.23561089456819</c:v>
                </c:pt>
                <c:pt idx="17">
                  <c:v>39.962578483982249</c:v>
                </c:pt>
                <c:pt idx="18" formatCode="General">
                  <c:v>41.707516262228026</c:v>
                </c:pt>
                <c:pt idx="19" formatCode="General">
                  <c:v>43.469763103943322</c:v>
                </c:pt>
                <c:pt idx="20" formatCode="General">
                  <c:v>45.264214928827279</c:v>
                </c:pt>
                <c:pt idx="21" formatCode="General">
                  <c:v>47.071955591178913</c:v>
                </c:pt>
                <c:pt idx="22" formatCode="General">
                  <c:v>48.897519931112868</c:v>
                </c:pt>
                <c:pt idx="23" formatCode="General">
                  <c:v>50.740842694217854</c:v>
                </c:pt>
                <c:pt idx="24" formatCode="General">
                  <c:v>52.589704729510032</c:v>
                </c:pt>
                <c:pt idx="25" formatCode="General">
                  <c:v>54.420166523246095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2.3646679508329025</c:v>
                </c:pt>
                <c:pt idx="1">
                  <c:v>1.9916943951195767</c:v>
                </c:pt>
                <c:pt idx="2">
                  <c:v>2.2887210267939966</c:v>
                </c:pt>
                <c:pt idx="3">
                  <c:v>2.4373050768368181</c:v>
                </c:pt>
                <c:pt idx="4">
                  <c:v>2.560254374906564</c:v>
                </c:pt>
                <c:pt idx="5">
                  <c:v>2.9726785099440964</c:v>
                </c:pt>
                <c:pt idx="6">
                  <c:v>3.1701511315913109</c:v>
                </c:pt>
                <c:pt idx="7">
                  <c:v>3.2951346782477211</c:v>
                </c:pt>
                <c:pt idx="8">
                  <c:v>3.920923377527644</c:v>
                </c:pt>
                <c:pt idx="9">
                  <c:v>4.1700210977396956</c:v>
                </c:pt>
                <c:pt idx="10">
                  <c:v>4.0376970230557481</c:v>
                </c:pt>
                <c:pt idx="11">
                  <c:v>4.1074767950364413</c:v>
                </c:pt>
                <c:pt idx="12">
                  <c:v>4.477962869356416</c:v>
                </c:pt>
                <c:pt idx="13">
                  <c:v>4.7260121025732031</c:v>
                </c:pt>
                <c:pt idx="14">
                  <c:v>4.9834823002999089</c:v>
                </c:pt>
                <c:pt idx="15">
                  <c:v>5.2319662224734769</c:v>
                </c:pt>
                <c:pt idx="16">
                  <c:v>5.4793414566454519</c:v>
                </c:pt>
                <c:pt idx="17">
                  <c:v>5.7285234549325708</c:v>
                </c:pt>
                <c:pt idx="18" formatCode="General">
                  <c:v>5.973782997403311</c:v>
                </c:pt>
                <c:pt idx="19" formatCode="General">
                  <c:v>6.2193309407541379</c:v>
                </c:pt>
                <c:pt idx="20" formatCode="General">
                  <c:v>6.4704007784964599</c:v>
                </c:pt>
                <c:pt idx="21" formatCode="General">
                  <c:v>6.7233765118019777</c:v>
                </c:pt>
                <c:pt idx="22" formatCode="General">
                  <c:v>6.9788516914971179</c:v>
                </c:pt>
                <c:pt idx="23" formatCode="General">
                  <c:v>7.2343961522108984</c:v>
                </c:pt>
                <c:pt idx="24" formatCode="General">
                  <c:v>7.4945919823875196</c:v>
                </c:pt>
                <c:pt idx="25" formatCode="General">
                  <c:v>7.7514689716974132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16.518810212049289</c:v>
                </c:pt>
                <c:pt idx="1">
                  <c:v>7.5573509253511286</c:v>
                </c:pt>
                <c:pt idx="2">
                  <c:v>14.134806965968286</c:v>
                </c:pt>
                <c:pt idx="3">
                  <c:v>11.702974133255927</c:v>
                </c:pt>
                <c:pt idx="4">
                  <c:v>10.881067285357572</c:v>
                </c:pt>
                <c:pt idx="5">
                  <c:v>13.402951049358144</c:v>
                </c:pt>
                <c:pt idx="6">
                  <c:v>4.3801099499807972</c:v>
                </c:pt>
                <c:pt idx="7">
                  <c:v>4.9099768797065568</c:v>
                </c:pt>
                <c:pt idx="8">
                  <c:v>2.6562526539235951</c:v>
                </c:pt>
                <c:pt idx="9">
                  <c:v>4.7806902325231313</c:v>
                </c:pt>
                <c:pt idx="10">
                  <c:v>15.513254460319002</c:v>
                </c:pt>
                <c:pt idx="11">
                  <c:v>27.686964592795626</c:v>
                </c:pt>
                <c:pt idx="12">
                  <c:v>6.4825770172920754</c:v>
                </c:pt>
                <c:pt idx="13">
                  <c:v>4.3303802647780225</c:v>
                </c:pt>
                <c:pt idx="14">
                  <c:v>14.686889462892088</c:v>
                </c:pt>
                <c:pt idx="15">
                  <c:v>10.39931661456926</c:v>
                </c:pt>
                <c:pt idx="16">
                  <c:v>5.7376167828545093</c:v>
                </c:pt>
                <c:pt idx="17">
                  <c:v>21.045743997020093</c:v>
                </c:pt>
                <c:pt idx="18">
                  <c:v>6.4696831393279011</c:v>
                </c:pt>
                <c:pt idx="19">
                  <c:v>0.25924546734317794</c:v>
                </c:pt>
                <c:pt idx="20">
                  <c:v>18.487794894167543</c:v>
                </c:pt>
                <c:pt idx="21">
                  <c:v>4.8631195940917502</c:v>
                </c:pt>
                <c:pt idx="22">
                  <c:v>12.11990507456515</c:v>
                </c:pt>
                <c:pt idx="23">
                  <c:v>11.020501374395677</c:v>
                </c:pt>
                <c:pt idx="24">
                  <c:v>6.3052049007695761</c:v>
                </c:pt>
                <c:pt idx="25">
                  <c:v>26.297812075344101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20.278127809701456</c:v>
                </c:pt>
                <c:pt idx="1">
                  <c:v>8.6435065913101674</c:v>
                </c:pt>
                <c:pt idx="2">
                  <c:v>17.233884541865848</c:v>
                </c:pt>
                <c:pt idx="3">
                  <c:v>13.874797213235112</c:v>
                </c:pt>
                <c:pt idx="4">
                  <c:v>11.798610757745342</c:v>
                </c:pt>
                <c:pt idx="5">
                  <c:v>17.61988999551264</c:v>
                </c:pt>
                <c:pt idx="6">
                  <c:v>5.4513625890766892</c:v>
                </c:pt>
                <c:pt idx="7">
                  <c:v>5.7763247861711831</c:v>
                </c:pt>
                <c:pt idx="8">
                  <c:v>3.0126019813685625</c:v>
                </c:pt>
                <c:pt idx="9">
                  <c:v>5.3321918963352282</c:v>
                </c:pt>
                <c:pt idx="10">
                  <c:v>17.640777371953785</c:v>
                </c:pt>
                <c:pt idx="11">
                  <c:v>28.876632547995694</c:v>
                </c:pt>
                <c:pt idx="12">
                  <c:v>5.7649682762430361</c:v>
                </c:pt>
                <c:pt idx="13">
                  <c:v>2.9902915002137971</c:v>
                </c:pt>
                <c:pt idx="14">
                  <c:v>12.47740893442726</c:v>
                </c:pt>
                <c:pt idx="15">
                  <c:v>9.9066598861708197</c:v>
                </c:pt>
                <c:pt idx="16">
                  <c:v>5.1576121403000954</c:v>
                </c:pt>
                <c:pt idx="17">
                  <c:v>21.11055163305133</c:v>
                </c:pt>
                <c:pt idx="18">
                  <c:v>5.8418268841951067</c:v>
                </c:pt>
                <c:pt idx="19">
                  <c:v>0.30576033023996019</c:v>
                </c:pt>
                <c:pt idx="20">
                  <c:v>16.853799106514906</c:v>
                </c:pt>
                <c:pt idx="21">
                  <c:v>5.9222231651879218</c:v>
                </c:pt>
                <c:pt idx="22">
                  <c:v>9.6346175429083818</c:v>
                </c:pt>
                <c:pt idx="23">
                  <c:v>11.811453837816073</c:v>
                </c:pt>
                <c:pt idx="24">
                  <c:v>4.9681497222554007</c:v>
                </c:pt>
                <c:pt idx="25">
                  <c:v>26.625968958204261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21.079757062119686</c:v>
                </c:pt>
                <c:pt idx="1">
                  <c:v>12.602021159433237</c:v>
                </c:pt>
                <c:pt idx="2">
                  <c:v>19.976868741120974</c:v>
                </c:pt>
                <c:pt idx="3">
                  <c:v>16.536520239592953</c:v>
                </c:pt>
                <c:pt idx="4">
                  <c:v>14.062750901056758</c:v>
                </c:pt>
                <c:pt idx="5">
                  <c:v>22.445379945913441</c:v>
                </c:pt>
                <c:pt idx="6">
                  <c:v>5.0729002366421199</c:v>
                </c:pt>
                <c:pt idx="7">
                  <c:v>6.5457953310386028</c:v>
                </c:pt>
                <c:pt idx="8">
                  <c:v>4.2450458952443411</c:v>
                </c:pt>
                <c:pt idx="9">
                  <c:v>5.6668359231269889</c:v>
                </c:pt>
                <c:pt idx="10">
                  <c:v>17.915648200895347</c:v>
                </c:pt>
                <c:pt idx="11">
                  <c:v>26.031324394836773</c:v>
                </c:pt>
                <c:pt idx="12">
                  <c:v>4.3158840101722564</c:v>
                </c:pt>
                <c:pt idx="13">
                  <c:v>3.2337959112924897</c:v>
                </c:pt>
                <c:pt idx="14">
                  <c:v>11.526201879638487</c:v>
                </c:pt>
                <c:pt idx="15">
                  <c:v>8.8284024230900169</c:v>
                </c:pt>
                <c:pt idx="16">
                  <c:v>4.7849275530930928</c:v>
                </c:pt>
                <c:pt idx="17">
                  <c:v>25.401535280480452</c:v>
                </c:pt>
                <c:pt idx="18">
                  <c:v>6.0876405004060183</c:v>
                </c:pt>
                <c:pt idx="19">
                  <c:v>0.27601088667102347</c:v>
                </c:pt>
                <c:pt idx="20">
                  <c:v>14.853776476945733</c:v>
                </c:pt>
                <c:pt idx="21">
                  <c:v>9.0776153103954833</c:v>
                </c:pt>
                <c:pt idx="22">
                  <c:v>11.516695604862987</c:v>
                </c:pt>
                <c:pt idx="23">
                  <c:v>12.948205787230521</c:v>
                </c:pt>
                <c:pt idx="24">
                  <c:v>4.0645247357973924</c:v>
                </c:pt>
                <c:pt idx="25">
                  <c:v>26.165935608902771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3.7593175976521671</c:v>
                </c:pt>
                <c:pt idx="1">
                  <c:v>1.0861556659590388</c:v>
                </c:pt>
                <c:pt idx="2">
                  <c:v>3.0990775758975619</c:v>
                </c:pt>
                <c:pt idx="3">
                  <c:v>2.1718230799791858</c:v>
                </c:pt>
                <c:pt idx="4">
                  <c:v>0.91754347238777001</c:v>
                </c:pt>
                <c:pt idx="5">
                  <c:v>4.2169389461544959</c:v>
                </c:pt>
                <c:pt idx="6">
                  <c:v>1.0712526390958921</c:v>
                </c:pt>
                <c:pt idx="7">
                  <c:v>0.86634790646462623</c:v>
                </c:pt>
                <c:pt idx="8">
                  <c:v>0.35634932744496739</c:v>
                </c:pt>
                <c:pt idx="9">
                  <c:v>0.55150166381209687</c:v>
                </c:pt>
                <c:pt idx="10">
                  <c:v>2.1275229116347827</c:v>
                </c:pt>
                <c:pt idx="11">
                  <c:v>1.1896679552000684</c:v>
                </c:pt>
                <c:pt idx="12">
                  <c:v>-0.71760874104903927</c:v>
                </c:pt>
                <c:pt idx="13">
                  <c:v>-1.3400887645642254</c:v>
                </c:pt>
                <c:pt idx="14">
                  <c:v>-2.2094805284648285</c:v>
                </c:pt>
                <c:pt idx="15">
                  <c:v>-0.49265672839844044</c:v>
                </c:pt>
                <c:pt idx="16">
                  <c:v>-0.58000464255441386</c:v>
                </c:pt>
                <c:pt idx="17">
                  <c:v>6.4807636031236626E-2</c:v>
                </c:pt>
                <c:pt idx="18">
                  <c:v>-0.62785625513279442</c:v>
                </c:pt>
                <c:pt idx="19">
                  <c:v>4.651486289678225E-2</c:v>
                </c:pt>
                <c:pt idx="20">
                  <c:v>-1.633995787652637</c:v>
                </c:pt>
                <c:pt idx="21">
                  <c:v>1.0591035710961716</c:v>
                </c:pt>
                <c:pt idx="22">
                  <c:v>-2.485287531656768</c:v>
                </c:pt>
                <c:pt idx="23">
                  <c:v>0.79095246342039616</c:v>
                </c:pt>
                <c:pt idx="24">
                  <c:v>-1.3370551785141753</c:v>
                </c:pt>
                <c:pt idx="25">
                  <c:v>0.32815688286015998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0.80162925241823046</c:v>
                </c:pt>
                <c:pt idx="1">
                  <c:v>3.9585145681230696</c:v>
                </c:pt>
                <c:pt idx="2">
                  <c:v>2.742984199255126</c:v>
                </c:pt>
                <c:pt idx="3">
                  <c:v>2.6617230263578406</c:v>
                </c:pt>
                <c:pt idx="4">
                  <c:v>2.2641401433114154</c:v>
                </c:pt>
                <c:pt idx="5">
                  <c:v>4.8254899504008009</c:v>
                </c:pt>
                <c:pt idx="6">
                  <c:v>-0.37846235243456938</c:v>
                </c:pt>
                <c:pt idx="7">
                  <c:v>0.76947054486741973</c:v>
                </c:pt>
                <c:pt idx="8">
                  <c:v>1.2324439138757786</c:v>
                </c:pt>
                <c:pt idx="9">
                  <c:v>0.33464402679176075</c:v>
                </c:pt>
                <c:pt idx="10">
                  <c:v>0.27487082894156245</c:v>
                </c:pt>
                <c:pt idx="11">
                  <c:v>-2.8453081531589213</c:v>
                </c:pt>
                <c:pt idx="12">
                  <c:v>-1.4490842660707797</c:v>
                </c:pt>
                <c:pt idx="13">
                  <c:v>0.24350441107869258</c:v>
                </c:pt>
                <c:pt idx="14">
                  <c:v>-0.95120705478877277</c:v>
                </c:pt>
                <c:pt idx="15">
                  <c:v>-1.0782574630808028</c:v>
                </c:pt>
                <c:pt idx="16">
                  <c:v>-0.37268458720700259</c:v>
                </c:pt>
                <c:pt idx="17">
                  <c:v>4.2909836474291225</c:v>
                </c:pt>
                <c:pt idx="18">
                  <c:v>0.24581361621091169</c:v>
                </c:pt>
                <c:pt idx="19">
                  <c:v>-2.9749443568936718E-2</c:v>
                </c:pt>
                <c:pt idx="20">
                  <c:v>-2.0000226295691732</c:v>
                </c:pt>
                <c:pt idx="21">
                  <c:v>3.1553921452075615</c:v>
                </c:pt>
                <c:pt idx="22">
                  <c:v>1.8820780619546049</c:v>
                </c:pt>
                <c:pt idx="23">
                  <c:v>1.1367519494144478</c:v>
                </c:pt>
                <c:pt idx="24">
                  <c:v>-0.90362498645800837</c:v>
                </c:pt>
                <c:pt idx="25">
                  <c:v>-0.46003334930149009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5.8446561813988174</c:v>
                </c:pt>
                <c:pt idx="1">
                  <c:v>6.8760394051410421</c:v>
                </c:pt>
                <c:pt idx="2">
                  <c:v>6.6864249614985907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2.6739285235346193</c:v>
                </c:pt>
                <c:pt idx="1">
                  <c:v>2.9308964061273488</c:v>
                </c:pt>
                <c:pt idx="2">
                  <c:v>3.9973168854582029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1.5497627471794664</c:v>
                </c:pt>
                <c:pt idx="1">
                  <c:v>1.8484834658291298</c:v>
                </c:pt>
                <c:pt idx="2">
                  <c:v>1.6091061519124161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1.7372393260847385</c:v>
                </c:pt>
                <c:pt idx="1">
                  <c:v>1.958673760188254</c:v>
                </c:pt>
                <c:pt idx="2">
                  <c:v>2.0763033067856589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0.93983061091090347</c:v>
                </c:pt>
                <c:pt idx="1">
                  <c:v>1.0215326646666987</c:v>
                </c:pt>
                <c:pt idx="2">
                  <c:v>1.3465136601443695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1.6914953534902866</c:v>
                </c:pt>
                <c:pt idx="1">
                  <c:v>1.8080742926096862</c:v>
                </c:pt>
                <c:pt idx="2">
                  <c:v>1.7975004672707111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5.4888722257356779</c:v>
                </c:pt>
                <c:pt idx="1">
                  <c:v>5.9817494733829903</c:v>
                </c:pt>
                <c:pt idx="2">
                  <c:v>5.6827807350379524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9.7961527903151566</c:v>
                </c:pt>
                <c:pt idx="1">
                  <c:v>9.7916762903922141</c:v>
                </c:pt>
                <c:pt idx="2">
                  <c:v>8.2570447420992004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2.2936539223553241</c:v>
                </c:pt>
                <c:pt idx="1">
                  <c:v>1.9548229209735286</c:v>
                </c:pt>
                <c:pt idx="2">
                  <c:v>1.3689832615958337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7.4463678779115154</c:v>
                </c:pt>
                <c:pt idx="1">
                  <c:v>7.1583030867218209</c:v>
                </c:pt>
                <c:pt idx="2">
                  <c:v>8.0572778452463218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2.2890918332836461</c:v>
                </c:pt>
                <c:pt idx="1">
                  <c:v>1.9808846374131444</c:v>
                </c:pt>
                <c:pt idx="2">
                  <c:v>1.9309782023859583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9.1725772241253778E-2</c:v>
                </c:pt>
                <c:pt idx="1">
                  <c:v>0.10367920051539793</c:v>
                </c:pt>
                <c:pt idx="2">
                  <c:v>8.7549684602338224E-2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6.5413188553865451</c:v>
                </c:pt>
                <c:pt idx="1">
                  <c:v>5.7148957670187173</c:v>
                </c:pt>
                <c:pt idx="2">
                  <c:v>4.7115657697235109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1.7206603642529485</c:v>
                </c:pt>
                <c:pt idx="1">
                  <c:v>2.0081459310257093</c:v>
                </c:pt>
                <c:pt idx="2">
                  <c:v>2.8793877189117261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4.2882433542552487</c:v>
                </c:pt>
                <c:pt idx="1">
                  <c:v>3.2669687507742622</c:v>
                </c:pt>
                <c:pt idx="2">
                  <c:v>3.6530554284572796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3.8992542836403925</c:v>
                </c:pt>
                <c:pt idx="1">
                  <c:v>4.005104553191166</c:v>
                </c:pt>
                <c:pt idx="2">
                  <c:v>4.1071254344737147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5.0011523739321895</c:v>
                </c:pt>
                <c:pt idx="1">
                  <c:v>5.8437776073601571</c:v>
                </c:pt>
                <c:pt idx="2">
                  <c:v>6.3365926566224209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4.1407255868096309</c:v>
                </c:pt>
                <c:pt idx="1">
                  <c:v>4.7047564386542016</c:v>
                </c:pt>
                <c:pt idx="2">
                  <c:v>5.2453261857099669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3.8499199611357469</c:v>
                </c:pt>
                <c:pt idx="1">
                  <c:v>4.0007496381083509</c:v>
                </c:pt>
                <c:pt idx="2">
                  <c:v>4.4606552331257054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4.7422084093245767</c:v>
                </c:pt>
                <c:pt idx="1">
                  <c:v>5.9746668459911945</c:v>
                </c:pt>
                <c:pt idx="2">
                  <c:v>7.1195957476363922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1.5321674780112666</c:v>
                </c:pt>
                <c:pt idx="1">
                  <c:v>1.0139674816770525</c:v>
                </c:pt>
                <c:pt idx="2">
                  <c:v>1.0257487141782042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5.1964892254890964</c:v>
                </c:pt>
                <c:pt idx="1">
                  <c:v>4.2309209367017919</c:v>
                </c:pt>
                <c:pt idx="2">
                  <c:v>3.6560707854541583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3.6794677917741723</c:v>
                </c:pt>
                <c:pt idx="1">
                  <c:v>3.3592146370658216</c:v>
                </c:pt>
                <c:pt idx="2">
                  <c:v>2.8003382656615825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2.0300734112162182</c:v>
                </c:pt>
                <c:pt idx="1">
                  <c:v>1.7488766539961658</c:v>
                </c:pt>
                <c:pt idx="2">
                  <c:v>1.5177622273198461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2.2308964341383559</c:v>
                </c:pt>
                <c:pt idx="1">
                  <c:v>1.6846325055967577</c:v>
                </c:pt>
                <c:pt idx="2">
                  <c:v>1.2892529818999414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9.3046453061922101</c:v>
                </c:pt>
                <c:pt idx="1">
                  <c:v>9.028506648877368</c:v>
                </c:pt>
                <c:pt idx="2">
                  <c:v>8.2997429467879975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-1.3636583357594994</c:v>
                </c:pt>
                <c:pt idx="1">
                  <c:v>3.0188300113690545</c:v>
                </c:pt>
                <c:pt idx="2">
                  <c:v>1.1553695156383874</c:v>
                </c:pt>
                <c:pt idx="3">
                  <c:v>4.5070478200710973</c:v>
                </c:pt>
                <c:pt idx="4">
                  <c:v>-2.1586446939978856</c:v>
                </c:pt>
                <c:pt idx="5">
                  <c:v>-4.2943924192297018</c:v>
                </c:pt>
                <c:pt idx="6">
                  <c:v>2.2329669620419494</c:v>
                </c:pt>
                <c:pt idx="7">
                  <c:v>12.494337319325183</c:v>
                </c:pt>
                <c:pt idx="8">
                  <c:v>4.7601438205413018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13.621719172627365</c:v>
                </c:pt>
                <c:pt idx="1">
                  <c:v>14.362015076338036</c:v>
                </c:pt>
                <c:pt idx="2">
                  <c:v>11.77427378235531</c:v>
                </c:pt>
                <c:pt idx="3">
                  <c:v>21.054301300561882</c:v>
                </c:pt>
                <c:pt idx="4">
                  <c:v>10.288847012518875</c:v>
                </c:pt>
                <c:pt idx="5">
                  <c:v>11.898700825804543</c:v>
                </c:pt>
                <c:pt idx="6">
                  <c:v>19.320639208028307</c:v>
                </c:pt>
                <c:pt idx="7">
                  <c:v>43.570242628231838</c:v>
                </c:pt>
                <c:pt idx="8">
                  <c:v>21.261980928123148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0.80162925241823046</c:v>
                </c:pt>
                <c:pt idx="1">
                  <c:v>3.9585145681230696</c:v>
                </c:pt>
                <c:pt idx="2">
                  <c:v>2.742984199255126</c:v>
                </c:pt>
                <c:pt idx="3">
                  <c:v>2.6617230263578406</c:v>
                </c:pt>
                <c:pt idx="4">
                  <c:v>2.2641401433114154</c:v>
                </c:pt>
                <c:pt idx="5">
                  <c:v>4.8254899504008009</c:v>
                </c:pt>
                <c:pt idx="6">
                  <c:v>-0.37846235243456938</c:v>
                </c:pt>
                <c:pt idx="7">
                  <c:v>0.76947054486741973</c:v>
                </c:pt>
                <c:pt idx="8">
                  <c:v>1.2324439138757786</c:v>
                </c:pt>
                <c:pt idx="9">
                  <c:v>0.33464402679176075</c:v>
                </c:pt>
                <c:pt idx="10">
                  <c:v>0.27487082894156245</c:v>
                </c:pt>
                <c:pt idx="11">
                  <c:v>-2.8453081531589213</c:v>
                </c:pt>
                <c:pt idx="12">
                  <c:v>-1.4490842660707797</c:v>
                </c:pt>
                <c:pt idx="13">
                  <c:v>0.24350441107869258</c:v>
                </c:pt>
                <c:pt idx="14">
                  <c:v>-0.95120705478877277</c:v>
                </c:pt>
                <c:pt idx="15">
                  <c:v>-1.0782574630808028</c:v>
                </c:pt>
                <c:pt idx="16">
                  <c:v>-0.37268458720700259</c:v>
                </c:pt>
                <c:pt idx="17">
                  <c:v>4.2909836474291225</c:v>
                </c:pt>
                <c:pt idx="18">
                  <c:v>0.24581361621091169</c:v>
                </c:pt>
                <c:pt idx="19">
                  <c:v>-2.9749443568936718E-2</c:v>
                </c:pt>
                <c:pt idx="20">
                  <c:v>-2.0000226295691732</c:v>
                </c:pt>
                <c:pt idx="21">
                  <c:v>3.1553921452075615</c:v>
                </c:pt>
                <c:pt idx="22">
                  <c:v>1.8820780619546049</c:v>
                </c:pt>
                <c:pt idx="23">
                  <c:v>1.1367519494144478</c:v>
                </c:pt>
                <c:pt idx="24">
                  <c:v>-0.90362498645800837</c:v>
                </c:pt>
                <c:pt idx="25">
                  <c:v>-0.46003334930149009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10.8961781281334</c:v>
                </c:pt>
                <c:pt idx="1">
                  <c:v>10.365802799989744</c:v>
                </c:pt>
                <c:pt idx="2">
                  <c:v>9.4755618170208002</c:v>
                </c:pt>
                <c:pt idx="3">
                  <c:v>10.810379124586749</c:v>
                </c:pt>
                <c:pt idx="4">
                  <c:v>8.8234212472695077</c:v>
                </c:pt>
                <c:pt idx="5">
                  <c:v>14.460880439354778</c:v>
                </c:pt>
                <c:pt idx="6">
                  <c:v>1.5911841415247565</c:v>
                </c:pt>
                <c:pt idx="7">
                  <c:v>4.2430686454221451</c:v>
                </c:pt>
                <c:pt idx="8">
                  <c:v>2.5333990981048919</c:v>
                </c:pt>
                <c:pt idx="9">
                  <c:v>2.7520532575336021</c:v>
                </c:pt>
                <c:pt idx="10">
                  <c:v>8.2009340654429153</c:v>
                </c:pt>
                <c:pt idx="11">
                  <c:v>10.466781451120209</c:v>
                </c:pt>
                <c:pt idx="12">
                  <c:v>1.4319193746843344</c:v>
                </c:pt>
                <c:pt idx="13">
                  <c:v>1.9682866766141427</c:v>
                </c:pt>
                <c:pt idx="14">
                  <c:v>3.6078051401866036</c:v>
                </c:pt>
                <c:pt idx="15">
                  <c:v>2.9803343465011141</c:v>
                </c:pt>
                <c:pt idx="16">
                  <c:v>1.7324208492170161</c:v>
                </c:pt>
                <c:pt idx="17">
                  <c:v>17.661194137838073</c:v>
                </c:pt>
                <c:pt idx="18">
                  <c:v>3.2942579550125841</c:v>
                </c:pt>
                <c:pt idx="19">
                  <c:v>9.8849207711226128E-2</c:v>
                </c:pt>
                <c:pt idx="20">
                  <c:v>5.0077208900376329</c:v>
                </c:pt>
                <c:pt idx="21">
                  <c:v>6.7665528923176783</c:v>
                </c:pt>
                <c:pt idx="22">
                  <c:v>6.4599248956717075</c:v>
                </c:pt>
                <c:pt idx="23">
                  <c:v>7.9020901806663266</c:v>
                </c:pt>
                <c:pt idx="24">
                  <c:v>0.80636579356465199</c:v>
                </c:pt>
                <c:pt idx="25">
                  <c:v>12.815353379062714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automation/Data/Results/Workbooks/LSIPs/WO_LSIP/WO_LSIP_Database.Main.xlsx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Worcestershire</v>
      </c>
      <c r="L1" s="19" t="str">
        <f>CONCATENATE("Industry Table 1.1  Employment by Industry Sector (SIC 2007), ",B$5,"-",F$5,", ",Info!B5)</f>
        <v>Industry Table 1.1  Employment by Industry Sector (SIC 2007), 2015-2035, Worcestershire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8.3959999999999848</v>
      </c>
      <c r="N5" s="11">
        <f t="shared" si="1"/>
        <v>6.777000000000001</v>
      </c>
      <c r="O5" s="11">
        <f t="shared" si="1"/>
        <v>5.2439999999999998</v>
      </c>
      <c r="P5" s="11">
        <f t="shared" si="1"/>
        <v>5.3619999999999974</v>
      </c>
      <c r="Q5" s="11">
        <f t="shared" si="1"/>
        <v>5.3869999999999925</v>
      </c>
      <c r="R5" s="40">
        <f t="shared" ref="R5:R10" si="2">IF(D$5-B$5 &lt;&gt; 0,(EXP(LN(D7/B7)/(D$5-B$5))-1)*100,0)</f>
        <v>-8.9839359666454843</v>
      </c>
      <c r="S5" s="40">
        <f t="shared" si="0"/>
        <v>0.17952146583537498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35.130999999999979</v>
      </c>
      <c r="N6" s="11">
        <f t="shared" si="1"/>
        <v>33.678000000000047</v>
      </c>
      <c r="O6" s="11">
        <f t="shared" si="1"/>
        <v>32.105000000000011</v>
      </c>
      <c r="P6" s="11">
        <f t="shared" si="1"/>
        <v>32.08</v>
      </c>
      <c r="Q6" s="11">
        <f t="shared" si="1"/>
        <v>30.075000000000031</v>
      </c>
      <c r="R6" s="40">
        <f t="shared" si="2"/>
        <v>-1.7853140187062744</v>
      </c>
      <c r="S6" s="40">
        <f t="shared" si="0"/>
        <v>-0.43450341980750817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8.3959999999999848</v>
      </c>
      <c r="C7" s="11">
        <f t="array" ref="C7:C12">MMULT(aggregation!$B$3:$W$8,'Ind T2'!C5:C26)</f>
        <v>6.777000000000001</v>
      </c>
      <c r="D7" s="11">
        <f t="array" ref="D7:D12">MMULT(aggregation!$B$3:$W$8,'Ind T2'!D5:D26)</f>
        <v>5.2439999999999998</v>
      </c>
      <c r="E7" s="11">
        <f t="array" ref="E7:E12">MMULT(aggregation!$B$3:$W$8,'Ind T2'!E5:E26)</f>
        <v>5.3619999999999974</v>
      </c>
      <c r="F7" s="11">
        <f t="array" ref="F7:F12">MMULT(aggregation!$B$3:$W$8,'Ind T2'!F5:F26)</f>
        <v>5.3869999999999925</v>
      </c>
      <c r="G7" s="11"/>
      <c r="H7" s="11">
        <f>F7-D7</f>
        <v>0.14299999999999269</v>
      </c>
      <c r="I7" s="11">
        <f t="array" ref="I7:I12">MMULT(aggregation!$B$3:$W$8,'RD T1'!AB7:AB28)</f>
        <v>2.5662236832133787</v>
      </c>
      <c r="J7" s="11">
        <f>SUM(H7:I7)</f>
        <v>2.7092236832133714</v>
      </c>
      <c r="K7" s="11"/>
      <c r="L7" t="str">
        <f t="shared" si="1"/>
        <v>Construction</v>
      </c>
      <c r="M7" s="11">
        <f t="shared" si="1"/>
        <v>19.251999999999942</v>
      </c>
      <c r="N7" s="11">
        <f t="shared" si="1"/>
        <v>23.144999999999921</v>
      </c>
      <c r="O7" s="11">
        <f t="shared" si="1"/>
        <v>21.764000000000056</v>
      </c>
      <c r="P7" s="11">
        <f t="shared" si="1"/>
        <v>21.707000000000001</v>
      </c>
      <c r="Q7" s="11">
        <f t="shared" si="1"/>
        <v>22.097999999999978</v>
      </c>
      <c r="R7" s="40">
        <f>IF(D$5-B$5 &lt;&gt; 0,(EXP(LN(D9/B9)/(D$5-B$5))-1)*100,0)</f>
        <v>2.4831752727222156</v>
      </c>
      <c r="S7" s="40">
        <f t="shared" si="0"/>
        <v>0.10158408216136561</v>
      </c>
    </row>
    <row r="8" spans="1:19" x14ac:dyDescent="0.2">
      <c r="A8" t="str">
        <f>name!C5</f>
        <v>Manufacturing</v>
      </c>
      <c r="B8" s="11">
        <v>35.130999999999979</v>
      </c>
      <c r="C8" s="11">
        <v>33.678000000000047</v>
      </c>
      <c r="D8" s="11">
        <v>32.105000000000011</v>
      </c>
      <c r="E8" s="11">
        <v>32.08</v>
      </c>
      <c r="F8" s="11">
        <v>30.075000000000031</v>
      </c>
      <c r="G8" s="11"/>
      <c r="H8" s="11">
        <f t="shared" ref="H8:H12" si="3">F8-D8</f>
        <v>-2.0299999999999798</v>
      </c>
      <c r="I8" s="11">
        <v>13.285500665418599</v>
      </c>
      <c r="J8" s="11">
        <f t="shared" ref="J8:J12" si="4">SUM(H8:I8)</f>
        <v>11.255500665418619</v>
      </c>
      <c r="K8" s="11"/>
      <c r="L8" t="str">
        <f t="shared" si="1"/>
        <v>Trade, accomod. and transport</v>
      </c>
      <c r="M8" s="11">
        <f t="shared" si="1"/>
        <v>76.817999999999984</v>
      </c>
      <c r="N8" s="11">
        <f t="shared" si="1"/>
        <v>82.261999999999844</v>
      </c>
      <c r="O8" s="11">
        <f t="shared" si="1"/>
        <v>81.004999999999882</v>
      </c>
      <c r="P8" s="11">
        <f t="shared" si="1"/>
        <v>83.77999999999993</v>
      </c>
      <c r="Q8" s="11">
        <f t="shared" si="1"/>
        <v>88.610999999999962</v>
      </c>
      <c r="R8" s="40">
        <f t="shared" si="2"/>
        <v>1.067091105316198</v>
      </c>
      <c r="S8" s="40">
        <f t="shared" si="0"/>
        <v>0.60009420911326661</v>
      </c>
    </row>
    <row r="9" spans="1:19" x14ac:dyDescent="0.2">
      <c r="A9" t="str">
        <f>name!C6</f>
        <v>Construction</v>
      </c>
      <c r="B9" s="11">
        <v>19.251999999999942</v>
      </c>
      <c r="C9" s="11">
        <v>23.144999999999921</v>
      </c>
      <c r="D9" s="11">
        <v>21.764000000000056</v>
      </c>
      <c r="E9" s="11">
        <v>21.707000000000001</v>
      </c>
      <c r="F9" s="11">
        <v>22.097999999999978</v>
      </c>
      <c r="G9" s="11"/>
      <c r="H9" s="11">
        <f t="shared" si="3"/>
        <v>0.33399999999992147</v>
      </c>
      <c r="I9" s="11">
        <v>9.1231978638566584</v>
      </c>
      <c r="J9" s="11">
        <f t="shared" si="4"/>
        <v>9.4571978638565799</v>
      </c>
      <c r="K9" s="11"/>
      <c r="L9" t="str">
        <f t="shared" si="1"/>
        <v>Business and other services</v>
      </c>
      <c r="M9" s="11">
        <f t="shared" si="1"/>
        <v>76.096000000000018</v>
      </c>
      <c r="N9" s="11">
        <f t="shared" si="1"/>
        <v>89.344000000000023</v>
      </c>
      <c r="O9" s="11">
        <f t="shared" si="1"/>
        <v>86.878999999999962</v>
      </c>
      <c r="P9" s="11">
        <f t="shared" si="1"/>
        <v>89.157999999999987</v>
      </c>
      <c r="Q9" s="11">
        <f t="shared" si="1"/>
        <v>94.353999999999985</v>
      </c>
      <c r="R9" s="40">
        <f t="shared" si="2"/>
        <v>2.6858487135634768</v>
      </c>
      <c r="S9" s="40">
        <f t="shared" si="0"/>
        <v>0.5517654509707981</v>
      </c>
    </row>
    <row r="10" spans="1:19" x14ac:dyDescent="0.2">
      <c r="A10" t="str">
        <f>name!C7</f>
        <v>Trade, accomod. and transport</v>
      </c>
      <c r="B10" s="11">
        <v>76.817999999999984</v>
      </c>
      <c r="C10" s="11">
        <v>82.261999999999844</v>
      </c>
      <c r="D10" s="11">
        <v>81.004999999999882</v>
      </c>
      <c r="E10" s="11">
        <v>83.77999999999993</v>
      </c>
      <c r="F10" s="11">
        <v>88.610999999999962</v>
      </c>
      <c r="G10" s="11"/>
      <c r="H10" s="11">
        <f t="shared" si="3"/>
        <v>7.6060000000000798</v>
      </c>
      <c r="I10" s="11">
        <v>40.895481698493313</v>
      </c>
      <c r="J10" s="11">
        <f t="shared" si="4"/>
        <v>48.501481698493393</v>
      </c>
      <c r="K10" s="11"/>
      <c r="L10" t="str">
        <f t="shared" si="1"/>
        <v>Non-marketed services</v>
      </c>
      <c r="M10" s="11">
        <f t="shared" si="1"/>
        <v>66.938000000000144</v>
      </c>
      <c r="N10" s="11">
        <f t="shared" si="1"/>
        <v>68.324000000000041</v>
      </c>
      <c r="O10" s="11">
        <f t="shared" si="1"/>
        <v>67.91300000000011</v>
      </c>
      <c r="P10" s="11">
        <f t="shared" si="1"/>
        <v>70.695000000000022</v>
      </c>
      <c r="Q10" s="11">
        <f t="shared" si="1"/>
        <v>74.73699999999991</v>
      </c>
      <c r="R10" s="40">
        <f t="shared" si="2"/>
        <v>0.28963175326026658</v>
      </c>
      <c r="S10" s="40">
        <f t="shared" si="0"/>
        <v>0.64036032791905395</v>
      </c>
    </row>
    <row r="11" spans="1:19" x14ac:dyDescent="0.2">
      <c r="A11" t="str">
        <f>name!C8</f>
        <v>Business and other services</v>
      </c>
      <c r="B11" s="11">
        <v>76.096000000000018</v>
      </c>
      <c r="C11" s="11">
        <v>89.344000000000023</v>
      </c>
      <c r="D11" s="11">
        <v>86.878999999999962</v>
      </c>
      <c r="E11" s="11">
        <v>89.157999999999987</v>
      </c>
      <c r="F11" s="11">
        <v>94.353999999999985</v>
      </c>
      <c r="G11" s="11"/>
      <c r="H11" s="11">
        <f t="shared" si="3"/>
        <v>7.4750000000000227</v>
      </c>
      <c r="I11" s="11">
        <v>42.702817810504882</v>
      </c>
      <c r="J11" s="11">
        <f t="shared" si="4"/>
        <v>50.177817810504905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66.938000000000144</v>
      </c>
      <c r="C12" s="11">
        <v>68.324000000000041</v>
      </c>
      <c r="D12" s="11">
        <v>67.91300000000011</v>
      </c>
      <c r="E12" s="11">
        <v>70.695000000000022</v>
      </c>
      <c r="F12" s="11">
        <v>74.73699999999991</v>
      </c>
      <c r="G12" s="11"/>
      <c r="H12" s="11">
        <f t="shared" si="3"/>
        <v>6.8239999999997991</v>
      </c>
      <c r="I12" s="11">
        <v>38.227498213102592</v>
      </c>
      <c r="J12" s="11">
        <f t="shared" si="4"/>
        <v>45.051498213102391</v>
      </c>
      <c r="K12" s="11"/>
      <c r="L12" s="24" t="str">
        <f t="shared" ref="L12:Q12" si="5">A14</f>
        <v>All industries</v>
      </c>
      <c r="M12" s="34">
        <f t="shared" si="5"/>
        <v>282.63100000000009</v>
      </c>
      <c r="N12" s="34">
        <f t="shared" si="5"/>
        <v>303.52999999999986</v>
      </c>
      <c r="O12" s="34">
        <f t="shared" si="5"/>
        <v>294.91000000000003</v>
      </c>
      <c r="P12" s="34">
        <f t="shared" si="5"/>
        <v>302.78199999999993</v>
      </c>
      <c r="Q12" s="34">
        <f t="shared" si="5"/>
        <v>315.26199999999983</v>
      </c>
      <c r="R12" s="43">
        <f>IF(D$5-B$5 &lt;&gt; 0,(EXP(LN(D14/B14)/(D$5-B$5))-1)*100,0)</f>
        <v>0.85418885277923629</v>
      </c>
      <c r="S12" s="43">
        <f>F41</f>
        <v>0.44588320814156202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282.63100000000009</v>
      </c>
      <c r="C14" s="34">
        <f t="shared" ref="C14:F14" si="6">SUM(C7:C12)</f>
        <v>303.52999999999986</v>
      </c>
      <c r="D14" s="34">
        <f t="shared" si="6"/>
        <v>294.91000000000003</v>
      </c>
      <c r="E14" s="34">
        <f t="shared" si="6"/>
        <v>302.78199999999993</v>
      </c>
      <c r="F14" s="34">
        <f t="shared" si="6"/>
        <v>315.26199999999983</v>
      </c>
      <c r="G14" s="34"/>
      <c r="H14" s="34">
        <f>SUM(H7:H12)</f>
        <v>20.351999999999837</v>
      </c>
      <c r="I14" s="34">
        <f>SUM(I7:I12)</f>
        <v>146.80071993458944</v>
      </c>
      <c r="J14" s="34">
        <f t="shared" ref="J14" si="7">SUM(J7:J12)</f>
        <v>167.15271993458924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2.9706578542339592</v>
      </c>
      <c r="C20" s="18">
        <f t="shared" si="8"/>
        <v>2.2327282311468402</v>
      </c>
      <c r="D20" s="18">
        <f t="shared" si="8"/>
        <v>1.7781696110677832</v>
      </c>
      <c r="E20" s="18">
        <f t="shared" si="8"/>
        <v>1.7709110845426739</v>
      </c>
      <c r="F20" s="18">
        <f t="shared" si="8"/>
        <v>1.7087374945283589</v>
      </c>
      <c r="G20" s="351"/>
      <c r="H20" s="40">
        <f>IF(D7&gt;0,(H7/D7)*100,0)</f>
        <v>2.7269260106787319</v>
      </c>
      <c r="I20" s="40">
        <f>IF(D7&gt;0,(I7/D7)*100,0)</f>
        <v>48.936378398424466</v>
      </c>
      <c r="J20" s="40">
        <f>IF(D7&gt;0,(J7/D7)*100,0)</f>
        <v>51.663304409103198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12.429988217852948</v>
      </c>
      <c r="C21" s="18">
        <f t="shared" si="8"/>
        <v>11.09544361348139</v>
      </c>
      <c r="D21" s="18">
        <f t="shared" si="8"/>
        <v>10.886372113526162</v>
      </c>
      <c r="E21" s="18">
        <f t="shared" si="8"/>
        <v>10.59508160987113</v>
      </c>
      <c r="F21" s="18">
        <f t="shared" si="8"/>
        <v>9.5396844529312279</v>
      </c>
      <c r="G21" s="351"/>
      <c r="H21" s="40">
        <f t="shared" ref="H21:H25" si="9">IF(D8&gt;0,(H8/D8)*100,0)</f>
        <v>-6.3230026475626202</v>
      </c>
      <c r="I21" s="40">
        <f t="shared" ref="I21:I25" si="10">IF(D8&gt;0,(I8/D8)*100,0)</f>
        <v>41.381406838245113</v>
      </c>
      <c r="J21" s="40">
        <f t="shared" ref="J21:J27" si="11">IF(D8&gt;0,(J8/D8)*100,0)</f>
        <v>35.058404190682495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6.8117085528480379</v>
      </c>
      <c r="C22" s="18">
        <f t="shared" si="8"/>
        <v>7.6252759200078843</v>
      </c>
      <c r="D22" s="18">
        <f t="shared" si="8"/>
        <v>7.3798786070326718</v>
      </c>
      <c r="E22" s="18">
        <f t="shared" si="8"/>
        <v>7.1691844297217155</v>
      </c>
      <c r="F22" s="18">
        <f t="shared" si="8"/>
        <v>7.0094080479093543</v>
      </c>
      <c r="G22" s="351"/>
      <c r="H22" s="40">
        <f t="shared" si="9"/>
        <v>1.5346443668439653</v>
      </c>
      <c r="I22" s="40">
        <f t="shared" si="10"/>
        <v>41.918755117885659</v>
      </c>
      <c r="J22" s="40">
        <f t="shared" si="11"/>
        <v>43.45339948472963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27.179608747801893</v>
      </c>
      <c r="C23" s="18">
        <f t="shared" si="8"/>
        <v>27.101769182617826</v>
      </c>
      <c r="D23" s="18">
        <f t="shared" si="8"/>
        <v>27.467702010782908</v>
      </c>
      <c r="E23" s="18">
        <f t="shared" si="8"/>
        <v>27.670072857699584</v>
      </c>
      <c r="F23" s="18">
        <f t="shared" si="8"/>
        <v>28.107098223065265</v>
      </c>
      <c r="G23" s="351"/>
      <c r="H23" s="40">
        <f t="shared" si="9"/>
        <v>9.3895438553176849</v>
      </c>
      <c r="I23" s="40">
        <f t="shared" si="10"/>
        <v>50.485132644273037</v>
      </c>
      <c r="J23" s="40">
        <f t="shared" si="11"/>
        <v>59.87467649959072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26.924151986158627</v>
      </c>
      <c r="C24" s="18">
        <f t="shared" si="8"/>
        <v>29.434981715151736</v>
      </c>
      <c r="D24" s="18">
        <f t="shared" si="8"/>
        <v>29.459496117459551</v>
      </c>
      <c r="E24" s="18">
        <f t="shared" si="8"/>
        <v>29.446268272222266</v>
      </c>
      <c r="F24" s="18">
        <f t="shared" si="8"/>
        <v>29.92875766822517</v>
      </c>
      <c r="G24" s="351"/>
      <c r="H24" s="40">
        <f t="shared" si="9"/>
        <v>8.6039203950322012</v>
      </c>
      <c r="I24" s="40">
        <f t="shared" si="10"/>
        <v>49.152059543163368</v>
      </c>
      <c r="J24" s="40">
        <f t="shared" si="11"/>
        <v>57.755979938195566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23.683884641104523</v>
      </c>
      <c r="C25" s="18">
        <f t="shared" si="8"/>
        <v>22.509801337594332</v>
      </c>
      <c r="D25" s="18">
        <f t="shared" si="8"/>
        <v>23.028381540130923</v>
      </c>
      <c r="E25" s="18">
        <f t="shared" si="8"/>
        <v>23.348481745942635</v>
      </c>
      <c r="F25" s="18">
        <f t="shared" si="8"/>
        <v>23.706314113340635</v>
      </c>
      <c r="G25" s="351"/>
      <c r="H25" s="40">
        <f t="shared" si="9"/>
        <v>10.04814983876399</v>
      </c>
      <c r="I25" s="40">
        <f t="shared" si="10"/>
        <v>56.288925850871749</v>
      </c>
      <c r="J25" s="40">
        <f t="shared" si="11"/>
        <v>66.337075689635739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6.9010884676680453</v>
      </c>
      <c r="I27" s="43">
        <f>IF(D14&gt;0,(I14/D14)*100,0)</f>
        <v>49.77814246196786</v>
      </c>
      <c r="J27" s="43">
        <f t="shared" si="11"/>
        <v>56.679230929635892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Worcestershire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-5.2146399922883724</v>
      </c>
      <c r="C34" s="18">
        <f t="shared" si="12"/>
        <v>-22.620628596724224</v>
      </c>
      <c r="D34" s="18">
        <f t="shared" si="12"/>
        <v>0.4460412942481673</v>
      </c>
      <c r="E34" s="18">
        <f t="shared" si="12"/>
        <v>4.6526859233297913E-2</v>
      </c>
      <c r="F34" s="18">
        <f t="shared" ref="F34:F39" si="13">IF(F$5-D$5 &lt;&gt; 0,(EXP(LN(F7/D7)/(F$5-D$5))-1)*100,0)</f>
        <v>0.17952146583537498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-1.050422283690855</v>
      </c>
      <c r="C35" s="18">
        <f t="shared" si="12"/>
        <v>-4.6707049112181043</v>
      </c>
      <c r="D35" s="18">
        <f t="shared" si="12"/>
        <v>-1.5578751340450392E-2</v>
      </c>
      <c r="E35" s="18">
        <f t="shared" si="12"/>
        <v>-0.64330707408735144</v>
      </c>
      <c r="F35" s="18">
        <f t="shared" si="13"/>
        <v>-0.43450341980750817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4.7117295564014894</v>
      </c>
      <c r="C36" s="18">
        <f t="shared" si="12"/>
        <v>-5.9667314754801026</v>
      </c>
      <c r="D36" s="18">
        <f t="shared" si="12"/>
        <v>-5.2435037028142339E-2</v>
      </c>
      <c r="E36" s="18">
        <f t="shared" si="12"/>
        <v>0.1786826226634064</v>
      </c>
      <c r="F36" s="18">
        <f t="shared" si="13"/>
        <v>0.10158408216136561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1.7264917157312487</v>
      </c>
      <c r="C37" s="18">
        <f t="shared" si="12"/>
        <v>-1.528044540614093</v>
      </c>
      <c r="D37" s="18">
        <f>IF(E$5-D$5 &lt;&gt; 0,(EXP(LN(E10/D10)/(E$5-D$5))-1)*100,0)</f>
        <v>0.67594293873560751</v>
      </c>
      <c r="E37" s="18">
        <f t="shared" si="12"/>
        <v>0.56219127600740659</v>
      </c>
      <c r="F37" s="18">
        <f t="shared" si="13"/>
        <v>0.60009420911326661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4.094046381562122</v>
      </c>
      <c r="C38" s="18">
        <f t="shared" si="12"/>
        <v>-2.7589989255014991</v>
      </c>
      <c r="D38" s="18">
        <f t="shared" si="12"/>
        <v>0.51921790226587827</v>
      </c>
      <c r="E38" s="18">
        <f t="shared" si="12"/>
        <v>0.56804317712639829</v>
      </c>
      <c r="F38" s="18">
        <f t="shared" si="13"/>
        <v>0.5517654509707981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0.51367174126213389</v>
      </c>
      <c r="C39" s="18">
        <f t="shared" si="12"/>
        <v>-0.60154557695675237</v>
      </c>
      <c r="D39" s="18">
        <f t="shared" si="12"/>
        <v>0.80617976431958116</v>
      </c>
      <c r="E39" s="18">
        <f t="shared" si="12"/>
        <v>0.55755292349217722</v>
      </c>
      <c r="F39" s="18">
        <f t="shared" si="13"/>
        <v>0.64036032791905395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1.799455879727474</v>
      </c>
      <c r="C41" s="18">
        <f>IF(D$5-C$5 &lt;&gt; 0,(EXP(LN(D14/C14)/(D$5-C$5))-1)*100,0)</f>
        <v>-2.8399169769050325</v>
      </c>
      <c r="D41" s="18">
        <f>IF(E$5-D$5 &lt;&gt; 0,(EXP(LN(E14/D14)/(E$5-D$5))-1)*100,0)</f>
        <v>0.5282473234976548</v>
      </c>
      <c r="E41" s="18">
        <f>IF(F$5-E$5 &lt;&gt; 0,(EXP(LN(F14/E14)/(F$5-E$5))-1)*100,0)</f>
        <v>0.40472645967131182</v>
      </c>
      <c r="F41" s="18">
        <f>IF(F$5-D$5 &lt;&gt; 0,(EXP(LN(F14/D14)/(F$5-D$5))-1)*100,0)</f>
        <v>0.44588320814156202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-1.6189999999999838</v>
      </c>
      <c r="C45" s="27">
        <f>D7-C7</f>
        <v>-1.5330000000000013</v>
      </c>
      <c r="D45" s="27">
        <f>E7-D7</f>
        <v>0.11799999999999766</v>
      </c>
      <c r="E45" s="27">
        <f>F7-E7</f>
        <v>2.4999999999995026E-2</v>
      </c>
      <c r="F45" s="27">
        <f>F7-D7</f>
        <v>0.14299999999999269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-1.4529999999999319</v>
      </c>
      <c r="C46" s="27">
        <f>D8-C8</f>
        <v>-1.5730000000000359</v>
      </c>
      <c r="D46" s="27">
        <f t="shared" si="14"/>
        <v>-2.500000000001279E-2</v>
      </c>
      <c r="E46" s="27">
        <f t="shared" si="14"/>
        <v>-2.004999999999967</v>
      </c>
      <c r="F46" s="27">
        <f t="shared" ref="F46:F52" si="15">F8-D8</f>
        <v>-2.0299999999999798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3.8929999999999794</v>
      </c>
      <c r="C47" s="27">
        <f t="shared" ref="C47:C50" si="16">D9-C9</f>
        <v>-1.3809999999998652</v>
      </c>
      <c r="D47" s="27">
        <f t="shared" si="14"/>
        <v>-5.7000000000055451E-2</v>
      </c>
      <c r="E47" s="27">
        <f t="shared" si="14"/>
        <v>0.39099999999997692</v>
      </c>
      <c r="F47" s="27">
        <f t="shared" si="15"/>
        <v>0.33399999999992147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5.4439999999998605</v>
      </c>
      <c r="C48" s="27">
        <f t="shared" si="16"/>
        <v>-1.2569999999999624</v>
      </c>
      <c r="D48" s="27">
        <f t="shared" si="14"/>
        <v>2.7750000000000483</v>
      </c>
      <c r="E48" s="27">
        <f t="shared" si="14"/>
        <v>4.8310000000000315</v>
      </c>
      <c r="F48" s="27">
        <f t="shared" si="15"/>
        <v>7.6060000000000798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13.248000000000005</v>
      </c>
      <c r="C49" s="27">
        <f t="shared" si="16"/>
        <v>-2.4650000000000603</v>
      </c>
      <c r="D49" s="27">
        <f t="shared" si="14"/>
        <v>2.2790000000000248</v>
      </c>
      <c r="E49" s="27">
        <f t="shared" si="14"/>
        <v>5.195999999999998</v>
      </c>
      <c r="F49" s="27">
        <f t="shared" si="15"/>
        <v>7.4750000000000227</v>
      </c>
    </row>
    <row r="50" spans="1:6" x14ac:dyDescent="0.2">
      <c r="A50" t="str">
        <f>$A$12</f>
        <v>Non-marketed services</v>
      </c>
      <c r="B50" s="27">
        <f t="shared" si="14"/>
        <v>1.3859999999998962</v>
      </c>
      <c r="C50" s="27">
        <f t="shared" si="16"/>
        <v>-0.41099999999993031</v>
      </c>
      <c r="D50" s="27">
        <f t="shared" si="14"/>
        <v>2.7819999999999112</v>
      </c>
      <c r="E50" s="27">
        <f t="shared" si="14"/>
        <v>4.0419999999998879</v>
      </c>
      <c r="F50" s="27">
        <f t="shared" si="15"/>
        <v>6.8239999999997991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20.898999999999774</v>
      </c>
      <c r="C52" s="29">
        <f>D14-C14</f>
        <v>-8.619999999999834</v>
      </c>
      <c r="D52" s="29">
        <f t="shared" si="14"/>
        <v>7.8719999999999004</v>
      </c>
      <c r="E52" s="29">
        <f t="shared" si="14"/>
        <v>12.479999999999905</v>
      </c>
      <c r="F52" s="29">
        <f t="shared" si="15"/>
        <v>20.351999999999805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Worcestershire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5.4099999999999921</v>
      </c>
      <c r="C5" s="11">
        <v>4.2909999999999986</v>
      </c>
      <c r="D5" s="11">
        <v>2.9089999999999985</v>
      </c>
      <c r="E5" s="11">
        <v>3.0429999999999975</v>
      </c>
      <c r="F5" s="11">
        <v>3.0469999999999953</v>
      </c>
      <c r="G5" s="10"/>
    </row>
    <row r="6" spans="1:7" x14ac:dyDescent="0.2">
      <c r="A6" s="10" t="str">
        <f>name!B5</f>
        <v>Mining and quarrying</v>
      </c>
      <c r="B6" s="11">
        <v>0.13500000000000009</v>
      </c>
      <c r="C6" s="11">
        <v>0.21200000000000047</v>
      </c>
      <c r="D6" s="11">
        <v>0.22500000000000001</v>
      </c>
      <c r="E6" s="11">
        <v>0.16100000000000014</v>
      </c>
      <c r="F6" s="11">
        <v>9.9999999999999978E-2</v>
      </c>
    </row>
    <row r="7" spans="1:7" x14ac:dyDescent="0.2">
      <c r="A7" s="10" t="str">
        <f>name!B6</f>
        <v>Food drink and tobacco</v>
      </c>
      <c r="B7" s="11">
        <v>5.0799999999999956</v>
      </c>
      <c r="C7" s="11">
        <v>3.9429999999999961</v>
      </c>
      <c r="D7" s="11">
        <v>3.9109999999999929</v>
      </c>
      <c r="E7" s="11">
        <v>3.9450000000000065</v>
      </c>
      <c r="F7" s="11">
        <v>3.836000000000003</v>
      </c>
      <c r="G7" s="11"/>
    </row>
    <row r="8" spans="1:7" x14ac:dyDescent="0.2">
      <c r="A8" s="10" t="str">
        <f>name!B7</f>
        <v>Engineering</v>
      </c>
      <c r="B8" s="11">
        <v>6.8540000000000063</v>
      </c>
      <c r="C8" s="11">
        <v>8.0859999999999932</v>
      </c>
      <c r="D8" s="11">
        <v>7.5450000000000053</v>
      </c>
      <c r="E8" s="11">
        <v>8.1840000000000188</v>
      </c>
      <c r="F8" s="11">
        <v>7.5409999999999915</v>
      </c>
      <c r="G8" s="11"/>
    </row>
    <row r="9" spans="1:7" x14ac:dyDescent="0.2">
      <c r="A9" s="10" t="str">
        <f>name!B8</f>
        <v>Rest of manufacturing</v>
      </c>
      <c r="B9" s="11">
        <v>23.196999999999978</v>
      </c>
      <c r="C9" s="11">
        <v>21.649000000000058</v>
      </c>
      <c r="D9" s="11">
        <v>20.649000000000015</v>
      </c>
      <c r="E9" s="11">
        <v>19.950999999999976</v>
      </c>
      <c r="F9" s="11">
        <v>18.698000000000036</v>
      </c>
      <c r="G9" s="11"/>
    </row>
    <row r="10" spans="1:7" x14ac:dyDescent="0.2">
      <c r="A10" s="10" t="str">
        <f>name!B9</f>
        <v>Electricity and gas</v>
      </c>
      <c r="B10" s="11">
        <v>0.37699999999999934</v>
      </c>
      <c r="C10" s="11">
        <v>0.28700000000000053</v>
      </c>
      <c r="D10" s="11">
        <v>0.31399999999999956</v>
      </c>
      <c r="E10" s="11">
        <v>0.30300000000000044</v>
      </c>
      <c r="F10" s="11">
        <v>0.29900000000000015</v>
      </c>
      <c r="G10" s="11"/>
    </row>
    <row r="11" spans="1:7" x14ac:dyDescent="0.2">
      <c r="A11" s="10" t="str">
        <f>name!B10</f>
        <v>Water and sewerage</v>
      </c>
      <c r="B11" s="11">
        <v>2.4739999999999935</v>
      </c>
      <c r="C11" s="11">
        <v>1.9870000000000008</v>
      </c>
      <c r="D11" s="11">
        <v>1.7960000000000016</v>
      </c>
      <c r="E11" s="11">
        <v>1.8549999999999993</v>
      </c>
      <c r="F11" s="11">
        <v>1.9409999999999969</v>
      </c>
      <c r="G11" s="11"/>
    </row>
    <row r="12" spans="1:7" x14ac:dyDescent="0.2">
      <c r="A12" s="10" t="str">
        <f>name!B11</f>
        <v>Construction</v>
      </c>
      <c r="B12" s="11">
        <v>19.251999999999942</v>
      </c>
      <c r="C12" s="11">
        <v>23.144999999999921</v>
      </c>
      <c r="D12" s="11">
        <v>21.764000000000056</v>
      </c>
      <c r="E12" s="11">
        <v>21.707000000000001</v>
      </c>
      <c r="F12" s="11">
        <v>22.097999999999978</v>
      </c>
      <c r="G12" s="11"/>
    </row>
    <row r="13" spans="1:7" x14ac:dyDescent="0.2">
      <c r="A13" s="10" t="str">
        <f>name!B12</f>
        <v>Wholesale and retail trade</v>
      </c>
      <c r="B13" s="11">
        <v>46.978000000000016</v>
      </c>
      <c r="C13" s="11">
        <v>44.812999999999867</v>
      </c>
      <c r="D13" s="11">
        <v>43.846999999999909</v>
      </c>
      <c r="E13" s="11">
        <v>44.283999999999878</v>
      </c>
      <c r="F13" s="11">
        <v>44.76699999999996</v>
      </c>
      <c r="G13" s="11"/>
    </row>
    <row r="14" spans="1:7" x14ac:dyDescent="0.2">
      <c r="A14" s="10" t="str">
        <f>name!B13</f>
        <v>Transport and storage</v>
      </c>
      <c r="B14" s="11">
        <v>12.610999999999969</v>
      </c>
      <c r="C14" s="11">
        <v>17.156999999999996</v>
      </c>
      <c r="D14" s="11">
        <v>16.411999999999992</v>
      </c>
      <c r="E14" s="11">
        <v>17.696000000000065</v>
      </c>
      <c r="F14" s="11">
        <v>18.388000000000012</v>
      </c>
      <c r="G14" s="11"/>
    </row>
    <row r="15" spans="1:7" x14ac:dyDescent="0.2">
      <c r="A15" s="10" t="str">
        <f>name!B14</f>
        <v>Accommodation and food</v>
      </c>
      <c r="B15" s="11">
        <v>17.228999999999992</v>
      </c>
      <c r="C15" s="11">
        <v>20.291999999999984</v>
      </c>
      <c r="D15" s="11">
        <v>20.745999999999988</v>
      </c>
      <c r="E15" s="11">
        <v>21.799999999999983</v>
      </c>
      <c r="F15" s="11">
        <v>25.455999999999992</v>
      </c>
      <c r="G15" s="11"/>
    </row>
    <row r="16" spans="1:7" x14ac:dyDescent="0.2">
      <c r="A16" s="10" t="str">
        <f>name!B15</f>
        <v>Media</v>
      </c>
      <c r="B16" s="11">
        <v>1.6079999999999968</v>
      </c>
      <c r="C16" s="11">
        <v>1.478999999999995</v>
      </c>
      <c r="D16" s="11">
        <v>1.7780000000000025</v>
      </c>
      <c r="E16" s="11">
        <v>1.7470000000000001</v>
      </c>
      <c r="F16" s="11">
        <v>1.7850000000000015</v>
      </c>
      <c r="G16" s="11"/>
    </row>
    <row r="17" spans="1:7" x14ac:dyDescent="0.2">
      <c r="A17" s="10" t="str">
        <f>name!B16</f>
        <v>Information technology</v>
      </c>
      <c r="B17" s="11">
        <v>6.712999999999993</v>
      </c>
      <c r="C17" s="11">
        <v>6.9840000000000098</v>
      </c>
      <c r="D17" s="11">
        <v>7.5289999999999733</v>
      </c>
      <c r="E17" s="11">
        <v>7.973000000000007</v>
      </c>
      <c r="F17" s="11">
        <v>8.3949999999999996</v>
      </c>
      <c r="G17" s="11"/>
    </row>
    <row r="18" spans="1:7" x14ac:dyDescent="0.2">
      <c r="A18" s="10" t="str">
        <f>name!B17</f>
        <v>Finance and insurance</v>
      </c>
      <c r="B18" s="11">
        <v>5.7620000000000182</v>
      </c>
      <c r="C18" s="11">
        <v>5.0620000000000092</v>
      </c>
      <c r="D18" s="11">
        <v>5.1520000000000161</v>
      </c>
      <c r="E18" s="11">
        <v>5.1659999999999959</v>
      </c>
      <c r="F18" s="11">
        <v>4.9579999999999931</v>
      </c>
      <c r="G18" s="11"/>
    </row>
    <row r="19" spans="1:7" x14ac:dyDescent="0.2">
      <c r="A19" s="10" t="str">
        <f>name!B18</f>
        <v>Real estate</v>
      </c>
      <c r="B19" s="11">
        <v>6.1220000000000026</v>
      </c>
      <c r="C19" s="11">
        <v>6.5760000000000014</v>
      </c>
      <c r="D19" s="11">
        <v>6.6350000000000007</v>
      </c>
      <c r="E19" s="11">
        <v>6.7079999999999878</v>
      </c>
      <c r="F19" s="11">
        <v>7.7340000000000018</v>
      </c>
      <c r="G19" s="11"/>
    </row>
    <row r="20" spans="1:7" x14ac:dyDescent="0.2">
      <c r="A20" s="10" t="str">
        <f>name!B19</f>
        <v>Professional services</v>
      </c>
      <c r="B20" s="11">
        <v>18.984999999999971</v>
      </c>
      <c r="C20" s="11">
        <v>19.731000000000048</v>
      </c>
      <c r="D20" s="11">
        <v>19.517000000000035</v>
      </c>
      <c r="E20" s="11">
        <v>20.289000000000016</v>
      </c>
      <c r="F20" s="11">
        <v>21.606000000000041</v>
      </c>
      <c r="G20" s="11"/>
    </row>
    <row r="21" spans="1:7" x14ac:dyDescent="0.2">
      <c r="A21" s="10" t="str">
        <f>name!B20</f>
        <v>Support services</v>
      </c>
      <c r="B21" s="11">
        <v>19.086000000000023</v>
      </c>
      <c r="C21" s="11">
        <v>32.187999999999938</v>
      </c>
      <c r="D21" s="11">
        <v>29.658999999999949</v>
      </c>
      <c r="E21" s="11">
        <v>31.547999999999966</v>
      </c>
      <c r="F21" s="11">
        <v>33.505999999999943</v>
      </c>
      <c r="G21" s="11"/>
    </row>
    <row r="22" spans="1:7" x14ac:dyDescent="0.2">
      <c r="A22" s="10" t="str">
        <f>name!B21</f>
        <v>Public admin. and defence</v>
      </c>
      <c r="B22" s="11">
        <v>9.8839999999999986</v>
      </c>
      <c r="C22" s="11">
        <v>9.754999999999983</v>
      </c>
      <c r="D22" s="11">
        <v>9.6829999999999945</v>
      </c>
      <c r="E22" s="11">
        <v>9.7370000000000161</v>
      </c>
      <c r="F22" s="11">
        <v>10.041999999999994</v>
      </c>
      <c r="G22" s="11"/>
    </row>
    <row r="23" spans="1:7" x14ac:dyDescent="0.2">
      <c r="A23" s="10" t="str">
        <f>name!B22</f>
        <v>Education</v>
      </c>
      <c r="B23" s="11">
        <v>24.798000000000059</v>
      </c>
      <c r="C23" s="11">
        <v>22.87400000000007</v>
      </c>
      <c r="D23" s="11">
        <v>23.23400000000002</v>
      </c>
      <c r="E23" s="11">
        <v>23.900000000000023</v>
      </c>
      <c r="F23" s="11">
        <v>25.481999999999946</v>
      </c>
      <c r="G23" s="11"/>
    </row>
    <row r="24" spans="1:7" x14ac:dyDescent="0.2">
      <c r="A24" s="10" t="str">
        <f>name!B23</f>
        <v>Health and social work</v>
      </c>
      <c r="B24" s="11">
        <v>32.256000000000085</v>
      </c>
      <c r="C24" s="11">
        <v>35.694999999999993</v>
      </c>
      <c r="D24" s="11">
        <v>34.996000000000095</v>
      </c>
      <c r="E24" s="11">
        <v>37.057999999999971</v>
      </c>
      <c r="F24" s="11">
        <v>39.212999999999973</v>
      </c>
      <c r="G24" s="11"/>
    </row>
    <row r="25" spans="1:7" x14ac:dyDescent="0.2">
      <c r="A25" s="10" t="str">
        <f>name!B24</f>
        <v>Arts and entertainment</v>
      </c>
      <c r="B25" s="11">
        <v>8.7470000000000159</v>
      </c>
      <c r="C25" s="11">
        <v>8.4830000000000059</v>
      </c>
      <c r="D25" s="11">
        <v>8.2779999999999987</v>
      </c>
      <c r="E25" s="11">
        <v>7.645999999999999</v>
      </c>
      <c r="F25" s="11">
        <v>8.2890000000000033</v>
      </c>
      <c r="G25" s="11"/>
    </row>
    <row r="26" spans="1:7" x14ac:dyDescent="0.2">
      <c r="A26" s="10" t="str">
        <f>name!B25</f>
        <v>Other services</v>
      </c>
      <c r="B26" s="11">
        <v>9.0729999999999968</v>
      </c>
      <c r="C26" s="11">
        <v>8.8410000000000135</v>
      </c>
      <c r="D26" s="11">
        <v>8.3309999999999942</v>
      </c>
      <c r="E26" s="11">
        <v>8.0810000000000031</v>
      </c>
      <c r="F26" s="11">
        <v>8.0809999999999977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282.63100000000003</v>
      </c>
      <c r="C28" s="11">
        <f t="shared" ref="C28:F28" si="0">SUM(C5:C26)</f>
        <v>303.52999999999992</v>
      </c>
      <c r="D28" s="11">
        <f t="shared" si="0"/>
        <v>294.91000000000008</v>
      </c>
      <c r="E28" s="11">
        <f t="shared" si="0"/>
        <v>302.78199999999998</v>
      </c>
      <c r="F28" s="11">
        <f t="shared" si="0"/>
        <v>315.26199999999989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1.9141566211774332</v>
      </c>
      <c r="C32" s="18">
        <f t="shared" ref="C32:E32" si="1">C5/C$28*100</f>
        <v>1.4136988106612196</v>
      </c>
      <c r="D32" s="18">
        <f t="shared" si="1"/>
        <v>0.98640263131124684</v>
      </c>
      <c r="E32" s="18">
        <f t="shared" si="1"/>
        <v>1.0050135080685105</v>
      </c>
      <c r="F32" s="18">
        <f>F5/F$28*100</f>
        <v>0.96649770666937229</v>
      </c>
    </row>
    <row r="33" spans="1:6" x14ac:dyDescent="0.2">
      <c r="A33" t="str">
        <f>$A$6</f>
        <v>Mining and quarrying</v>
      </c>
      <c r="B33" s="18">
        <f t="shared" ref="B33:F53" si="2">B6/B$28*100</f>
        <v>4.7765460972080231E-2</v>
      </c>
      <c r="C33" s="18">
        <f t="shared" si="2"/>
        <v>6.9844825882120556E-2</v>
      </c>
      <c r="D33" s="18">
        <f t="shared" si="2"/>
        <v>7.6294462717439199E-2</v>
      </c>
      <c r="E33" s="18">
        <f t="shared" si="2"/>
        <v>5.3173570423605147E-2</v>
      </c>
      <c r="F33" s="18">
        <f t="shared" si="2"/>
        <v>3.1719649053802874E-2</v>
      </c>
    </row>
    <row r="34" spans="1:6" x14ac:dyDescent="0.2">
      <c r="A34" t="str">
        <f>$A$7</f>
        <v>Food drink and tobacco</v>
      </c>
      <c r="B34" s="18">
        <f t="shared" si="2"/>
        <v>1.7973966054679051</v>
      </c>
      <c r="C34" s="18">
        <f t="shared" si="2"/>
        <v>1.2990478700622663</v>
      </c>
      <c r="D34" s="18">
        <f t="shared" si="2"/>
        <v>1.3261673052795739</v>
      </c>
      <c r="E34" s="18">
        <f t="shared" si="2"/>
        <v>1.3029176106902018</v>
      </c>
      <c r="F34" s="18">
        <f t="shared" si="2"/>
        <v>1.2167657377038794</v>
      </c>
    </row>
    <row r="35" spans="1:6" x14ac:dyDescent="0.2">
      <c r="A35" t="str">
        <f>$A$8</f>
        <v>Engineering</v>
      </c>
      <c r="B35" s="18">
        <f t="shared" si="2"/>
        <v>2.4250701444639851</v>
      </c>
      <c r="C35" s="18">
        <f t="shared" si="2"/>
        <v>2.6639870852963448</v>
      </c>
      <c r="D35" s="18">
        <f t="shared" si="2"/>
        <v>2.5584076497914632</v>
      </c>
      <c r="E35" s="18">
        <f t="shared" si="2"/>
        <v>2.702934784762641</v>
      </c>
      <c r="F35" s="18">
        <f t="shared" si="2"/>
        <v>2.3919787351472723</v>
      </c>
    </row>
    <row r="36" spans="1:6" x14ac:dyDescent="0.2">
      <c r="A36" t="str">
        <f>$A$9</f>
        <v>Rest of manufacturing</v>
      </c>
      <c r="B36" s="18">
        <f t="shared" si="2"/>
        <v>8.2075214679210617</v>
      </c>
      <c r="C36" s="18">
        <f t="shared" si="2"/>
        <v>7.1324086581227766</v>
      </c>
      <c r="D36" s="18">
        <f t="shared" si="2"/>
        <v>7.0017971584551253</v>
      </c>
      <c r="E36" s="18">
        <f t="shared" si="2"/>
        <v>6.5892292144182862</v>
      </c>
      <c r="F36" s="18">
        <f t="shared" si="2"/>
        <v>5.9309399800800735</v>
      </c>
    </row>
    <row r="37" spans="1:6" x14ac:dyDescent="0.2">
      <c r="A37" t="str">
        <f>$A$10</f>
        <v>Electricity and gas</v>
      </c>
      <c r="B37" s="18">
        <f t="shared" si="2"/>
        <v>0.13338947249240152</v>
      </c>
      <c r="C37" s="18">
        <f t="shared" si="2"/>
        <v>9.4554080321549966E-2</v>
      </c>
      <c r="D37" s="18">
        <f t="shared" si="2"/>
        <v>0.10647316130344833</v>
      </c>
      <c r="E37" s="18">
        <f t="shared" si="2"/>
        <v>0.10007199899597745</v>
      </c>
      <c r="F37" s="18">
        <f t="shared" si="2"/>
        <v>9.4841750670870653E-2</v>
      </c>
    </row>
    <row r="38" spans="1:6" x14ac:dyDescent="0.2">
      <c r="A38" t="str">
        <f>$A$11</f>
        <v>Water and sewerage</v>
      </c>
      <c r="B38" s="18">
        <f t="shared" si="2"/>
        <v>0.87534629959204524</v>
      </c>
      <c r="C38" s="18">
        <f t="shared" si="2"/>
        <v>0.65463051428194952</v>
      </c>
      <c r="D38" s="18">
        <f t="shared" si="2"/>
        <v>0.60899935573564856</v>
      </c>
      <c r="E38" s="18">
        <f t="shared" si="2"/>
        <v>0.61265200705458034</v>
      </c>
      <c r="F38" s="18">
        <f t="shared" si="2"/>
        <v>0.61567838813431297</v>
      </c>
    </row>
    <row r="39" spans="1:6" x14ac:dyDescent="0.2">
      <c r="A39" t="str">
        <f>$A$12</f>
        <v>Construction</v>
      </c>
      <c r="B39" s="18">
        <f t="shared" si="2"/>
        <v>6.8117085528480388</v>
      </c>
      <c r="C39" s="18">
        <f t="shared" si="2"/>
        <v>7.6252759200078835</v>
      </c>
      <c r="D39" s="18">
        <f t="shared" si="2"/>
        <v>7.379878607032671</v>
      </c>
      <c r="E39" s="18">
        <f t="shared" si="2"/>
        <v>7.1691844297217147</v>
      </c>
      <c r="F39" s="18">
        <f t="shared" si="2"/>
        <v>7.0094080479093535</v>
      </c>
    </row>
    <row r="40" spans="1:6" x14ac:dyDescent="0.2">
      <c r="A40" t="str">
        <f>$A$13</f>
        <v>Wholesale and retail trade</v>
      </c>
      <c r="B40" s="18">
        <f t="shared" si="2"/>
        <v>16.621672781825069</v>
      </c>
      <c r="C40" s="18">
        <f t="shared" si="2"/>
        <v>14.763944255921945</v>
      </c>
      <c r="D40" s="18">
        <f t="shared" si="2"/>
        <v>14.867925807873553</v>
      </c>
      <c r="E40" s="18">
        <f t="shared" si="2"/>
        <v>14.625704302105106</v>
      </c>
      <c r="F40" s="18">
        <f t="shared" si="2"/>
        <v>14.199935291915921</v>
      </c>
    </row>
    <row r="41" spans="1:6" x14ac:dyDescent="0.2">
      <c r="A41" t="str">
        <f>$A$14</f>
        <v>Transport and storage</v>
      </c>
      <c r="B41" s="18">
        <f t="shared" si="2"/>
        <v>4.4620016912511256</v>
      </c>
      <c r="C41" s="18">
        <f t="shared" si="2"/>
        <v>5.6524890455638657</v>
      </c>
      <c r="D41" s="18">
        <f t="shared" si="2"/>
        <v>5.5650876538604956</v>
      </c>
      <c r="E41" s="18">
        <f t="shared" si="2"/>
        <v>5.8444689578640956</v>
      </c>
      <c r="F41" s="18">
        <f t="shared" si="2"/>
        <v>5.8326090680132774</v>
      </c>
    </row>
    <row r="42" spans="1:6" x14ac:dyDescent="0.2">
      <c r="A42" t="str">
        <f>$A$15</f>
        <v>Accommodation and food</v>
      </c>
      <c r="B42" s="18">
        <f t="shared" si="2"/>
        <v>6.0959342747256988</v>
      </c>
      <c r="C42" s="18">
        <f t="shared" si="2"/>
        <v>6.6853358811320094</v>
      </c>
      <c r="D42" s="18">
        <f t="shared" si="2"/>
        <v>7.0346885490488562</v>
      </c>
      <c r="E42" s="18">
        <f t="shared" si="2"/>
        <v>7.1998995977303748</v>
      </c>
      <c r="F42" s="18">
        <f t="shared" si="2"/>
        <v>8.0745538631360603</v>
      </c>
    </row>
    <row r="43" spans="1:6" x14ac:dyDescent="0.2">
      <c r="A43" t="str">
        <f>$A$16</f>
        <v>Media</v>
      </c>
      <c r="B43" s="18">
        <f t="shared" si="2"/>
        <v>0.56893971291188739</v>
      </c>
      <c r="C43" s="18">
        <f t="shared" si="2"/>
        <v>0.48726649754554591</v>
      </c>
      <c r="D43" s="18">
        <f t="shared" si="2"/>
        <v>0.60289579871825372</v>
      </c>
      <c r="E43" s="18">
        <f t="shared" si="2"/>
        <v>0.57698277968967782</v>
      </c>
      <c r="F43" s="18">
        <f t="shared" si="2"/>
        <v>0.56619573561038183</v>
      </c>
    </row>
    <row r="44" spans="1:6" x14ac:dyDescent="0.2">
      <c r="A44" t="str">
        <f>$A$17</f>
        <v>Information technology</v>
      </c>
      <c r="B44" s="18">
        <f t="shared" si="2"/>
        <v>2.3751817741153634</v>
      </c>
      <c r="C44" s="18">
        <f t="shared" si="2"/>
        <v>2.3009257733996678</v>
      </c>
      <c r="D44" s="18">
        <f t="shared" si="2"/>
        <v>2.5529822657759897</v>
      </c>
      <c r="E44" s="18">
        <f t="shared" si="2"/>
        <v>2.633247683151577</v>
      </c>
      <c r="F44" s="18">
        <f t="shared" si="2"/>
        <v>2.6628645380667519</v>
      </c>
    </row>
    <row r="45" spans="1:6" x14ac:dyDescent="0.2">
      <c r="A45" t="str">
        <f>$A$18</f>
        <v>Finance and insurance</v>
      </c>
      <c r="B45" s="18">
        <f t="shared" si="2"/>
        <v>2.0387006379342743</v>
      </c>
      <c r="C45" s="18">
        <f t="shared" si="2"/>
        <v>1.6677099462985572</v>
      </c>
      <c r="D45" s="18">
        <f t="shared" si="2"/>
        <v>1.74697365297888</v>
      </c>
      <c r="E45" s="18">
        <f t="shared" si="2"/>
        <v>1.7061780422878494</v>
      </c>
      <c r="F45" s="18">
        <f t="shared" si="2"/>
        <v>1.5726602000875445</v>
      </c>
    </row>
    <row r="46" spans="1:6" x14ac:dyDescent="0.2">
      <c r="A46" t="str">
        <f>$A$19</f>
        <v>Real estate</v>
      </c>
      <c r="B46" s="18">
        <f t="shared" si="2"/>
        <v>2.1660752005264823</v>
      </c>
      <c r="C46" s="18">
        <f t="shared" si="2"/>
        <v>2.1665074292491693</v>
      </c>
      <c r="D46" s="18">
        <f t="shared" si="2"/>
        <v>2.2498389339120406</v>
      </c>
      <c r="E46" s="18">
        <f t="shared" si="2"/>
        <v>2.2154553441089591</v>
      </c>
      <c r="F46" s="18">
        <f t="shared" si="2"/>
        <v>2.4531976578211152</v>
      </c>
    </row>
    <row r="47" spans="1:6" x14ac:dyDescent="0.2">
      <c r="A47" s="10" t="str">
        <f>$A$20</f>
        <v>Professional services</v>
      </c>
      <c r="B47" s="18">
        <f t="shared" si="2"/>
        <v>6.7172390855921567</v>
      </c>
      <c r="C47" s="18">
        <f t="shared" si="2"/>
        <v>6.5005106579250986</v>
      </c>
      <c r="D47" s="18">
        <f t="shared" si="2"/>
        <v>6.6179512393611706</v>
      </c>
      <c r="E47" s="18">
        <f t="shared" si="2"/>
        <v>6.7008606852454955</v>
      </c>
      <c r="F47" s="18">
        <f t="shared" si="2"/>
        <v>6.8533473745646623</v>
      </c>
    </row>
    <row r="48" spans="1:6" x14ac:dyDescent="0.2">
      <c r="A48" s="10" t="str">
        <f>$A$21</f>
        <v>Support services</v>
      </c>
      <c r="B48" s="18">
        <f t="shared" si="2"/>
        <v>6.7529747267638802</v>
      </c>
      <c r="C48" s="18">
        <f t="shared" si="2"/>
        <v>10.604553091951354</v>
      </c>
      <c r="D48" s="18">
        <f t="shared" si="2"/>
        <v>10.056966532162335</v>
      </c>
      <c r="E48" s="18">
        <f t="shared" si="2"/>
        <v>10.419377638036597</v>
      </c>
      <c r="F48" s="18">
        <f t="shared" si="2"/>
        <v>10.627985611967175</v>
      </c>
    </row>
    <row r="49" spans="1:9" x14ac:dyDescent="0.2">
      <c r="A49" s="10" t="str">
        <f>$A$22</f>
        <v>Public admin. and defence</v>
      </c>
      <c r="B49" s="18">
        <f t="shared" si="2"/>
        <v>3.4971393796151156</v>
      </c>
      <c r="C49" s="18">
        <f t="shared" si="2"/>
        <v>3.2138503607551097</v>
      </c>
      <c r="D49" s="18">
        <f t="shared" si="2"/>
        <v>3.2833745888576149</v>
      </c>
      <c r="E49" s="18">
        <f t="shared" si="2"/>
        <v>3.2158450634449922</v>
      </c>
      <c r="F49" s="18">
        <f t="shared" si="2"/>
        <v>3.1852871579828834</v>
      </c>
    </row>
    <row r="50" spans="1:9" x14ac:dyDescent="0.2">
      <c r="A50" s="10" t="str">
        <f>$A$23</f>
        <v>Education</v>
      </c>
      <c r="B50" s="18">
        <f t="shared" si="2"/>
        <v>8.773984453227019</v>
      </c>
      <c r="C50" s="18">
        <f t="shared" si="2"/>
        <v>7.5359931473001271</v>
      </c>
      <c r="D50" s="18">
        <f t="shared" si="2"/>
        <v>7.8783357634532623</v>
      </c>
      <c r="E50" s="18">
        <f t="shared" si="2"/>
        <v>7.8934679076034993</v>
      </c>
      <c r="F50" s="18">
        <f t="shared" si="2"/>
        <v>8.082800971890034</v>
      </c>
    </row>
    <row r="51" spans="1:9" x14ac:dyDescent="0.2">
      <c r="A51" s="10" t="str">
        <f>$A$24</f>
        <v>Health and social work</v>
      </c>
      <c r="B51" s="18">
        <f t="shared" si="2"/>
        <v>11.412760808262393</v>
      </c>
      <c r="C51" s="18">
        <f t="shared" si="2"/>
        <v>11.759957829539092</v>
      </c>
      <c r="D51" s="18">
        <f t="shared" si="2"/>
        <v>11.866671187820042</v>
      </c>
      <c r="E51" s="18">
        <f t="shared" si="2"/>
        <v>12.239168774894139</v>
      </c>
      <c r="F51" s="18">
        <f t="shared" si="2"/>
        <v>12.438225983467714</v>
      </c>
    </row>
    <row r="52" spans="1:9" x14ac:dyDescent="0.2">
      <c r="A52" s="10" t="str">
        <f>$A$25</f>
        <v>Arts and entertainment</v>
      </c>
      <c r="B52" s="18">
        <f t="shared" si="2"/>
        <v>3.0948480527613795</v>
      </c>
      <c r="C52" s="18">
        <f t="shared" si="2"/>
        <v>2.7947814054623952</v>
      </c>
      <c r="D52" s="18">
        <f t="shared" si="2"/>
        <v>2.8069580549998294</v>
      </c>
      <c r="E52" s="18">
        <f t="shared" si="2"/>
        <v>2.5252491891856184</v>
      </c>
      <c r="F52" s="18">
        <f t="shared" si="2"/>
        <v>2.6292417100697216</v>
      </c>
    </row>
    <row r="53" spans="1:9" x14ac:dyDescent="0.2">
      <c r="A53" s="10" t="str">
        <f>$A$26</f>
        <v>Other services</v>
      </c>
      <c r="B53" s="18">
        <f t="shared" si="2"/>
        <v>3.2101927955532106</v>
      </c>
      <c r="C53" s="18">
        <f t="shared" si="2"/>
        <v>2.9127269133199407</v>
      </c>
      <c r="D53" s="18">
        <f t="shared" si="2"/>
        <v>2.8249296395510468</v>
      </c>
      <c r="E53" s="18">
        <f t="shared" si="2"/>
        <v>2.6689169105164785</v>
      </c>
      <c r="F53" s="18">
        <f t="shared" si="2"/>
        <v>2.5632648400378102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Worcestershire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-5.6286185789351295</v>
      </c>
      <c r="C63" s="18">
        <f>IF(AND(D$3-C$3 &lt;&gt; 0,C5&lt;&gt;0,D5&lt;&gt;0),(EXP(LN(D5/C5)/(D$3-C$3))-1)*100,0)</f>
        <v>-32.206944768119328</v>
      </c>
      <c r="D63" s="18">
        <f t="shared" ref="B63:E78" si="3">IF(AND(E$3-D$3 &lt;&gt; 0,D5&lt;&gt;0,E5&lt;&gt;0),(EXP(LN(E5/D5)/(E$3-D$3))-1)*100,0)</f>
        <v>0.90475824429734342</v>
      </c>
      <c r="E63" s="18">
        <f t="shared" si="3"/>
        <v>1.3137153735853779E-2</v>
      </c>
      <c r="F63" s="18">
        <f>IF(AND(F$3-D$3 &lt;&gt; 0,D5&lt;&gt;0,F5&lt;&gt;0),(EXP(LN(F5/D5)/(F$3-D$3))-1)*100,0)</f>
        <v>0.30946532826696682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11.943923183278372</v>
      </c>
      <c r="C64" s="18">
        <f t="shared" ref="C64:C78" si="4">IF(AND(D$3-C$3 &lt;&gt; 0,C6&lt;&gt;0,D6&lt;&gt;0),(EXP(LN(D6/C6)/(D$3-C$3))-1)*100,0)</f>
        <v>6.1320754716978731</v>
      </c>
      <c r="D64" s="18">
        <f t="shared" si="3"/>
        <v>-6.4747944028415327</v>
      </c>
      <c r="E64" s="18">
        <f t="shared" si="3"/>
        <v>-4.6507212206651776</v>
      </c>
      <c r="F64" s="18">
        <f t="shared" ref="F64:F84" si="5">IF(AND(F$3-D$3 &lt;&gt; 0,D6&lt;&gt;0,F6&lt;&gt;0),(EXP(LN(F6/D6)/(F$3-D$3))-1)*100,0)</f>
        <v>-5.2626646123717258</v>
      </c>
    </row>
    <row r="65" spans="1:6" x14ac:dyDescent="0.2">
      <c r="A65" t="str">
        <f>$A$7</f>
        <v>Food drink and tobacco</v>
      </c>
      <c r="B65" s="18">
        <f t="shared" si="3"/>
        <v>-6.1377920162616899</v>
      </c>
      <c r="C65" s="18">
        <f t="shared" si="4"/>
        <v>-0.81156479837695139</v>
      </c>
      <c r="D65" s="18">
        <f t="shared" si="3"/>
        <v>0.17326710477105767</v>
      </c>
      <c r="E65" s="18">
        <f t="shared" si="3"/>
        <v>-0.2797958126134148</v>
      </c>
      <c r="F65" s="18">
        <f t="shared" si="5"/>
        <v>-0.12900297787581394</v>
      </c>
    </row>
    <row r="66" spans="1:6" x14ac:dyDescent="0.2">
      <c r="A66" t="str">
        <f>$A$8</f>
        <v>Engineering</v>
      </c>
      <c r="B66" s="18">
        <f t="shared" si="3"/>
        <v>4.2191217885093835</v>
      </c>
      <c r="C66" s="18">
        <f t="shared" si="4"/>
        <v>-6.6905763047240718</v>
      </c>
      <c r="D66" s="18">
        <f t="shared" si="3"/>
        <v>1.6392087175913783</v>
      </c>
      <c r="E66" s="18">
        <f t="shared" si="3"/>
        <v>-0.81492364089693625</v>
      </c>
      <c r="F66" s="18">
        <f t="shared" si="5"/>
        <v>-3.5352241715025379E-3</v>
      </c>
    </row>
    <row r="67" spans="1:6" x14ac:dyDescent="0.2">
      <c r="A67" t="str">
        <f>$A$9</f>
        <v>Rest of manufacturing</v>
      </c>
      <c r="B67" s="18">
        <f t="shared" si="3"/>
        <v>-1.7117722097956145</v>
      </c>
      <c r="C67" s="18">
        <f t="shared" si="4"/>
        <v>-4.6191510000463731</v>
      </c>
      <c r="D67" s="18">
        <f t="shared" si="3"/>
        <v>-0.68539288887727867</v>
      </c>
      <c r="E67" s="18">
        <f t="shared" si="3"/>
        <v>-0.64652796701404336</v>
      </c>
      <c r="F67" s="18">
        <f t="shared" si="5"/>
        <v>-0.6594846305705393</v>
      </c>
    </row>
    <row r="68" spans="1:6" x14ac:dyDescent="0.2">
      <c r="A68" t="str">
        <f>$A$10</f>
        <v>Electricity and gas</v>
      </c>
      <c r="B68" s="18">
        <f t="shared" si="3"/>
        <v>-6.5917713001061307</v>
      </c>
      <c r="C68" s="18">
        <f t="shared" si="4"/>
        <v>9.4076655052261149</v>
      </c>
      <c r="D68" s="18">
        <f t="shared" si="3"/>
        <v>-0.71066634657538374</v>
      </c>
      <c r="E68" s="18">
        <f t="shared" si="3"/>
        <v>-0.132804058444147</v>
      </c>
      <c r="F68" s="18">
        <f t="shared" si="5"/>
        <v>-0.32579754105542813</v>
      </c>
    </row>
    <row r="69" spans="1:6" x14ac:dyDescent="0.2">
      <c r="A69" t="str">
        <f>$A$11</f>
        <v>Water and sewerage</v>
      </c>
      <c r="B69" s="18">
        <f t="shared" si="3"/>
        <v>-5.3327976231058898</v>
      </c>
      <c r="C69" s="18">
        <f t="shared" si="4"/>
        <v>-9.6124811273275874</v>
      </c>
      <c r="D69" s="18">
        <f t="shared" si="3"/>
        <v>0.64854855072229434</v>
      </c>
      <c r="E69" s="18">
        <f t="shared" si="3"/>
        <v>0.45421452239313709</v>
      </c>
      <c r="F69" s="18">
        <f t="shared" si="5"/>
        <v>0.51895080450328201</v>
      </c>
    </row>
    <row r="70" spans="1:6" x14ac:dyDescent="0.2">
      <c r="A70" t="str">
        <f>$A$12</f>
        <v>Construction</v>
      </c>
      <c r="B70" s="18">
        <f t="shared" si="3"/>
        <v>4.7117295564014894</v>
      </c>
      <c r="C70" s="18">
        <f t="shared" si="4"/>
        <v>-5.9667314754801026</v>
      </c>
      <c r="D70" s="18">
        <f t="shared" si="3"/>
        <v>-5.2435037028142339E-2</v>
      </c>
      <c r="E70" s="18">
        <f t="shared" si="3"/>
        <v>0.1786826226634064</v>
      </c>
      <c r="F70" s="18">
        <f t="shared" si="5"/>
        <v>0.10158408216136561</v>
      </c>
    </row>
    <row r="71" spans="1:6" x14ac:dyDescent="0.2">
      <c r="A71" t="str">
        <f>$A$13</f>
        <v>Wholesale and retail trade</v>
      </c>
      <c r="B71" s="18">
        <f t="shared" si="3"/>
        <v>-1.1725991137558456</v>
      </c>
      <c r="C71" s="18">
        <f t="shared" si="4"/>
        <v>-2.1556244839666228</v>
      </c>
      <c r="D71" s="18">
        <f t="shared" si="3"/>
        <v>0.19853956072133361</v>
      </c>
      <c r="E71" s="18">
        <f t="shared" si="3"/>
        <v>0.10853708743665536</v>
      </c>
      <c r="F71" s="18">
        <f t="shared" si="5"/>
        <v>0.13852892561643237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7.999801282424901</v>
      </c>
      <c r="C72" s="18">
        <f t="shared" si="4"/>
        <v>-4.3422509762779278</v>
      </c>
      <c r="D72" s="18">
        <f t="shared" si="3"/>
        <v>1.5179221844149771</v>
      </c>
      <c r="E72" s="18">
        <f t="shared" si="3"/>
        <v>0.3843331991641552</v>
      </c>
      <c r="F72" s="18">
        <f t="shared" si="5"/>
        <v>0.760782712895125</v>
      </c>
    </row>
    <row r="73" spans="1:6" x14ac:dyDescent="0.2">
      <c r="A73" t="str">
        <f>$A$15</f>
        <v>Accommodation and food</v>
      </c>
      <c r="B73" s="18">
        <f t="shared" si="6"/>
        <v>4.1756444252218472</v>
      </c>
      <c r="C73" s="18">
        <f>IF(AND(D$3-C$3 &lt;&gt; 0,C15&lt;&gt;0,D15&lt;&gt;0),(EXP(LN(D15/C15)/(D$3-C$3))-1)*100,0)</f>
        <v>2.2373349103095075</v>
      </c>
      <c r="D73" s="18">
        <f t="shared" si="3"/>
        <v>0.99605821901624925</v>
      </c>
      <c r="E73" s="18">
        <f t="shared" si="3"/>
        <v>1.5624963076012799</v>
      </c>
      <c r="F73" s="18">
        <f t="shared" si="5"/>
        <v>1.3733315020259207</v>
      </c>
    </row>
    <row r="74" spans="1:6" x14ac:dyDescent="0.2">
      <c r="A74" t="str">
        <f>$A$16</f>
        <v>Media</v>
      </c>
      <c r="B74" s="18">
        <f t="shared" si="6"/>
        <v>-2.0689226173392083</v>
      </c>
      <c r="C74" s="18">
        <f>IF(AND(D$3-C$3 &lt;&gt; 0,C16&lt;&gt;0,D16&lt;&gt;0),(EXP(LN(D16/C16)/(D$3-C$3))-1)*100,0)</f>
        <v>20.216362407032349</v>
      </c>
      <c r="D74" s="18">
        <f t="shared" si="3"/>
        <v>-0.35116409041721086</v>
      </c>
      <c r="E74" s="18">
        <f t="shared" si="3"/>
        <v>0.21541552737776026</v>
      </c>
      <c r="F74" s="18">
        <f t="shared" si="5"/>
        <v>2.6198618838124688E-2</v>
      </c>
    </row>
    <row r="75" spans="1:6" x14ac:dyDescent="0.2">
      <c r="A75" t="str">
        <f>$A$17</f>
        <v>Information technology</v>
      </c>
      <c r="B75" s="18">
        <f t="shared" si="6"/>
        <v>0.99430755216409761</v>
      </c>
      <c r="C75" s="18">
        <f t="shared" si="4"/>
        <v>7.803550973653528</v>
      </c>
      <c r="D75" s="18">
        <f t="shared" si="3"/>
        <v>1.1525634673045015</v>
      </c>
      <c r="E75" s="18">
        <f t="shared" si="3"/>
        <v>0.51708687346136983</v>
      </c>
      <c r="F75" s="18">
        <f t="shared" si="5"/>
        <v>0.72846757369164905</v>
      </c>
    </row>
    <row r="76" spans="1:6" x14ac:dyDescent="0.2">
      <c r="A76" t="str">
        <f>$A$18</f>
        <v>Finance and insurance</v>
      </c>
      <c r="B76" s="18">
        <f t="shared" si="6"/>
        <v>-3.1862100446024555</v>
      </c>
      <c r="C76" s="18">
        <f t="shared" si="4"/>
        <v>1.777953378111552</v>
      </c>
      <c r="D76" s="18">
        <f t="shared" si="3"/>
        <v>5.4288848495898101E-2</v>
      </c>
      <c r="E76" s="18">
        <f t="shared" si="3"/>
        <v>-0.41011931487549003</v>
      </c>
      <c r="F76" s="18">
        <f t="shared" si="5"/>
        <v>-0.25555659797834585</v>
      </c>
    </row>
    <row r="77" spans="1:6" x14ac:dyDescent="0.2">
      <c r="A77" t="str">
        <f>$A$19</f>
        <v>Real estate</v>
      </c>
      <c r="B77" s="18">
        <f t="shared" si="6"/>
        <v>1.804533884016335</v>
      </c>
      <c r="C77" s="18">
        <f t="shared" si="4"/>
        <v>0.8972019464720038</v>
      </c>
      <c r="D77" s="18">
        <f t="shared" si="3"/>
        <v>0.21908316075305301</v>
      </c>
      <c r="E77" s="18">
        <f t="shared" si="3"/>
        <v>1.4334299664501948</v>
      </c>
      <c r="F77" s="18">
        <f t="shared" si="5"/>
        <v>1.0270215355552947</v>
      </c>
    </row>
    <row r="78" spans="1:6" x14ac:dyDescent="0.2">
      <c r="A78" t="str">
        <f>$A$20</f>
        <v>Professional services</v>
      </c>
      <c r="B78" s="18">
        <f t="shared" si="6"/>
        <v>0.96820227521805524</v>
      </c>
      <c r="C78" s="18">
        <f t="shared" si="4"/>
        <v>-1.0845877046272934</v>
      </c>
      <c r="D78" s="18">
        <f t="shared" si="3"/>
        <v>0.77887732289940725</v>
      </c>
      <c r="E78" s="18">
        <f t="shared" si="3"/>
        <v>0.63090373252676635</v>
      </c>
      <c r="F78" s="18">
        <f t="shared" si="5"/>
        <v>0.6802041058201036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13.957986792512722</v>
      </c>
      <c r="C79" s="18">
        <f t="shared" ref="C79:C84" si="8">IF(AND(D$3-C$3 &lt;&gt; 0,C21&lt;&gt;0,D21&lt;&gt;0),(EXP(LN(D21/C21)/(D$3-C$3))-1)*100,0)</f>
        <v>-7.8569653286939101</v>
      </c>
      <c r="D79" s="18">
        <f t="shared" ref="D79:D84" si="9">IF(AND(E$3-D$3 &lt;&gt; 0,D21&lt;&gt;0,E21&lt;&gt;0),(EXP(LN(E21/D21)/(E$3-D$3))-1)*100,0)</f>
        <v>1.2425477648396521</v>
      </c>
      <c r="E79" s="18">
        <f t="shared" ref="E79:E84" si="10">IF(AND(F$3-E$3 &lt;&gt; 0,E21&lt;&gt;0,F21&lt;&gt;0),(EXP(LN(F21/E21)/(F$3-E$3))-1)*100,0)</f>
        <v>0.60395984443100126</v>
      </c>
      <c r="F79" s="18">
        <f t="shared" si="5"/>
        <v>0.81637368122855491</v>
      </c>
    </row>
    <row r="80" spans="1:6" x14ac:dyDescent="0.2">
      <c r="A80" s="10" t="str">
        <f>$A$22</f>
        <v>Public admin. and defence</v>
      </c>
      <c r="B80" s="18">
        <f t="shared" si="7"/>
        <v>-0.32789410056609514</v>
      </c>
      <c r="C80" s="18">
        <f t="shared" si="8"/>
        <v>-0.73808303434124145</v>
      </c>
      <c r="D80" s="18">
        <f t="shared" si="9"/>
        <v>0.11128770620751904</v>
      </c>
      <c r="E80" s="18">
        <f t="shared" si="10"/>
        <v>0.30890849815001786</v>
      </c>
      <c r="F80" s="18">
        <f t="shared" si="5"/>
        <v>0.24299159374991941</v>
      </c>
    </row>
    <row r="81" spans="1:6" x14ac:dyDescent="0.2">
      <c r="A81" s="10" t="str">
        <f>$A$23</f>
        <v>Education</v>
      </c>
      <c r="B81" s="18">
        <f t="shared" si="7"/>
        <v>-1.9988063803804357</v>
      </c>
      <c r="C81" s="18">
        <f t="shared" si="8"/>
        <v>1.5738392935207957</v>
      </c>
      <c r="D81" s="18">
        <f t="shared" si="9"/>
        <v>0.56683518239095676</v>
      </c>
      <c r="E81" s="18">
        <f t="shared" si="10"/>
        <v>0.64299702312435869</v>
      </c>
      <c r="F81" s="18">
        <f t="shared" si="5"/>
        <v>0.61760333622349339</v>
      </c>
    </row>
    <row r="82" spans="1:6" x14ac:dyDescent="0.2">
      <c r="A82" s="10" t="str">
        <f>$A$24</f>
        <v>Health and social work</v>
      </c>
      <c r="B82" s="18">
        <f t="shared" si="7"/>
        <v>2.5650081724175378</v>
      </c>
      <c r="C82" s="18">
        <f t="shared" si="8"/>
        <v>-1.9582574590275903</v>
      </c>
      <c r="D82" s="18">
        <f t="shared" si="9"/>
        <v>1.1515899992165624</v>
      </c>
      <c r="E82" s="18">
        <f t="shared" si="10"/>
        <v>0.56684121558603362</v>
      </c>
      <c r="F82" s="18">
        <f t="shared" si="5"/>
        <v>0.76138091036843658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-0.76323802318604139</v>
      </c>
      <c r="C83" s="18">
        <f t="shared" si="8"/>
        <v>-2.4165979016858019</v>
      </c>
      <c r="D83" s="18">
        <f t="shared" si="9"/>
        <v>-1.5758270078807479</v>
      </c>
      <c r="E83" s="18">
        <f t="shared" si="10"/>
        <v>0.81073580033421688</v>
      </c>
      <c r="F83" s="18">
        <f t="shared" si="5"/>
        <v>8.8533337701202086E-3</v>
      </c>
    </row>
    <row r="84" spans="1:6" x14ac:dyDescent="0.2">
      <c r="A84" s="10" t="str">
        <f>$A$26</f>
        <v>Other services</v>
      </c>
      <c r="B84" s="18">
        <f t="shared" si="7"/>
        <v>-0.64548219950889552</v>
      </c>
      <c r="C84" s="18">
        <f t="shared" si="8"/>
        <v>-5.7685782151342462</v>
      </c>
      <c r="D84" s="18">
        <f t="shared" si="9"/>
        <v>-0.60750457799180202</v>
      </c>
      <c r="E84" s="18">
        <f t="shared" si="10"/>
        <v>-1.1102230246251565E-14</v>
      </c>
      <c r="F84" s="18">
        <f t="shared" si="5"/>
        <v>-0.20291298430010762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1.799455879727474</v>
      </c>
      <c r="C86" s="18">
        <f>IF(AND(D$3-C$3 &lt;&gt; 0,C28&lt;&gt;0,D28&lt;&gt;0),(EXP(LN(D28/C28)/(D$3-C$3))-1)*100,0)</f>
        <v>-2.8399169769050325</v>
      </c>
      <c r="D86" s="18">
        <f>IF(AND(E$3-D$3 &lt;&gt; 0,D28&lt;&gt;0,E28&lt;&gt;0),(EXP(LN(E28/D28)/(E$3-D$3))-1)*100,0)</f>
        <v>0.5282473234976548</v>
      </c>
      <c r="E86" s="18">
        <f>IF(AND(F$3-E$3 &lt;&gt; 0,E28&lt;&gt;0,F28&lt;&gt;0),(EXP(LN(F28/E28)/(F$3-E$3))-1)*100,0)</f>
        <v>0.40472645967131182</v>
      </c>
      <c r="F86" s="18">
        <f>IF(AND(F$3-D$3 &lt;&gt; 0,D28&lt;&gt;0,F28&lt;&gt;0),(EXP(LN(F28/D28)/(F$3-D$3))-1)*100,0)</f>
        <v>0.44588320814156202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-1.1189999999999936</v>
      </c>
      <c r="C90" s="27">
        <f>D5-C5</f>
        <v>-1.3820000000000001</v>
      </c>
      <c r="D90" s="27">
        <f t="shared" si="11"/>
        <v>0.13399999999999901</v>
      </c>
      <c r="E90" s="27">
        <f t="shared" si="11"/>
        <v>3.9999999999977831E-3</v>
      </c>
      <c r="F90" s="27">
        <f>F5-D5</f>
        <v>0.13799999999999679</v>
      </c>
    </row>
    <row r="91" spans="1:6" x14ac:dyDescent="0.2">
      <c r="A91" t="str">
        <f>$A$6</f>
        <v>Mining and quarrying</v>
      </c>
      <c r="B91" s="27">
        <f t="shared" si="11"/>
        <v>7.7000000000000374E-2</v>
      </c>
      <c r="C91" s="27">
        <f t="shared" ref="C91:C105" si="12">D6-C6</f>
        <v>1.299999999999954E-2</v>
      </c>
      <c r="D91" s="27">
        <f t="shared" si="11"/>
        <v>-6.3999999999999863E-2</v>
      </c>
      <c r="E91" s="27">
        <f t="shared" si="11"/>
        <v>-6.1000000000000165E-2</v>
      </c>
      <c r="F91" s="27">
        <f t="shared" ref="F91:F111" si="13">F6-D6</f>
        <v>-0.12500000000000003</v>
      </c>
    </row>
    <row r="92" spans="1:6" x14ac:dyDescent="0.2">
      <c r="A92" t="str">
        <f>$A$7</f>
        <v>Food drink and tobacco</v>
      </c>
      <c r="B92" s="27">
        <f t="shared" si="11"/>
        <v>-1.1369999999999996</v>
      </c>
      <c r="C92" s="27">
        <f t="shared" si="12"/>
        <v>-3.2000000000003137E-2</v>
      </c>
      <c r="D92" s="27">
        <f t="shared" si="11"/>
        <v>3.4000000000013575E-2</v>
      </c>
      <c r="E92" s="27">
        <f t="shared" si="11"/>
        <v>-0.10900000000000354</v>
      </c>
      <c r="F92" s="27">
        <f t="shared" si="13"/>
        <v>-7.4999999999989964E-2</v>
      </c>
    </row>
    <row r="93" spans="1:6" x14ac:dyDescent="0.2">
      <c r="A93" t="str">
        <f>$A$8</f>
        <v>Engineering</v>
      </c>
      <c r="B93" s="27">
        <f t="shared" si="11"/>
        <v>1.2319999999999869</v>
      </c>
      <c r="C93" s="27">
        <f t="shared" si="12"/>
        <v>-0.54099999999998793</v>
      </c>
      <c r="D93" s="27">
        <f t="shared" si="11"/>
        <v>0.63900000000001356</v>
      </c>
      <c r="E93" s="27">
        <f t="shared" si="11"/>
        <v>-0.64300000000002733</v>
      </c>
      <c r="F93" s="27">
        <f t="shared" si="13"/>
        <v>-4.0000000000137703E-3</v>
      </c>
    </row>
    <row r="94" spans="1:6" x14ac:dyDescent="0.2">
      <c r="A94" t="str">
        <f>$A$9</f>
        <v>Rest of manufacturing</v>
      </c>
      <c r="B94" s="27">
        <f t="shared" si="11"/>
        <v>-1.5479999999999201</v>
      </c>
      <c r="C94" s="27">
        <f t="shared" si="12"/>
        <v>-1.0000000000000426</v>
      </c>
      <c r="D94" s="27">
        <f t="shared" si="11"/>
        <v>-0.69800000000003948</v>
      </c>
      <c r="E94" s="27">
        <f t="shared" si="11"/>
        <v>-1.2529999999999397</v>
      </c>
      <c r="F94" s="27">
        <f t="shared" si="13"/>
        <v>-1.9509999999999792</v>
      </c>
    </row>
    <row r="95" spans="1:6" x14ac:dyDescent="0.2">
      <c r="A95" t="str">
        <f>$A$10</f>
        <v>Electricity and gas</v>
      </c>
      <c r="B95" s="27">
        <f t="shared" si="11"/>
        <v>-8.9999999999998803E-2</v>
      </c>
      <c r="C95" s="27">
        <f t="shared" si="12"/>
        <v>2.6999999999999025E-2</v>
      </c>
      <c r="D95" s="27">
        <f t="shared" si="11"/>
        <v>-1.0999999999999122E-2</v>
      </c>
      <c r="E95" s="27">
        <f t="shared" si="11"/>
        <v>-4.0000000000002811E-3</v>
      </c>
      <c r="F95" s="27">
        <f t="shared" si="13"/>
        <v>-1.4999999999999403E-2</v>
      </c>
    </row>
    <row r="96" spans="1:6" x14ac:dyDescent="0.2">
      <c r="A96" t="str">
        <f>$A$11</f>
        <v>Water and sewerage</v>
      </c>
      <c r="B96" s="27">
        <f t="shared" si="11"/>
        <v>-0.48699999999999277</v>
      </c>
      <c r="C96" s="27">
        <f t="shared" si="12"/>
        <v>-0.19099999999999917</v>
      </c>
      <c r="D96" s="27">
        <f t="shared" si="11"/>
        <v>5.8999999999997721E-2</v>
      </c>
      <c r="E96" s="27">
        <f t="shared" si="11"/>
        <v>8.5999999999997634E-2</v>
      </c>
      <c r="F96" s="27">
        <f t="shared" si="13"/>
        <v>0.14499999999999535</v>
      </c>
    </row>
    <row r="97" spans="1:6" x14ac:dyDescent="0.2">
      <c r="A97" t="str">
        <f>$A$12</f>
        <v>Construction</v>
      </c>
      <c r="B97" s="27">
        <f t="shared" si="11"/>
        <v>3.8929999999999794</v>
      </c>
      <c r="C97" s="27">
        <f t="shared" si="12"/>
        <v>-1.3809999999998652</v>
      </c>
      <c r="D97" s="27">
        <f t="shared" si="11"/>
        <v>-5.7000000000055451E-2</v>
      </c>
      <c r="E97" s="27">
        <f t="shared" si="11"/>
        <v>0.39099999999997692</v>
      </c>
      <c r="F97" s="27">
        <f t="shared" si="13"/>
        <v>0.33399999999992147</v>
      </c>
    </row>
    <row r="98" spans="1:6" x14ac:dyDescent="0.2">
      <c r="A98" t="str">
        <f>$A$13</f>
        <v>Wholesale and retail trade</v>
      </c>
      <c r="B98" s="27">
        <f t="shared" si="11"/>
        <v>-2.1650000000001484</v>
      </c>
      <c r="C98" s="27">
        <f t="shared" si="12"/>
        <v>-0.96599999999995845</v>
      </c>
      <c r="D98" s="27">
        <f t="shared" si="11"/>
        <v>0.43699999999996919</v>
      </c>
      <c r="E98" s="27">
        <f t="shared" si="11"/>
        <v>0.48300000000008225</v>
      </c>
      <c r="F98" s="27">
        <f t="shared" si="13"/>
        <v>0.92000000000005144</v>
      </c>
    </row>
    <row r="99" spans="1:6" x14ac:dyDescent="0.2">
      <c r="A99" t="str">
        <f>$A$14</f>
        <v>Transport and storage</v>
      </c>
      <c r="B99" s="27">
        <f t="shared" si="11"/>
        <v>4.5460000000000278</v>
      </c>
      <c r="C99" s="27">
        <f t="shared" si="12"/>
        <v>-0.74500000000000455</v>
      </c>
      <c r="D99" s="27">
        <f t="shared" si="11"/>
        <v>1.2840000000000735</v>
      </c>
      <c r="E99" s="27">
        <f t="shared" si="11"/>
        <v>0.69199999999994688</v>
      </c>
      <c r="F99" s="27">
        <f t="shared" si="13"/>
        <v>1.9760000000000204</v>
      </c>
    </row>
    <row r="100" spans="1:6" x14ac:dyDescent="0.2">
      <c r="A100" t="str">
        <f>$A$15</f>
        <v>Accommodation and food</v>
      </c>
      <c r="B100" s="27">
        <f t="shared" si="11"/>
        <v>3.0629999999999917</v>
      </c>
      <c r="C100" s="27">
        <f t="shared" si="12"/>
        <v>0.45400000000000418</v>
      </c>
      <c r="D100" s="27">
        <f t="shared" si="11"/>
        <v>1.0539999999999949</v>
      </c>
      <c r="E100" s="27">
        <f t="shared" si="11"/>
        <v>3.6560000000000095</v>
      </c>
      <c r="F100" s="27">
        <f t="shared" si="13"/>
        <v>4.7100000000000044</v>
      </c>
    </row>
    <row r="101" spans="1:6" x14ac:dyDescent="0.2">
      <c r="A101" t="str">
        <f>$A$16</f>
        <v>Media</v>
      </c>
      <c r="B101" s="27">
        <f t="shared" si="11"/>
        <v>-0.12900000000000178</v>
      </c>
      <c r="C101" s="27">
        <f t="shared" si="12"/>
        <v>0.29900000000000748</v>
      </c>
      <c r="D101" s="27">
        <f t="shared" si="11"/>
        <v>-3.1000000000002359E-2</v>
      </c>
      <c r="E101" s="27">
        <f t="shared" si="11"/>
        <v>3.8000000000001366E-2</v>
      </c>
      <c r="F101" s="27">
        <f t="shared" si="13"/>
        <v>6.999999999999007E-3</v>
      </c>
    </row>
    <row r="102" spans="1:6" x14ac:dyDescent="0.2">
      <c r="A102" t="str">
        <f>$A$17</f>
        <v>Information technology</v>
      </c>
      <c r="B102" s="27">
        <f t="shared" si="11"/>
        <v>0.27100000000001678</v>
      </c>
      <c r="C102" s="27">
        <f t="shared" si="12"/>
        <v>0.54499999999996351</v>
      </c>
      <c r="D102" s="27">
        <f t="shared" si="11"/>
        <v>0.4440000000000337</v>
      </c>
      <c r="E102" s="27">
        <f t="shared" si="11"/>
        <v>0.4219999999999926</v>
      </c>
      <c r="F102" s="27">
        <f t="shared" si="13"/>
        <v>0.8660000000000263</v>
      </c>
    </row>
    <row r="103" spans="1:6" x14ac:dyDescent="0.2">
      <c r="A103" t="str">
        <f>$A$18</f>
        <v>Finance and insurance</v>
      </c>
      <c r="B103" s="27">
        <f t="shared" si="11"/>
        <v>-0.70000000000000906</v>
      </c>
      <c r="C103" s="27">
        <f t="shared" si="12"/>
        <v>9.0000000000006963E-2</v>
      </c>
      <c r="D103" s="27">
        <f t="shared" si="11"/>
        <v>1.3999999999979806E-2</v>
      </c>
      <c r="E103" s="27">
        <f t="shared" si="11"/>
        <v>-0.20800000000000285</v>
      </c>
      <c r="F103" s="27">
        <f t="shared" si="13"/>
        <v>-0.19400000000002304</v>
      </c>
    </row>
    <row r="104" spans="1:6" x14ac:dyDescent="0.2">
      <c r="A104" t="str">
        <f>$A$19</f>
        <v>Real estate</v>
      </c>
      <c r="B104" s="27">
        <f t="shared" si="11"/>
        <v>0.45399999999999885</v>
      </c>
      <c r="C104" s="27">
        <f t="shared" si="12"/>
        <v>5.8999999999999275E-2</v>
      </c>
      <c r="D104" s="27">
        <f t="shared" si="11"/>
        <v>7.2999999999987075E-2</v>
      </c>
      <c r="E104" s="27">
        <f t="shared" si="11"/>
        <v>1.026000000000014</v>
      </c>
      <c r="F104" s="27">
        <f t="shared" si="13"/>
        <v>1.0990000000000011</v>
      </c>
    </row>
    <row r="105" spans="1:6" x14ac:dyDescent="0.2">
      <c r="A105" t="str">
        <f>$A$20</f>
        <v>Professional services</v>
      </c>
      <c r="B105" s="27">
        <f t="shared" si="11"/>
        <v>0.74600000000007682</v>
      </c>
      <c r="C105" s="27">
        <f t="shared" si="12"/>
        <v>-0.21400000000001285</v>
      </c>
      <c r="D105" s="27">
        <f t="shared" si="11"/>
        <v>0.7719999999999807</v>
      </c>
      <c r="E105" s="27">
        <f t="shared" si="11"/>
        <v>1.317000000000025</v>
      </c>
      <c r="F105" s="27">
        <f t="shared" si="13"/>
        <v>2.0890000000000057</v>
      </c>
    </row>
    <row r="106" spans="1:6" x14ac:dyDescent="0.2">
      <c r="A106" s="10" t="str">
        <f>$A$21</f>
        <v>Support services</v>
      </c>
      <c r="B106" s="27">
        <f t="shared" ref="B106:B111" si="14">C21-B21</f>
        <v>13.101999999999915</v>
      </c>
      <c r="C106" s="27">
        <f t="shared" ref="C106:C111" si="15">D21-C21</f>
        <v>-2.5289999999999893</v>
      </c>
      <c r="D106" s="27">
        <f t="shared" ref="D106:D111" si="16">E21-D21</f>
        <v>1.8890000000000171</v>
      </c>
      <c r="E106" s="27">
        <f t="shared" ref="E106:E111" si="17">F21-E21</f>
        <v>1.9579999999999771</v>
      </c>
      <c r="F106" s="27">
        <f t="shared" si="13"/>
        <v>3.8469999999999942</v>
      </c>
    </row>
    <row r="107" spans="1:6" x14ac:dyDescent="0.2">
      <c r="A107" s="10" t="str">
        <f>$A$22</f>
        <v>Public admin. and defence</v>
      </c>
      <c r="B107" s="27">
        <f t="shared" si="14"/>
        <v>-0.12900000000001555</v>
      </c>
      <c r="C107" s="27">
        <f t="shared" si="15"/>
        <v>-7.1999999999988518E-2</v>
      </c>
      <c r="D107" s="27">
        <f t="shared" si="16"/>
        <v>5.4000000000021586E-2</v>
      </c>
      <c r="E107" s="27">
        <f t="shared" si="17"/>
        <v>0.3049999999999784</v>
      </c>
      <c r="F107" s="27">
        <f t="shared" si="13"/>
        <v>0.35899999999999999</v>
      </c>
    </row>
    <row r="108" spans="1:6" x14ac:dyDescent="0.2">
      <c r="A108" s="10" t="str">
        <f>$A$23</f>
        <v>Education</v>
      </c>
      <c r="B108" s="27">
        <f t="shared" si="14"/>
        <v>-1.9239999999999888</v>
      </c>
      <c r="C108" s="27">
        <f t="shared" si="15"/>
        <v>0.35999999999994969</v>
      </c>
      <c r="D108" s="27">
        <f t="shared" si="16"/>
        <v>0.66600000000000392</v>
      </c>
      <c r="E108" s="27">
        <f t="shared" si="17"/>
        <v>1.5819999999999226</v>
      </c>
      <c r="F108" s="27">
        <f t="shared" si="13"/>
        <v>2.2479999999999265</v>
      </c>
    </row>
    <row r="109" spans="1:6" x14ac:dyDescent="0.2">
      <c r="A109" s="10" t="str">
        <f>$A$24</f>
        <v>Health and social work</v>
      </c>
      <c r="B109" s="27">
        <f t="shared" si="14"/>
        <v>3.4389999999999077</v>
      </c>
      <c r="C109" s="27">
        <f t="shared" si="15"/>
        <v>-0.69899999999989859</v>
      </c>
      <c r="D109" s="27">
        <f t="shared" si="16"/>
        <v>2.0619999999998768</v>
      </c>
      <c r="E109" s="27">
        <f t="shared" si="17"/>
        <v>2.1550000000000011</v>
      </c>
      <c r="F109" s="27">
        <f t="shared" si="13"/>
        <v>4.216999999999878</v>
      </c>
    </row>
    <row r="110" spans="1:6" x14ac:dyDescent="0.2">
      <c r="A110" s="10" t="str">
        <f>$A$25</f>
        <v>Arts and entertainment</v>
      </c>
      <c r="B110" s="27">
        <f t="shared" si="14"/>
        <v>-0.26400000000001</v>
      </c>
      <c r="C110" s="27">
        <f t="shared" si="15"/>
        <v>-0.20500000000000718</v>
      </c>
      <c r="D110" s="27">
        <f t="shared" si="16"/>
        <v>-0.63199999999999967</v>
      </c>
      <c r="E110" s="27">
        <f t="shared" si="17"/>
        <v>0.64300000000000423</v>
      </c>
      <c r="F110" s="27">
        <f t="shared" si="13"/>
        <v>1.1000000000004562E-2</v>
      </c>
    </row>
    <row r="111" spans="1:6" x14ac:dyDescent="0.2">
      <c r="A111" s="10" t="str">
        <f>$A$26</f>
        <v>Other services</v>
      </c>
      <c r="B111" s="27">
        <f t="shared" si="14"/>
        <v>-0.23199999999998333</v>
      </c>
      <c r="C111" s="27">
        <f t="shared" si="15"/>
        <v>-0.51000000000001933</v>
      </c>
      <c r="D111" s="27">
        <f t="shared" si="16"/>
        <v>-0.24999999999999112</v>
      </c>
      <c r="E111" s="27">
        <f t="shared" si="17"/>
        <v>0</v>
      </c>
      <c r="F111" s="27">
        <f t="shared" si="13"/>
        <v>-0.24999999999999645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20.898999999999887</v>
      </c>
      <c r="C113" s="29">
        <f>D28-C28</f>
        <v>-8.619999999999834</v>
      </c>
      <c r="D113" s="29">
        <f>E28-D28</f>
        <v>7.8719999999999004</v>
      </c>
      <c r="E113" s="29">
        <f>F28-E28</f>
        <v>12.479999999999905</v>
      </c>
      <c r="F113" s="29">
        <f>F28-D28</f>
        <v>20.351999999999805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Worcestershire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8.3959999999999848</v>
      </c>
      <c r="C7" s="31">
        <f>'Ind T1'!C7</f>
        <v>6.777000000000001</v>
      </c>
      <c r="D7" s="31">
        <f>'Ind T1'!D7</f>
        <v>5.2439999999999998</v>
      </c>
      <c r="E7" s="31">
        <f>'Ind T1'!E7</f>
        <v>5.3619999999999974</v>
      </c>
      <c r="F7" s="31">
        <f>'Ind T1'!F7</f>
        <v>5.3869999999999925</v>
      </c>
      <c r="H7" s="31">
        <f>C7-B7</f>
        <v>-1.6189999999999838</v>
      </c>
      <c r="I7" s="31">
        <f>D7-C7</f>
        <v>-1.5330000000000013</v>
      </c>
      <c r="J7" s="31">
        <f>E7-D7</f>
        <v>0.11799999999999766</v>
      </c>
      <c r="K7" s="31">
        <f>F7-E7</f>
        <v>2.4999999999995026E-2</v>
      </c>
      <c r="L7" s="31">
        <f>F7-D7</f>
        <v>0.14299999999999269</v>
      </c>
    </row>
    <row r="8" spans="1:12" x14ac:dyDescent="0.2">
      <c r="A8" t="str">
        <f>'Ind T2'!A5</f>
        <v>Agriculture</v>
      </c>
      <c r="B8" s="32">
        <f>'Ind T2'!B5</f>
        <v>5.4099999999999921</v>
      </c>
      <c r="C8" s="32">
        <f>'Ind T2'!C5</f>
        <v>4.2909999999999986</v>
      </c>
      <c r="D8" s="32">
        <f>'Ind T2'!D5</f>
        <v>2.9089999999999985</v>
      </c>
      <c r="E8" s="32">
        <f>'Ind T2'!E5</f>
        <v>3.0429999999999975</v>
      </c>
      <c r="F8" s="32">
        <f>'Ind T2'!F5</f>
        <v>3.0469999999999953</v>
      </c>
      <c r="H8" s="11">
        <f t="shared" ref="H8:H40" si="0">C8-B8</f>
        <v>-1.1189999999999936</v>
      </c>
      <c r="I8" s="31">
        <f t="shared" ref="I8:I38" si="1">D8-C8</f>
        <v>-1.3820000000000001</v>
      </c>
      <c r="J8" s="11">
        <f t="shared" ref="J8:J38" si="2">E8-D8</f>
        <v>0.13399999999999901</v>
      </c>
      <c r="K8" s="11">
        <f t="shared" ref="K8:K38" si="3">F8-E8</f>
        <v>3.9999999999977831E-3</v>
      </c>
      <c r="L8" s="31">
        <f t="shared" ref="L8:L40" si="4">F8-D8</f>
        <v>0.13799999999999679</v>
      </c>
    </row>
    <row r="9" spans="1:12" x14ac:dyDescent="0.2">
      <c r="A9" t="str">
        <f>'Ind T2'!A6</f>
        <v>Mining and quarrying</v>
      </c>
      <c r="B9" s="32">
        <f>'Ind T2'!B6</f>
        <v>0.13500000000000009</v>
      </c>
      <c r="C9" s="32">
        <f>'Ind T2'!C6</f>
        <v>0.21200000000000047</v>
      </c>
      <c r="D9" s="32">
        <f>'Ind T2'!D6</f>
        <v>0.22500000000000001</v>
      </c>
      <c r="E9" s="32">
        <f>'Ind T2'!E6</f>
        <v>0.16100000000000014</v>
      </c>
      <c r="F9" s="32">
        <f>'Ind T2'!F6</f>
        <v>9.9999999999999978E-2</v>
      </c>
      <c r="H9" s="11">
        <f t="shared" si="0"/>
        <v>7.7000000000000374E-2</v>
      </c>
      <c r="I9" s="31">
        <f t="shared" si="1"/>
        <v>1.299999999999954E-2</v>
      </c>
      <c r="J9" s="11">
        <f t="shared" si="2"/>
        <v>-6.3999999999999863E-2</v>
      </c>
      <c r="K9" s="11">
        <f t="shared" si="3"/>
        <v>-6.1000000000000165E-2</v>
      </c>
      <c r="L9" s="31">
        <f t="shared" si="4"/>
        <v>-0.12500000000000003</v>
      </c>
    </row>
    <row r="10" spans="1:12" x14ac:dyDescent="0.2">
      <c r="A10" t="str">
        <f>'Ind T2'!A10</f>
        <v>Electricity and gas</v>
      </c>
      <c r="B10" s="32">
        <f>'Ind T2'!B10</f>
        <v>0.37699999999999934</v>
      </c>
      <c r="C10" s="32">
        <f>'Ind T2'!C10</f>
        <v>0.28700000000000053</v>
      </c>
      <c r="D10" s="32">
        <f>'Ind T2'!D10</f>
        <v>0.31399999999999956</v>
      </c>
      <c r="E10" s="32">
        <f>'Ind T2'!E10</f>
        <v>0.30300000000000044</v>
      </c>
      <c r="F10" s="32">
        <f>'Ind T2'!F10</f>
        <v>0.29900000000000015</v>
      </c>
      <c r="H10" s="11">
        <f t="shared" si="0"/>
        <v>-8.9999999999998803E-2</v>
      </c>
      <c r="I10" s="31">
        <f t="shared" si="1"/>
        <v>2.6999999999999025E-2</v>
      </c>
      <c r="J10" s="11">
        <f t="shared" si="2"/>
        <v>-1.0999999999999122E-2</v>
      </c>
      <c r="K10" s="11">
        <f t="shared" si="3"/>
        <v>-4.0000000000002811E-3</v>
      </c>
      <c r="L10" s="31">
        <f t="shared" si="4"/>
        <v>-1.4999999999999403E-2</v>
      </c>
    </row>
    <row r="11" spans="1:12" x14ac:dyDescent="0.2">
      <c r="A11" t="str">
        <f>'Ind T2'!A11</f>
        <v>Water and sewerage</v>
      </c>
      <c r="B11" s="32">
        <f>'Ind T2'!B11</f>
        <v>2.4739999999999935</v>
      </c>
      <c r="C11" s="32">
        <f>'Ind T2'!C11</f>
        <v>1.9870000000000008</v>
      </c>
      <c r="D11" s="32">
        <f>'Ind T2'!D11</f>
        <v>1.7960000000000016</v>
      </c>
      <c r="E11" s="32">
        <f>'Ind T2'!E11</f>
        <v>1.8549999999999993</v>
      </c>
      <c r="F11" s="32">
        <f>'Ind T2'!F11</f>
        <v>1.9409999999999969</v>
      </c>
      <c r="H11" s="11">
        <f t="shared" ref="H11" si="5">C11-B11</f>
        <v>-0.48699999999999277</v>
      </c>
      <c r="I11" s="31">
        <f t="shared" ref="I11" si="6">D11-C11</f>
        <v>-0.19099999999999917</v>
      </c>
      <c r="J11" s="11">
        <f t="shared" ref="J11" si="7">E11-D11</f>
        <v>5.8999999999997721E-2</v>
      </c>
      <c r="K11" s="11">
        <f t="shared" ref="K11" si="8">F11-E11</f>
        <v>8.5999999999997634E-2</v>
      </c>
      <c r="L11" s="31">
        <f t="shared" si="4"/>
        <v>0.14499999999999535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35.130999999999979</v>
      </c>
      <c r="C13" s="31">
        <f>'Ind T1'!C8</f>
        <v>33.678000000000047</v>
      </c>
      <c r="D13" s="31">
        <f>'Ind T1'!D8</f>
        <v>32.105000000000011</v>
      </c>
      <c r="E13" s="31">
        <f>'Ind T1'!E8</f>
        <v>32.08</v>
      </c>
      <c r="F13" s="31">
        <f>'Ind T1'!F8</f>
        <v>30.075000000000031</v>
      </c>
      <c r="H13" s="31">
        <f t="shared" si="0"/>
        <v>-1.4529999999999319</v>
      </c>
      <c r="I13" s="31">
        <f t="shared" si="1"/>
        <v>-1.5730000000000359</v>
      </c>
      <c r="J13" s="31">
        <f t="shared" si="2"/>
        <v>-2.500000000001279E-2</v>
      </c>
      <c r="K13" s="31">
        <f t="shared" si="3"/>
        <v>-2.004999999999967</v>
      </c>
      <c r="L13" s="31">
        <f t="shared" si="4"/>
        <v>-2.0299999999999798</v>
      </c>
    </row>
    <row r="14" spans="1:12" x14ac:dyDescent="0.2">
      <c r="A14" t="str">
        <f>'Ind T2'!A7</f>
        <v>Food drink and tobacco</v>
      </c>
      <c r="B14" s="32">
        <f>'Ind T2'!B7</f>
        <v>5.0799999999999956</v>
      </c>
      <c r="C14" s="32">
        <f>'Ind T2'!C7</f>
        <v>3.9429999999999961</v>
      </c>
      <c r="D14" s="32">
        <f>'Ind T2'!D7</f>
        <v>3.9109999999999929</v>
      </c>
      <c r="E14" s="32">
        <f>'Ind T2'!E7</f>
        <v>3.9450000000000065</v>
      </c>
      <c r="F14" s="32">
        <f>'Ind T2'!F7</f>
        <v>3.836000000000003</v>
      </c>
      <c r="H14" s="11">
        <f t="shared" si="0"/>
        <v>-1.1369999999999996</v>
      </c>
      <c r="I14" s="31">
        <f t="shared" si="1"/>
        <v>-3.2000000000003137E-2</v>
      </c>
      <c r="J14" s="11">
        <f t="shared" si="2"/>
        <v>3.4000000000013575E-2</v>
      </c>
      <c r="K14" s="11">
        <f t="shared" si="3"/>
        <v>-0.10900000000000354</v>
      </c>
      <c r="L14" s="31">
        <f t="shared" si="4"/>
        <v>-7.4999999999989964E-2</v>
      </c>
    </row>
    <row r="15" spans="1:12" x14ac:dyDescent="0.2">
      <c r="A15" t="str">
        <f>'Ind T2'!A8</f>
        <v>Engineering</v>
      </c>
      <c r="B15" s="32">
        <f>'Ind T2'!B8</f>
        <v>6.8540000000000063</v>
      </c>
      <c r="C15" s="32">
        <f>'Ind T2'!C8</f>
        <v>8.0859999999999932</v>
      </c>
      <c r="D15" s="32">
        <f>'Ind T2'!D8</f>
        <v>7.5450000000000053</v>
      </c>
      <c r="E15" s="32">
        <f>'Ind T2'!E8</f>
        <v>8.1840000000000188</v>
      </c>
      <c r="F15" s="32">
        <f>'Ind T2'!F8</f>
        <v>7.5409999999999915</v>
      </c>
      <c r="H15" s="11">
        <f t="shared" si="0"/>
        <v>1.2319999999999869</v>
      </c>
      <c r="I15" s="31">
        <f t="shared" si="1"/>
        <v>-0.54099999999998793</v>
      </c>
      <c r="J15" s="11">
        <f t="shared" si="2"/>
        <v>0.63900000000001356</v>
      </c>
      <c r="K15" s="11">
        <f t="shared" si="3"/>
        <v>-0.64300000000002733</v>
      </c>
      <c r="L15" s="31">
        <f t="shared" si="4"/>
        <v>-4.0000000000137703E-3</v>
      </c>
    </row>
    <row r="16" spans="1:12" x14ac:dyDescent="0.2">
      <c r="A16" t="str">
        <f>'Ind T2'!A9</f>
        <v>Rest of manufacturing</v>
      </c>
      <c r="B16" s="32">
        <f>'Ind T2'!B9</f>
        <v>23.196999999999978</v>
      </c>
      <c r="C16" s="32">
        <f>'Ind T2'!C9</f>
        <v>21.649000000000058</v>
      </c>
      <c r="D16" s="32">
        <f>'Ind T2'!D9</f>
        <v>20.649000000000015</v>
      </c>
      <c r="E16" s="32">
        <f>'Ind T2'!E9</f>
        <v>19.950999999999976</v>
      </c>
      <c r="F16" s="32">
        <f>'Ind T2'!F9</f>
        <v>18.698000000000036</v>
      </c>
      <c r="H16" s="11">
        <f t="shared" si="0"/>
        <v>-1.5479999999999201</v>
      </c>
      <c r="I16" s="31">
        <f t="shared" si="1"/>
        <v>-1.0000000000000426</v>
      </c>
      <c r="J16" s="11">
        <f t="shared" si="2"/>
        <v>-0.69800000000003948</v>
      </c>
      <c r="K16" s="11">
        <f t="shared" si="3"/>
        <v>-1.2529999999999397</v>
      </c>
      <c r="L16" s="31">
        <f t="shared" si="4"/>
        <v>-1.9509999999999792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19.251999999999942</v>
      </c>
      <c r="C18" s="31">
        <f>'Ind T1'!C9</f>
        <v>23.144999999999921</v>
      </c>
      <c r="D18" s="31">
        <f>'Ind T1'!D9</f>
        <v>21.764000000000056</v>
      </c>
      <c r="E18" s="31">
        <f>'Ind T1'!E9</f>
        <v>21.707000000000001</v>
      </c>
      <c r="F18" s="31">
        <f>'Ind T1'!F9</f>
        <v>22.097999999999978</v>
      </c>
      <c r="H18" s="31">
        <f t="shared" si="0"/>
        <v>3.8929999999999794</v>
      </c>
      <c r="I18" s="31">
        <f t="shared" si="1"/>
        <v>-1.3809999999998652</v>
      </c>
      <c r="J18" s="31">
        <f t="shared" si="2"/>
        <v>-5.7000000000055451E-2</v>
      </c>
      <c r="K18" s="31">
        <f t="shared" si="3"/>
        <v>0.39099999999997692</v>
      </c>
      <c r="L18" s="31">
        <f t="shared" si="4"/>
        <v>0.33399999999992147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76.817999999999984</v>
      </c>
      <c r="C20" s="31">
        <f>'Ind T1'!C10</f>
        <v>82.261999999999844</v>
      </c>
      <c r="D20" s="31">
        <f>'Ind T1'!D10</f>
        <v>81.004999999999882</v>
      </c>
      <c r="E20" s="31">
        <f>'Ind T1'!E10</f>
        <v>83.77999999999993</v>
      </c>
      <c r="F20" s="31">
        <f>'Ind T1'!F10</f>
        <v>88.610999999999962</v>
      </c>
      <c r="H20" s="31">
        <f t="shared" si="0"/>
        <v>5.4439999999998605</v>
      </c>
      <c r="I20" s="31">
        <f t="shared" si="1"/>
        <v>-1.2569999999999624</v>
      </c>
      <c r="J20" s="31">
        <f t="shared" si="2"/>
        <v>2.7750000000000483</v>
      </c>
      <c r="K20" s="31">
        <f t="shared" si="3"/>
        <v>4.8310000000000315</v>
      </c>
      <c r="L20" s="31">
        <f t="shared" si="4"/>
        <v>7.6060000000000798</v>
      </c>
    </row>
    <row r="21" spans="1:12" x14ac:dyDescent="0.2">
      <c r="A21" s="10" t="str">
        <f>'Ind T2'!A13</f>
        <v>Wholesale and retail trade</v>
      </c>
      <c r="B21" s="32">
        <f>'Ind T2'!B13</f>
        <v>46.978000000000016</v>
      </c>
      <c r="C21" s="32">
        <f>'Ind T2'!C13</f>
        <v>44.812999999999867</v>
      </c>
      <c r="D21" s="32">
        <f>'Ind T2'!D13</f>
        <v>43.846999999999909</v>
      </c>
      <c r="E21" s="32">
        <f>'Ind T2'!E13</f>
        <v>44.283999999999878</v>
      </c>
      <c r="F21" s="32">
        <f>'Ind T2'!F13</f>
        <v>44.76699999999996</v>
      </c>
      <c r="H21" s="11">
        <f t="shared" si="0"/>
        <v>-2.1650000000001484</v>
      </c>
      <c r="I21" s="31">
        <f t="shared" si="1"/>
        <v>-0.96599999999995845</v>
      </c>
      <c r="J21" s="11">
        <f t="shared" si="2"/>
        <v>0.43699999999996919</v>
      </c>
      <c r="K21" s="11">
        <f t="shared" si="3"/>
        <v>0.48300000000008225</v>
      </c>
      <c r="L21" s="31">
        <f t="shared" si="4"/>
        <v>0.92000000000005144</v>
      </c>
    </row>
    <row r="22" spans="1:12" x14ac:dyDescent="0.2">
      <c r="A22" s="10" t="str">
        <f>'Ind T2'!A14</f>
        <v>Transport and storage</v>
      </c>
      <c r="B22" s="32">
        <f>'Ind T2'!B14</f>
        <v>12.610999999999969</v>
      </c>
      <c r="C22" s="32">
        <f>'Ind T2'!C14</f>
        <v>17.156999999999996</v>
      </c>
      <c r="D22" s="32">
        <f>'Ind T2'!D14</f>
        <v>16.411999999999992</v>
      </c>
      <c r="E22" s="32">
        <f>'Ind T2'!E14</f>
        <v>17.696000000000065</v>
      </c>
      <c r="F22" s="32">
        <f>'Ind T2'!F14</f>
        <v>18.388000000000012</v>
      </c>
      <c r="H22" s="11">
        <f t="shared" si="0"/>
        <v>4.5460000000000278</v>
      </c>
      <c r="I22" s="31">
        <f t="shared" si="1"/>
        <v>-0.74500000000000455</v>
      </c>
      <c r="J22" s="11">
        <f t="shared" si="2"/>
        <v>1.2840000000000735</v>
      </c>
      <c r="K22" s="11">
        <f t="shared" si="3"/>
        <v>0.69199999999994688</v>
      </c>
      <c r="L22" s="31">
        <f t="shared" si="4"/>
        <v>1.9760000000000204</v>
      </c>
    </row>
    <row r="23" spans="1:12" x14ac:dyDescent="0.2">
      <c r="A23" s="10" t="str">
        <f>'Ind T2'!A15</f>
        <v>Accommodation and food</v>
      </c>
      <c r="B23" s="32">
        <f>'Ind T2'!B15</f>
        <v>17.228999999999992</v>
      </c>
      <c r="C23" s="32">
        <f>'Ind T2'!C15</f>
        <v>20.291999999999984</v>
      </c>
      <c r="D23" s="32">
        <f>'Ind T2'!D15</f>
        <v>20.745999999999988</v>
      </c>
      <c r="E23" s="32">
        <f>'Ind T2'!E15</f>
        <v>21.799999999999983</v>
      </c>
      <c r="F23" s="32">
        <f>'Ind T2'!F15</f>
        <v>25.455999999999992</v>
      </c>
      <c r="H23" s="11">
        <f t="shared" si="0"/>
        <v>3.0629999999999917</v>
      </c>
      <c r="I23" s="31">
        <f t="shared" si="1"/>
        <v>0.45400000000000418</v>
      </c>
      <c r="J23" s="11">
        <f t="shared" si="2"/>
        <v>1.0539999999999949</v>
      </c>
      <c r="K23" s="11">
        <f t="shared" si="3"/>
        <v>3.6560000000000095</v>
      </c>
      <c r="L23" s="31">
        <f t="shared" si="4"/>
        <v>4.7100000000000044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76.096000000000018</v>
      </c>
      <c r="C25" s="31">
        <f>'Ind T1'!C11</f>
        <v>89.344000000000023</v>
      </c>
      <c r="D25" s="31">
        <f>'Ind T1'!D11</f>
        <v>86.878999999999962</v>
      </c>
      <c r="E25" s="31">
        <f>'Ind T1'!E11</f>
        <v>89.157999999999987</v>
      </c>
      <c r="F25" s="31">
        <f>'Ind T1'!F11</f>
        <v>94.353999999999985</v>
      </c>
      <c r="H25" s="31">
        <f t="shared" si="0"/>
        <v>13.248000000000005</v>
      </c>
      <c r="I25" s="31">
        <f t="shared" si="1"/>
        <v>-2.4650000000000603</v>
      </c>
      <c r="J25" s="31">
        <f t="shared" si="2"/>
        <v>2.2790000000000248</v>
      </c>
      <c r="K25" s="31">
        <f t="shared" si="3"/>
        <v>5.195999999999998</v>
      </c>
      <c r="L25" s="31">
        <f t="shared" si="4"/>
        <v>7.4750000000000227</v>
      </c>
    </row>
    <row r="26" spans="1:12" x14ac:dyDescent="0.2">
      <c r="A26" s="10" t="str">
        <f>'Ind T2'!A16</f>
        <v>Media</v>
      </c>
      <c r="B26" s="11">
        <f>'Ind T2'!B16</f>
        <v>1.6079999999999968</v>
      </c>
      <c r="C26" s="11">
        <f>'Ind T2'!C16</f>
        <v>1.478999999999995</v>
      </c>
      <c r="D26" s="11">
        <f>'Ind T2'!D16</f>
        <v>1.7780000000000025</v>
      </c>
      <c r="E26" s="11">
        <f>'Ind T2'!E16</f>
        <v>1.7470000000000001</v>
      </c>
      <c r="F26" s="11">
        <f>'Ind T2'!F16</f>
        <v>1.7850000000000015</v>
      </c>
      <c r="H26" s="11">
        <f t="shared" si="0"/>
        <v>-0.12900000000000178</v>
      </c>
      <c r="I26" s="31">
        <f t="shared" si="1"/>
        <v>0.29900000000000748</v>
      </c>
      <c r="J26" s="11">
        <f t="shared" si="2"/>
        <v>-3.1000000000002359E-2</v>
      </c>
      <c r="K26" s="11">
        <f t="shared" si="3"/>
        <v>3.8000000000001366E-2</v>
      </c>
      <c r="L26" s="31">
        <f t="shared" si="4"/>
        <v>6.999999999999007E-3</v>
      </c>
    </row>
    <row r="27" spans="1:12" x14ac:dyDescent="0.2">
      <c r="A27" s="10" t="str">
        <f>'Ind T2'!A17</f>
        <v>Information technology</v>
      </c>
      <c r="B27" s="11">
        <f>'Ind T2'!B17</f>
        <v>6.712999999999993</v>
      </c>
      <c r="C27" s="11">
        <f>'Ind T2'!C17</f>
        <v>6.9840000000000098</v>
      </c>
      <c r="D27" s="11">
        <f>'Ind T2'!D17</f>
        <v>7.5289999999999733</v>
      </c>
      <c r="E27" s="11">
        <f>'Ind T2'!E17</f>
        <v>7.973000000000007</v>
      </c>
      <c r="F27" s="11">
        <f>'Ind T2'!F17</f>
        <v>8.3949999999999996</v>
      </c>
      <c r="H27" s="11">
        <f t="shared" si="0"/>
        <v>0.27100000000001678</v>
      </c>
      <c r="I27" s="31">
        <f t="shared" si="1"/>
        <v>0.54499999999996351</v>
      </c>
      <c r="J27" s="11">
        <f t="shared" si="2"/>
        <v>0.4440000000000337</v>
      </c>
      <c r="K27" s="11">
        <f t="shared" si="3"/>
        <v>0.4219999999999926</v>
      </c>
      <c r="L27" s="31">
        <f t="shared" si="4"/>
        <v>0.8660000000000263</v>
      </c>
    </row>
    <row r="28" spans="1:12" x14ac:dyDescent="0.2">
      <c r="A28" s="10" t="str">
        <f>'Ind T2'!A18</f>
        <v>Finance and insurance</v>
      </c>
      <c r="B28" s="11">
        <f>'Ind T2'!B18</f>
        <v>5.7620000000000182</v>
      </c>
      <c r="C28" s="11">
        <f>'Ind T2'!C18</f>
        <v>5.0620000000000092</v>
      </c>
      <c r="D28" s="11">
        <f>'Ind T2'!D18</f>
        <v>5.1520000000000161</v>
      </c>
      <c r="E28" s="11">
        <f>'Ind T2'!E18</f>
        <v>5.1659999999999959</v>
      </c>
      <c r="F28" s="11">
        <f>'Ind T2'!F18</f>
        <v>4.9579999999999931</v>
      </c>
      <c r="H28" s="11">
        <f t="shared" si="0"/>
        <v>-0.70000000000000906</v>
      </c>
      <c r="I28" s="31">
        <f t="shared" si="1"/>
        <v>9.0000000000006963E-2</v>
      </c>
      <c r="J28" s="11">
        <f t="shared" si="2"/>
        <v>1.3999999999979806E-2</v>
      </c>
      <c r="K28" s="11">
        <f t="shared" si="3"/>
        <v>-0.20800000000000285</v>
      </c>
      <c r="L28" s="31">
        <f t="shared" si="4"/>
        <v>-0.19400000000002304</v>
      </c>
    </row>
    <row r="29" spans="1:12" x14ac:dyDescent="0.2">
      <c r="A29" s="10" t="str">
        <f>'Ind T2'!A19</f>
        <v>Real estate</v>
      </c>
      <c r="B29" s="11">
        <f>'Ind T2'!B19</f>
        <v>6.1220000000000026</v>
      </c>
      <c r="C29" s="11">
        <f>'Ind T2'!C19</f>
        <v>6.5760000000000014</v>
      </c>
      <c r="D29" s="11">
        <f>'Ind T2'!D19</f>
        <v>6.6350000000000007</v>
      </c>
      <c r="E29" s="11">
        <f>'Ind T2'!E19</f>
        <v>6.7079999999999878</v>
      </c>
      <c r="F29" s="11">
        <f>'Ind T2'!F19</f>
        <v>7.7340000000000018</v>
      </c>
      <c r="H29" s="11">
        <f t="shared" ref="H29:H31" si="9">C29-B29</f>
        <v>0.45399999999999885</v>
      </c>
      <c r="I29" s="31">
        <f t="shared" ref="I29:I31" si="10">D29-C29</f>
        <v>5.8999999999999275E-2</v>
      </c>
      <c r="J29" s="11">
        <f t="shared" ref="J29:J31" si="11">E29-D29</f>
        <v>7.2999999999987075E-2</v>
      </c>
      <c r="K29" s="11">
        <f t="shared" ref="K29:K31" si="12">F29-E29</f>
        <v>1.026000000000014</v>
      </c>
      <c r="L29" s="31">
        <f t="shared" si="4"/>
        <v>1.0990000000000011</v>
      </c>
    </row>
    <row r="30" spans="1:12" x14ac:dyDescent="0.2">
      <c r="A30" s="10" t="str">
        <f>'Ind T2'!A20</f>
        <v>Professional services</v>
      </c>
      <c r="B30" s="11">
        <f>'Ind T2'!B20</f>
        <v>18.984999999999971</v>
      </c>
      <c r="C30" s="11">
        <f>'Ind T2'!C20</f>
        <v>19.731000000000048</v>
      </c>
      <c r="D30" s="11">
        <f>'Ind T2'!D20</f>
        <v>19.517000000000035</v>
      </c>
      <c r="E30" s="11">
        <f>'Ind T2'!E20</f>
        <v>20.289000000000016</v>
      </c>
      <c r="F30" s="11">
        <f>'Ind T2'!F20</f>
        <v>21.606000000000041</v>
      </c>
      <c r="H30" s="11">
        <f t="shared" si="9"/>
        <v>0.74600000000007682</v>
      </c>
      <c r="I30" s="31">
        <f t="shared" si="10"/>
        <v>-0.21400000000001285</v>
      </c>
      <c r="J30" s="11">
        <f t="shared" si="11"/>
        <v>0.7719999999999807</v>
      </c>
      <c r="K30" s="11">
        <f t="shared" si="12"/>
        <v>1.317000000000025</v>
      </c>
      <c r="L30" s="31">
        <f t="shared" si="4"/>
        <v>2.0890000000000057</v>
      </c>
    </row>
    <row r="31" spans="1:12" x14ac:dyDescent="0.2">
      <c r="A31" s="10" t="str">
        <f>'Ind T2'!A21</f>
        <v>Support services</v>
      </c>
      <c r="B31" s="11">
        <f>'Ind T2'!B21</f>
        <v>19.086000000000023</v>
      </c>
      <c r="C31" s="11">
        <f>'Ind T2'!C21</f>
        <v>32.187999999999938</v>
      </c>
      <c r="D31" s="11">
        <f>'Ind T2'!D21</f>
        <v>29.658999999999949</v>
      </c>
      <c r="E31" s="11">
        <f>'Ind T2'!E21</f>
        <v>31.547999999999966</v>
      </c>
      <c r="F31" s="11">
        <f>'Ind T2'!F21</f>
        <v>33.505999999999943</v>
      </c>
      <c r="H31" s="11">
        <f t="shared" si="9"/>
        <v>13.101999999999915</v>
      </c>
      <c r="I31" s="31">
        <f t="shared" si="10"/>
        <v>-2.5289999999999893</v>
      </c>
      <c r="J31" s="11">
        <f t="shared" si="11"/>
        <v>1.8890000000000171</v>
      </c>
      <c r="K31" s="11">
        <f t="shared" si="12"/>
        <v>1.9579999999999771</v>
      </c>
      <c r="L31" s="31">
        <f t="shared" si="4"/>
        <v>3.8469999999999942</v>
      </c>
    </row>
    <row r="32" spans="1:12" x14ac:dyDescent="0.2">
      <c r="A32" s="10" t="str">
        <f>'Ind T2'!A25</f>
        <v>Arts and entertainment</v>
      </c>
      <c r="B32" s="11">
        <f>'Ind T2'!B25</f>
        <v>8.7470000000000159</v>
      </c>
      <c r="C32" s="11">
        <f>'Ind T2'!C25</f>
        <v>8.4830000000000059</v>
      </c>
      <c r="D32" s="11">
        <f>'Ind T2'!D25</f>
        <v>8.2779999999999987</v>
      </c>
      <c r="E32" s="11">
        <f>'Ind T2'!E25</f>
        <v>7.645999999999999</v>
      </c>
      <c r="F32" s="11">
        <f>'Ind T2'!F25</f>
        <v>8.2890000000000033</v>
      </c>
      <c r="H32" s="11">
        <f t="shared" ref="H32" si="13">C32-B32</f>
        <v>-0.26400000000001</v>
      </c>
      <c r="I32" s="31">
        <f t="shared" ref="I32:I33" si="14">D32-C32</f>
        <v>-0.20500000000000718</v>
      </c>
      <c r="J32" s="11">
        <f t="shared" ref="J32:J33" si="15">E32-D32</f>
        <v>-0.63199999999999967</v>
      </c>
      <c r="K32" s="11">
        <f t="shared" ref="K32:K33" si="16">F32-E32</f>
        <v>0.64300000000000423</v>
      </c>
      <c r="L32" s="31">
        <f t="shared" si="4"/>
        <v>1.1000000000004562E-2</v>
      </c>
    </row>
    <row r="33" spans="1:12" x14ac:dyDescent="0.2">
      <c r="A33" s="10" t="str">
        <f>'Ind T2'!A26</f>
        <v>Other services</v>
      </c>
      <c r="B33" s="11">
        <f>'Ind T2'!B26</f>
        <v>9.0729999999999968</v>
      </c>
      <c r="C33" s="11">
        <f>'Ind T2'!C26</f>
        <v>8.8410000000000135</v>
      </c>
      <c r="D33" s="11">
        <f>'Ind T2'!D26</f>
        <v>8.3309999999999942</v>
      </c>
      <c r="E33" s="11">
        <f>'Ind T2'!E26</f>
        <v>8.0810000000000031</v>
      </c>
      <c r="F33" s="11">
        <f>'Ind T2'!F26</f>
        <v>8.0809999999999977</v>
      </c>
      <c r="H33" s="11">
        <f>C33-B33</f>
        <v>-0.23199999999998333</v>
      </c>
      <c r="I33" s="31">
        <f t="shared" si="14"/>
        <v>-0.51000000000001933</v>
      </c>
      <c r="J33" s="11">
        <f t="shared" si="15"/>
        <v>-0.24999999999999112</v>
      </c>
      <c r="K33" s="11">
        <f t="shared" si="16"/>
        <v>0</v>
      </c>
      <c r="L33" s="31">
        <f t="shared" si="4"/>
        <v>-0.24999999999999645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66.938000000000144</v>
      </c>
      <c r="C35" s="31">
        <f>'Ind T1'!C12</f>
        <v>68.324000000000041</v>
      </c>
      <c r="D35" s="31">
        <f>'Ind T1'!D12</f>
        <v>67.91300000000011</v>
      </c>
      <c r="E35" s="31">
        <f>'Ind T1'!E12</f>
        <v>70.695000000000022</v>
      </c>
      <c r="F35" s="31">
        <f>'Ind T1'!F12</f>
        <v>74.73699999999991</v>
      </c>
      <c r="H35" s="31">
        <f t="shared" si="0"/>
        <v>1.3859999999998962</v>
      </c>
      <c r="I35" s="31">
        <f t="shared" si="1"/>
        <v>-0.41099999999993031</v>
      </c>
      <c r="J35" s="31">
        <f t="shared" si="2"/>
        <v>2.7819999999999112</v>
      </c>
      <c r="K35" s="31">
        <f t="shared" si="3"/>
        <v>4.0419999999998879</v>
      </c>
      <c r="L35" s="31">
        <f t="shared" si="4"/>
        <v>6.8239999999997991</v>
      </c>
    </row>
    <row r="36" spans="1:12" x14ac:dyDescent="0.2">
      <c r="A36" s="10" t="str">
        <f>'Ind T2'!A22</f>
        <v>Public admin. and defence</v>
      </c>
      <c r="B36" s="32">
        <f>'Ind T2'!B22</f>
        <v>9.8839999999999986</v>
      </c>
      <c r="C36" s="32">
        <f>'Ind T2'!C22</f>
        <v>9.754999999999983</v>
      </c>
      <c r="D36" s="32">
        <f>'Ind T2'!D22</f>
        <v>9.6829999999999945</v>
      </c>
      <c r="E36" s="32">
        <f>'Ind T2'!E22</f>
        <v>9.7370000000000161</v>
      </c>
      <c r="F36" s="32">
        <f>'Ind T2'!F22</f>
        <v>10.041999999999994</v>
      </c>
      <c r="H36" s="11">
        <f t="shared" si="0"/>
        <v>-0.12900000000001555</v>
      </c>
      <c r="I36" s="31">
        <f t="shared" si="1"/>
        <v>-7.1999999999988518E-2</v>
      </c>
      <c r="J36" s="11">
        <f t="shared" si="2"/>
        <v>5.4000000000021586E-2</v>
      </c>
      <c r="K36" s="11">
        <f t="shared" si="3"/>
        <v>0.3049999999999784</v>
      </c>
      <c r="L36" s="31">
        <f t="shared" si="4"/>
        <v>0.35899999999999999</v>
      </c>
    </row>
    <row r="37" spans="1:12" x14ac:dyDescent="0.2">
      <c r="A37" s="10" t="str">
        <f>'Ind T2'!A23</f>
        <v>Education</v>
      </c>
      <c r="B37" s="32">
        <f>'Ind T2'!B23</f>
        <v>24.798000000000059</v>
      </c>
      <c r="C37" s="32">
        <f>'Ind T2'!C23</f>
        <v>22.87400000000007</v>
      </c>
      <c r="D37" s="32">
        <f>'Ind T2'!D23</f>
        <v>23.23400000000002</v>
      </c>
      <c r="E37" s="32">
        <f>'Ind T2'!E23</f>
        <v>23.900000000000023</v>
      </c>
      <c r="F37" s="32">
        <f>'Ind T2'!F23</f>
        <v>25.481999999999946</v>
      </c>
      <c r="H37" s="11">
        <f t="shared" si="0"/>
        <v>-1.9239999999999888</v>
      </c>
      <c r="I37" s="31">
        <f t="shared" si="1"/>
        <v>0.35999999999994969</v>
      </c>
      <c r="J37" s="11">
        <f t="shared" si="2"/>
        <v>0.66600000000000392</v>
      </c>
      <c r="K37" s="11">
        <f t="shared" si="3"/>
        <v>1.5819999999999226</v>
      </c>
      <c r="L37" s="31">
        <f t="shared" si="4"/>
        <v>2.2479999999999265</v>
      </c>
    </row>
    <row r="38" spans="1:12" x14ac:dyDescent="0.2">
      <c r="A38" s="10" t="str">
        <f>'Ind T2'!A24</f>
        <v>Health and social work</v>
      </c>
      <c r="B38" s="32">
        <f>'Ind T2'!B24</f>
        <v>32.256000000000085</v>
      </c>
      <c r="C38" s="32">
        <f>'Ind T2'!C24</f>
        <v>35.694999999999993</v>
      </c>
      <c r="D38" s="32">
        <f>'Ind T2'!D24</f>
        <v>34.996000000000095</v>
      </c>
      <c r="E38" s="32">
        <f>'Ind T2'!E24</f>
        <v>37.057999999999971</v>
      </c>
      <c r="F38" s="32">
        <f>'Ind T2'!F24</f>
        <v>39.212999999999973</v>
      </c>
      <c r="H38" s="11">
        <f t="shared" si="0"/>
        <v>3.4389999999999077</v>
      </c>
      <c r="I38" s="31">
        <f t="shared" si="1"/>
        <v>-0.69899999999989859</v>
      </c>
      <c r="J38" s="11">
        <f t="shared" si="2"/>
        <v>2.0619999999998768</v>
      </c>
      <c r="K38" s="11">
        <f t="shared" si="3"/>
        <v>2.1550000000000011</v>
      </c>
      <c r="L38" s="31">
        <f t="shared" si="4"/>
        <v>4.216999999999878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282.63100000000009</v>
      </c>
      <c r="C40" s="33">
        <f>'Ind T1'!C14</f>
        <v>303.52999999999986</v>
      </c>
      <c r="D40" s="33">
        <f>'Ind T1'!D14</f>
        <v>294.91000000000003</v>
      </c>
      <c r="E40" s="33">
        <f>'Ind T1'!E14</f>
        <v>302.78199999999993</v>
      </c>
      <c r="F40" s="33">
        <f>'Ind T1'!F14</f>
        <v>315.26199999999983</v>
      </c>
      <c r="G40" s="24"/>
      <c r="H40" s="34">
        <f t="shared" si="0"/>
        <v>20.898999999999774</v>
      </c>
      <c r="I40" s="34">
        <f>D40-C40</f>
        <v>-8.619999999999834</v>
      </c>
      <c r="J40" s="34">
        <f>E40-D40</f>
        <v>7.8719999999999004</v>
      </c>
      <c r="K40" s="34">
        <f>F40-E40</f>
        <v>12.479999999999905</v>
      </c>
      <c r="L40" s="205">
        <f t="shared" si="4"/>
        <v>20.351999999999805</v>
      </c>
    </row>
    <row r="44" spans="1:12" ht="15.75" x14ac:dyDescent="0.25">
      <c r="A44" s="19" t="str">
        <f>CONCATENATE(A1," (Continued)")</f>
        <v>Industry Table 4  Employment by Industry Group in Sector (SIC 2007), 2015-2035, Worcestershire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-5.2146399922883724</v>
      </c>
      <c r="C50" s="44">
        <f t="shared" ref="B50:E54" si="17">IF(AND(D$5-C$5 &lt;&gt; 0,C7&lt;&gt;0,D7&lt;&gt;0),(EXP(LN(D7/C7)/(D$5-C$5))-1)*100,0)</f>
        <v>-22.620628596724224</v>
      </c>
      <c r="D50" s="44">
        <f t="shared" si="17"/>
        <v>0.4460412942481673</v>
      </c>
      <c r="E50" s="44">
        <f t="shared" si="17"/>
        <v>4.6526859233297913E-2</v>
      </c>
      <c r="F50" s="44">
        <f>IF(AND(F$5-D$5 &lt;&gt; 0,D7&lt;&gt;0,F7&lt;&gt;0),(EXP(LN(F7/D7)/(F$5-D$5))-1)*100,0)</f>
        <v>0.17952146583537498</v>
      </c>
      <c r="H50" s="44">
        <f>(B7/B$40)*100</f>
        <v>2.9706578542339592</v>
      </c>
      <c r="I50" s="44">
        <f>(C7/C$40)*100</f>
        <v>2.2327282311468402</v>
      </c>
      <c r="J50" s="44">
        <f>(D7/D$40)*100</f>
        <v>1.7781696110677832</v>
      </c>
      <c r="K50" s="44">
        <f>(E7/E$40)*100</f>
        <v>1.7709110845426739</v>
      </c>
      <c r="L50" s="44">
        <f>(F7/F$40)*100</f>
        <v>1.7087374945283589</v>
      </c>
    </row>
    <row r="51" spans="1:12" x14ac:dyDescent="0.2">
      <c r="A51" t="str">
        <f>A8</f>
        <v>Agriculture</v>
      </c>
      <c r="B51" s="40">
        <f t="shared" si="17"/>
        <v>-5.6286185789351295</v>
      </c>
      <c r="C51" s="44">
        <f t="shared" si="17"/>
        <v>-32.206944768119328</v>
      </c>
      <c r="D51" s="40">
        <f t="shared" si="17"/>
        <v>0.90475824429734342</v>
      </c>
      <c r="E51" s="40">
        <f t="shared" si="17"/>
        <v>1.3137153735853779E-2</v>
      </c>
      <c r="F51" s="44">
        <f t="shared" ref="F51:F83" si="18">IF(AND(F$5-D$5 &lt;&gt; 0,D8&lt;&gt;0,F8&lt;&gt;0),(EXP(LN(F8/D8)/(F$5-D$5))-1)*100,0)</f>
        <v>0.30946532826696682</v>
      </c>
      <c r="H51" s="40">
        <f t="shared" ref="H51:L54" si="19">(B8/B$7)*100</f>
        <v>64.435445450214416</v>
      </c>
      <c r="I51" s="40">
        <f t="shared" si="19"/>
        <v>63.317101962520262</v>
      </c>
      <c r="J51" s="40">
        <f t="shared" si="19"/>
        <v>55.47292143401981</v>
      </c>
      <c r="K51" s="40">
        <f t="shared" si="19"/>
        <v>56.751212234240931</v>
      </c>
      <c r="L51" s="40">
        <f t="shared" si="19"/>
        <v>56.562093929831072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11.943923183278372</v>
      </c>
      <c r="C52" s="44">
        <f t="shared" si="17"/>
        <v>6.1320754716978731</v>
      </c>
      <c r="D52" s="40">
        <f t="shared" si="17"/>
        <v>-6.4747944028415327</v>
      </c>
      <c r="E52" s="40">
        <f t="shared" si="17"/>
        <v>-4.6507212206651776</v>
      </c>
      <c r="F52" s="44">
        <f t="shared" si="18"/>
        <v>-5.2626646123717258</v>
      </c>
      <c r="H52" s="40">
        <f t="shared" si="19"/>
        <v>1.6079085278704184</v>
      </c>
      <c r="I52" s="40">
        <f t="shared" si="19"/>
        <v>3.1282278294230546</v>
      </c>
      <c r="J52" s="40">
        <f t="shared" si="19"/>
        <v>4.2906178489702516</v>
      </c>
      <c r="K52" s="40">
        <f t="shared" si="19"/>
        <v>3.0026109660574454</v>
      </c>
      <c r="L52" s="40">
        <f t="shared" si="19"/>
        <v>1.8563207722294435</v>
      </c>
    </row>
    <row r="53" spans="1:12" x14ac:dyDescent="0.2">
      <c r="A53" t="str">
        <f>A10</f>
        <v>Electricity and gas</v>
      </c>
      <c r="B53" s="40">
        <f t="shared" si="17"/>
        <v>-6.5917713001061307</v>
      </c>
      <c r="C53" s="44">
        <f t="shared" si="17"/>
        <v>9.4076655052261149</v>
      </c>
      <c r="D53" s="40">
        <f t="shared" si="17"/>
        <v>-0.71066634657538374</v>
      </c>
      <c r="E53" s="40">
        <f t="shared" si="17"/>
        <v>-0.132804058444147</v>
      </c>
      <c r="F53" s="44">
        <f t="shared" si="18"/>
        <v>-0.32579754105542813</v>
      </c>
      <c r="H53" s="40">
        <f t="shared" si="19"/>
        <v>4.4902334444973793</v>
      </c>
      <c r="I53" s="40">
        <f t="shared" si="19"/>
        <v>4.2349122030397002</v>
      </c>
      <c r="J53" s="40">
        <f t="shared" si="19"/>
        <v>5.9877955758962544</v>
      </c>
      <c r="K53" s="40">
        <f t="shared" si="19"/>
        <v>5.6508765386050088</v>
      </c>
      <c r="L53" s="40">
        <f t="shared" si="19"/>
        <v>5.5503991089660403</v>
      </c>
    </row>
    <row r="54" spans="1:12" x14ac:dyDescent="0.2">
      <c r="A54" t="str">
        <f>A11</f>
        <v>Water and sewerage</v>
      </c>
      <c r="B54" s="40">
        <f t="shared" si="17"/>
        <v>-5.3327976231058898</v>
      </c>
      <c r="C54" s="44">
        <f t="shared" si="17"/>
        <v>-9.6124811273275874</v>
      </c>
      <c r="D54" s="40">
        <f t="shared" si="17"/>
        <v>0.64854855072229434</v>
      </c>
      <c r="E54" s="40">
        <f t="shared" si="17"/>
        <v>0.45421452239313709</v>
      </c>
      <c r="F54" s="44">
        <f t="shared" si="18"/>
        <v>0.51895080450328201</v>
      </c>
      <c r="H54" s="40">
        <f t="shared" si="19"/>
        <v>29.466412577417795</v>
      </c>
      <c r="I54" s="40">
        <f t="shared" si="19"/>
        <v>29.319758005016975</v>
      </c>
      <c r="J54" s="40">
        <f t="shared" si="19"/>
        <v>34.24866514111369</v>
      </c>
      <c r="K54" s="40">
        <f t="shared" si="19"/>
        <v>34.595300261096611</v>
      </c>
      <c r="L54" s="40">
        <f t="shared" si="19"/>
        <v>36.031186188973443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-1.050422283690855</v>
      </c>
      <c r="C56" s="44">
        <f t="shared" si="20"/>
        <v>-4.6707049112181043</v>
      </c>
      <c r="D56" s="44">
        <f t="shared" si="20"/>
        <v>-1.5578751340450392E-2</v>
      </c>
      <c r="E56" s="44">
        <f t="shared" si="20"/>
        <v>-0.64330707408735144</v>
      </c>
      <c r="F56" s="44">
        <f t="shared" si="18"/>
        <v>-0.43450341980750817</v>
      </c>
      <c r="H56" s="44">
        <f>(B13/B$40)*100</f>
        <v>12.429988217852948</v>
      </c>
      <c r="I56" s="44">
        <f>(C13/C$40)*100</f>
        <v>11.09544361348139</v>
      </c>
      <c r="J56" s="44">
        <f>(D13/D$40)*100</f>
        <v>10.886372113526162</v>
      </c>
      <c r="K56" s="44">
        <f>(E13/E$40)*100</f>
        <v>10.59508160987113</v>
      </c>
      <c r="L56" s="44">
        <f>(F13/F$40)*100</f>
        <v>9.5396844529312279</v>
      </c>
    </row>
    <row r="57" spans="1:12" x14ac:dyDescent="0.2">
      <c r="A57" t="str">
        <f>A14</f>
        <v>Food drink and tobacco</v>
      </c>
      <c r="B57" s="40">
        <f t="shared" si="20"/>
        <v>-6.1377920162616899</v>
      </c>
      <c r="C57" s="44">
        <f t="shared" si="20"/>
        <v>-0.81156479837695139</v>
      </c>
      <c r="D57" s="40">
        <f t="shared" si="20"/>
        <v>0.17326710477105767</v>
      </c>
      <c r="E57" s="40">
        <f t="shared" si="20"/>
        <v>-0.2797958126134148</v>
      </c>
      <c r="F57" s="44">
        <f t="shared" si="18"/>
        <v>-0.12900297787581394</v>
      </c>
      <c r="H57" s="40">
        <f t="shared" ref="H57:L59" si="21">(B14/B$13)*100</f>
        <v>14.460163388460332</v>
      </c>
      <c r="I57" s="40">
        <f t="shared" si="21"/>
        <v>11.707939901419296</v>
      </c>
      <c r="J57" s="40">
        <f t="shared" si="21"/>
        <v>12.181903130353501</v>
      </c>
      <c r="K57" s="40">
        <f t="shared" si="21"/>
        <v>12.297381546134684</v>
      </c>
      <c r="L57" s="40">
        <f t="shared" si="21"/>
        <v>12.75477971737323</v>
      </c>
    </row>
    <row r="58" spans="1:12" x14ac:dyDescent="0.2">
      <c r="A58" t="str">
        <f>A15</f>
        <v>Engineering</v>
      </c>
      <c r="B58" s="40">
        <f t="shared" si="20"/>
        <v>4.2191217885093835</v>
      </c>
      <c r="C58" s="44">
        <f t="shared" si="20"/>
        <v>-6.6905763047240718</v>
      </c>
      <c r="D58" s="40">
        <f t="shared" si="20"/>
        <v>1.6392087175913783</v>
      </c>
      <c r="E58" s="40">
        <f t="shared" si="20"/>
        <v>-0.81492364089693625</v>
      </c>
      <c r="F58" s="44">
        <f t="shared" si="18"/>
        <v>-3.5352241715025379E-3</v>
      </c>
      <c r="H58" s="40">
        <f t="shared" si="21"/>
        <v>19.509834618997495</v>
      </c>
      <c r="I58" s="40">
        <f t="shared" si="21"/>
        <v>24.009739295682589</v>
      </c>
      <c r="J58" s="40">
        <f t="shared" si="21"/>
        <v>23.501012303379547</v>
      </c>
      <c r="K58" s="40">
        <f t="shared" si="21"/>
        <v>25.511221945137219</v>
      </c>
      <c r="L58" s="40">
        <f t="shared" si="21"/>
        <v>25.073981712385645</v>
      </c>
    </row>
    <row r="59" spans="1:12" x14ac:dyDescent="0.2">
      <c r="A59" t="str">
        <f>A16</f>
        <v>Rest of manufacturing</v>
      </c>
      <c r="B59" s="40">
        <f t="shared" si="20"/>
        <v>-1.7117722097956145</v>
      </c>
      <c r="C59" s="44">
        <f t="shared" si="20"/>
        <v>-4.6191510000463731</v>
      </c>
      <c r="D59" s="40">
        <f t="shared" si="20"/>
        <v>-0.68539288887727867</v>
      </c>
      <c r="E59" s="40">
        <f t="shared" si="20"/>
        <v>-0.64652796701404336</v>
      </c>
      <c r="F59" s="44">
        <f t="shared" si="18"/>
        <v>-0.6594846305705393</v>
      </c>
      <c r="H59" s="40">
        <f t="shared" si="21"/>
        <v>66.030001992542182</v>
      </c>
      <c r="I59" s="40">
        <f t="shared" si="21"/>
        <v>64.282320802898113</v>
      </c>
      <c r="J59" s="40">
        <f t="shared" si="21"/>
        <v>64.317084566266956</v>
      </c>
      <c r="K59" s="40">
        <f t="shared" si="21"/>
        <v>62.191396508728104</v>
      </c>
      <c r="L59" s="40">
        <f t="shared" si="21"/>
        <v>62.171238570241115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4.7117295564014894</v>
      </c>
      <c r="C61" s="44">
        <f>IF(AND(D$5-C$5 &lt;&gt; 0,C18&lt;&gt;0,D18&lt;&gt;0),(EXP(LN(D18/C18)/(D$5-C$5))-1)*100,0)</f>
        <v>-5.9667314754801026</v>
      </c>
      <c r="D61" s="44">
        <f>IF(AND(E$5-D$5 &lt;&gt; 0,D18&lt;&gt;0,E18&lt;&gt;0),(EXP(LN(E18/D18)/(E$5-D$5))-1)*100,0)</f>
        <v>-5.2435037028142339E-2</v>
      </c>
      <c r="E61" s="44">
        <f>IF(AND(F$5-E$5 &lt;&gt; 0,E18&lt;&gt;0,F18&lt;&gt;0),(EXP(LN(F18/E18)/(F$5-E$5))-1)*100,0)</f>
        <v>0.1786826226634064</v>
      </c>
      <c r="F61" s="44">
        <f t="shared" si="18"/>
        <v>0.10158408216136561</v>
      </c>
      <c r="H61" s="44">
        <f>(B18/B$40)*100</f>
        <v>6.8117085528480379</v>
      </c>
      <c r="I61" s="44">
        <f>(C18/C$40)*100</f>
        <v>7.6252759200078843</v>
      </c>
      <c r="J61" s="44">
        <f>(D18/D$40)*100</f>
        <v>7.3798786070326718</v>
      </c>
      <c r="K61" s="44">
        <f>(E18/E$40)*100</f>
        <v>7.1691844297217155</v>
      </c>
      <c r="L61" s="44">
        <f>(F18/F$40)*100</f>
        <v>7.0094080479093543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1.7264917157312487</v>
      </c>
      <c r="C63" s="44">
        <f t="shared" si="22"/>
        <v>-1.528044540614093</v>
      </c>
      <c r="D63" s="44">
        <f t="shared" si="22"/>
        <v>0.67594293873560751</v>
      </c>
      <c r="E63" s="44">
        <f t="shared" si="22"/>
        <v>0.56219127600740659</v>
      </c>
      <c r="F63" s="44">
        <f t="shared" si="18"/>
        <v>0.60009420911326661</v>
      </c>
      <c r="H63" s="44">
        <f>(B20/B$40)*100</f>
        <v>27.179608747801893</v>
      </c>
      <c r="I63" s="44">
        <f>(C20/C$40)*100</f>
        <v>27.101769182617826</v>
      </c>
      <c r="J63" s="44">
        <f>(D20/D$40)*100</f>
        <v>27.467702010782908</v>
      </c>
      <c r="K63" s="44">
        <f>(E20/E$40)*100</f>
        <v>27.670072857699584</v>
      </c>
      <c r="L63" s="44">
        <f>(F20/F$40)*100</f>
        <v>28.107098223065265</v>
      </c>
    </row>
    <row r="64" spans="1:12" x14ac:dyDescent="0.2">
      <c r="A64" t="str">
        <f>A21</f>
        <v>Wholesale and retail trade</v>
      </c>
      <c r="B64" s="40">
        <f t="shared" si="22"/>
        <v>-1.1725991137558456</v>
      </c>
      <c r="C64" s="44">
        <f t="shared" si="22"/>
        <v>-2.1556244839666228</v>
      </c>
      <c r="D64" s="40">
        <f t="shared" si="22"/>
        <v>0.19853956072133361</v>
      </c>
      <c r="E64" s="40">
        <f t="shared" si="22"/>
        <v>0.10853708743665536</v>
      </c>
      <c r="F64" s="44">
        <f t="shared" si="18"/>
        <v>0.13852892561643237</v>
      </c>
      <c r="H64" s="40">
        <f t="shared" ref="H64:L66" si="23">(B21/B$20)*100</f>
        <v>61.154937644822859</v>
      </c>
      <c r="I64" s="40">
        <f t="shared" si="23"/>
        <v>54.475942719603168</v>
      </c>
      <c r="J64" s="40">
        <f t="shared" si="23"/>
        <v>54.128757484105883</v>
      </c>
      <c r="K64" s="40">
        <f t="shared" si="23"/>
        <v>52.857483886368961</v>
      </c>
      <c r="L64" s="40">
        <f t="shared" si="23"/>
        <v>50.520815700082352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7.999801282424901</v>
      </c>
      <c r="C65" s="44">
        <f t="shared" si="22"/>
        <v>-4.3422509762779278</v>
      </c>
      <c r="D65" s="40">
        <f t="shared" si="22"/>
        <v>1.5179221844149771</v>
      </c>
      <c r="E65" s="40">
        <f t="shared" si="22"/>
        <v>0.3843331991641552</v>
      </c>
      <c r="F65" s="44">
        <f t="shared" si="18"/>
        <v>0.760782712895125</v>
      </c>
      <c r="H65" s="40">
        <f t="shared" si="23"/>
        <v>16.416725246686937</v>
      </c>
      <c r="I65" s="40">
        <f t="shared" si="23"/>
        <v>20.856531569862184</v>
      </c>
      <c r="J65" s="40">
        <f t="shared" si="23"/>
        <v>20.260477748287162</v>
      </c>
      <c r="K65" s="40">
        <f t="shared" si="23"/>
        <v>21.121986154213513</v>
      </c>
      <c r="L65" s="40">
        <f t="shared" si="23"/>
        <v>20.75137398291411</v>
      </c>
    </row>
    <row r="66" spans="1:12" x14ac:dyDescent="0.2">
      <c r="A66" t="str">
        <f>A23</f>
        <v>Accommodation and food</v>
      </c>
      <c r="B66" s="40">
        <f t="shared" si="22"/>
        <v>4.1756444252218472</v>
      </c>
      <c r="C66" s="44">
        <f t="shared" si="22"/>
        <v>2.2373349103095075</v>
      </c>
      <c r="D66" s="40">
        <f t="shared" si="22"/>
        <v>0.99605821901624925</v>
      </c>
      <c r="E66" s="40">
        <f t="shared" si="22"/>
        <v>1.5624963076012799</v>
      </c>
      <c r="F66" s="44">
        <f t="shared" si="18"/>
        <v>1.3733315020259207</v>
      </c>
      <c r="H66" s="40">
        <f t="shared" si="23"/>
        <v>22.428337108490194</v>
      </c>
      <c r="I66" s="40">
        <f t="shared" si="23"/>
        <v>24.667525710534662</v>
      </c>
      <c r="J66" s="40">
        <f t="shared" si="23"/>
        <v>25.610764767606959</v>
      </c>
      <c r="K66" s="40">
        <f t="shared" si="23"/>
        <v>26.020529959417519</v>
      </c>
      <c r="L66" s="40">
        <f t="shared" si="23"/>
        <v>28.727810317003538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4.094046381562122</v>
      </c>
      <c r="C68" s="44">
        <f t="shared" si="24"/>
        <v>-2.7589989255014991</v>
      </c>
      <c r="D68" s="44">
        <f t="shared" si="24"/>
        <v>0.51921790226587827</v>
      </c>
      <c r="E68" s="44">
        <f t="shared" si="24"/>
        <v>0.56804317712639829</v>
      </c>
      <c r="F68" s="44">
        <f t="shared" si="18"/>
        <v>0.5517654509707981</v>
      </c>
      <c r="H68" s="44">
        <f>(B25/B$40)*100</f>
        <v>26.924151986158627</v>
      </c>
      <c r="I68" s="44">
        <f>(C25/C$40)*100</f>
        <v>29.434981715151736</v>
      </c>
      <c r="J68" s="44">
        <f>(D25/D$40)*100</f>
        <v>29.459496117459551</v>
      </c>
      <c r="K68" s="44">
        <f>(E25/E$40)*100</f>
        <v>29.446268272222266</v>
      </c>
      <c r="L68" s="44">
        <f>(F25/F$40)*100</f>
        <v>29.92875766822517</v>
      </c>
    </row>
    <row r="69" spans="1:12" x14ac:dyDescent="0.2">
      <c r="A69" t="str">
        <f>A26</f>
        <v>Media</v>
      </c>
      <c r="B69" s="40">
        <f t="shared" si="24"/>
        <v>-2.0689226173392083</v>
      </c>
      <c r="C69" s="44">
        <f t="shared" si="24"/>
        <v>20.216362407032349</v>
      </c>
      <c r="D69" s="40">
        <f t="shared" si="24"/>
        <v>-0.35116409041721086</v>
      </c>
      <c r="E69" s="40">
        <f t="shared" si="24"/>
        <v>0.21541552737776026</v>
      </c>
      <c r="F69" s="44">
        <f t="shared" si="18"/>
        <v>2.6198618838124688E-2</v>
      </c>
      <c r="H69" s="40">
        <f t="shared" ref="H69:L71" si="25">(B26/B$25)*100</f>
        <v>2.113120269133721</v>
      </c>
      <c r="I69" s="40">
        <f t="shared" si="25"/>
        <v>1.6553993553008535</v>
      </c>
      <c r="J69" s="40">
        <f t="shared" si="25"/>
        <v>2.0465244765708666</v>
      </c>
      <c r="K69" s="40">
        <f t="shared" si="25"/>
        <v>1.9594427869624713</v>
      </c>
      <c r="L69" s="40">
        <f t="shared" si="25"/>
        <v>1.8918116878987663</v>
      </c>
    </row>
    <row r="70" spans="1:12" x14ac:dyDescent="0.2">
      <c r="A70" t="str">
        <f>A27</f>
        <v>Information technology</v>
      </c>
      <c r="B70" s="40">
        <f t="shared" si="24"/>
        <v>0.99430755216409761</v>
      </c>
      <c r="C70" s="44">
        <f t="shared" si="24"/>
        <v>7.803550973653528</v>
      </c>
      <c r="D70" s="40">
        <f t="shared" si="24"/>
        <v>1.1525634673045015</v>
      </c>
      <c r="E70" s="40">
        <f t="shared" si="24"/>
        <v>0.51708687346136983</v>
      </c>
      <c r="F70" s="44">
        <f t="shared" si="18"/>
        <v>0.72846757369164905</v>
      </c>
      <c r="H70" s="40">
        <f t="shared" si="25"/>
        <v>8.8217514718250509</v>
      </c>
      <c r="I70" s="40">
        <f t="shared" si="25"/>
        <v>7.8169770773639051</v>
      </c>
      <c r="J70" s="40">
        <f t="shared" si="25"/>
        <v>8.6660758065815404</v>
      </c>
      <c r="K70" s="40">
        <f t="shared" si="25"/>
        <v>8.9425514255591292</v>
      </c>
      <c r="L70" s="40">
        <f t="shared" si="25"/>
        <v>8.8973440447675785</v>
      </c>
    </row>
    <row r="71" spans="1:12" x14ac:dyDescent="0.2">
      <c r="A71" t="str">
        <f>A28</f>
        <v>Finance and insurance</v>
      </c>
      <c r="B71" s="40">
        <f t="shared" si="24"/>
        <v>-3.1862100446024555</v>
      </c>
      <c r="C71" s="44">
        <f t="shared" si="24"/>
        <v>1.777953378111552</v>
      </c>
      <c r="D71" s="40">
        <f t="shared" si="24"/>
        <v>5.4288848495898101E-2</v>
      </c>
      <c r="E71" s="40">
        <f t="shared" si="24"/>
        <v>-0.41011931487549003</v>
      </c>
      <c r="F71" s="44">
        <f t="shared" si="18"/>
        <v>-0.25555659797834585</v>
      </c>
      <c r="H71" s="40">
        <f t="shared" si="25"/>
        <v>7.572014297729206</v>
      </c>
      <c r="I71" s="40">
        <f t="shared" si="25"/>
        <v>5.6657414040114702</v>
      </c>
      <c r="J71" s="40">
        <f t="shared" si="25"/>
        <v>5.9300866722683487</v>
      </c>
      <c r="K71" s="40">
        <f t="shared" si="25"/>
        <v>5.7942080351735088</v>
      </c>
      <c r="L71" s="40">
        <f t="shared" si="25"/>
        <v>5.2546791868919112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1.804533884016335</v>
      </c>
      <c r="C72" s="44">
        <f t="shared" si="27"/>
        <v>0.8972019464720038</v>
      </c>
      <c r="D72" s="40">
        <f t="shared" si="27"/>
        <v>0.21908316075305301</v>
      </c>
      <c r="E72" s="40">
        <f t="shared" si="27"/>
        <v>1.4334299664501948</v>
      </c>
      <c r="F72" s="44">
        <f t="shared" si="18"/>
        <v>1.0270215355552947</v>
      </c>
      <c r="H72" s="40">
        <f t="shared" ref="H72:L72" si="28">(B29/B$25)*100</f>
        <v>8.0451009251471834</v>
      </c>
      <c r="I72" s="40">
        <f t="shared" si="28"/>
        <v>7.3603151862464173</v>
      </c>
      <c r="J72" s="40">
        <f t="shared" si="28"/>
        <v>7.6370584375971218</v>
      </c>
      <c r="K72" s="40">
        <f t="shared" si="28"/>
        <v>7.5237219318513073</v>
      </c>
      <c r="L72" s="40">
        <f t="shared" si="28"/>
        <v>8.1967908090806993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0.96820227521805524</v>
      </c>
      <c r="C73" s="44">
        <f t="shared" si="29"/>
        <v>-1.0845877046272934</v>
      </c>
      <c r="D73" s="40">
        <f t="shared" si="29"/>
        <v>0.77887732289940725</v>
      </c>
      <c r="E73" s="40">
        <f t="shared" si="29"/>
        <v>0.63090373252676635</v>
      </c>
      <c r="F73" s="44">
        <f t="shared" si="18"/>
        <v>0.6802041058201036</v>
      </c>
      <c r="H73" s="40">
        <f t="shared" ref="H73:L73" si="30">(B30/B$25)*100</f>
        <v>24.948748948696338</v>
      </c>
      <c r="I73" s="40">
        <f t="shared" si="30"/>
        <v>22.084303366762224</v>
      </c>
      <c r="J73" s="40">
        <f t="shared" si="30"/>
        <v>22.464577170547592</v>
      </c>
      <c r="K73" s="40">
        <f t="shared" si="30"/>
        <v>22.756230512124564</v>
      </c>
      <c r="L73" s="40">
        <f t="shared" si="30"/>
        <v>22.898870212179713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13.957986792512722</v>
      </c>
      <c r="C74" s="44">
        <f t="shared" si="31"/>
        <v>-7.8569653286939101</v>
      </c>
      <c r="D74" s="40">
        <f t="shared" si="31"/>
        <v>1.2425477648396521</v>
      </c>
      <c r="E74" s="40">
        <f t="shared" si="31"/>
        <v>0.60395984443100126</v>
      </c>
      <c r="F74" s="44">
        <f t="shared" si="18"/>
        <v>0.81637368122855491</v>
      </c>
      <c r="H74" s="40">
        <f>(B31/B$25)*100</f>
        <v>25.081476030277567</v>
      </c>
      <c r="I74" s="40">
        <f t="shared" ref="I74:L74" si="32">(C31/C$25)*100</f>
        <v>36.027041547277861</v>
      </c>
      <c r="J74" s="40">
        <f t="shared" si="32"/>
        <v>34.138284280435968</v>
      </c>
      <c r="K74" s="40">
        <f t="shared" si="32"/>
        <v>35.384373808295358</v>
      </c>
      <c r="L74" s="40">
        <f t="shared" si="32"/>
        <v>35.510948131504705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-0.76323802318604139</v>
      </c>
      <c r="C75" s="44">
        <f t="shared" si="33"/>
        <v>-2.4165979016858019</v>
      </c>
      <c r="D75" s="40">
        <f t="shared" si="33"/>
        <v>-1.5758270078807479</v>
      </c>
      <c r="E75" s="40">
        <f t="shared" si="33"/>
        <v>0.81073580033421688</v>
      </c>
      <c r="F75" s="44">
        <f t="shared" si="18"/>
        <v>8.8533337701202086E-3</v>
      </c>
      <c r="H75" s="40">
        <f t="shared" ref="H75:L75" si="34">(B32/B$25)*100</f>
        <v>11.494690916736772</v>
      </c>
      <c r="I75" s="40">
        <f t="shared" si="34"/>
        <v>9.4947618194842445</v>
      </c>
      <c r="J75" s="40">
        <f t="shared" si="34"/>
        <v>9.5281943852944924</v>
      </c>
      <c r="K75" s="40">
        <f t="shared" si="34"/>
        <v>8.5757868054465121</v>
      </c>
      <c r="L75" s="40">
        <f t="shared" si="34"/>
        <v>8.785001165822333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-0.64548219950889552</v>
      </c>
      <c r="C76" s="44">
        <f t="shared" si="35"/>
        <v>-5.7685782151342462</v>
      </c>
      <c r="D76" s="40">
        <f t="shared" si="35"/>
        <v>-0.60750457799180202</v>
      </c>
      <c r="E76" s="40">
        <f t="shared" si="35"/>
        <v>-1.1102230246251565E-14</v>
      </c>
      <c r="F76" s="44">
        <f t="shared" si="18"/>
        <v>-0.20291298430010762</v>
      </c>
      <c r="H76" s="40">
        <f t="shared" ref="H76:L76" si="36">(B33/B$25)*100</f>
        <v>11.923097140454155</v>
      </c>
      <c r="I76" s="40">
        <f t="shared" si="36"/>
        <v>9.8954602435530212</v>
      </c>
      <c r="J76" s="40">
        <f t="shared" si="36"/>
        <v>9.5891987707040798</v>
      </c>
      <c r="K76" s="40">
        <f t="shared" si="36"/>
        <v>9.0636846945871419</v>
      </c>
      <c r="L76" s="40">
        <f t="shared" si="36"/>
        <v>8.5645547618542928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0.51367174126213389</v>
      </c>
      <c r="C78" s="44">
        <f t="shared" ref="C78:C83" si="38">IF(AND(D$5-C$5 &lt;&gt; 0,C35&lt;&gt;0,D35&lt;&gt;0),(EXP(LN(D35/C35)/(D$5-C$5))-1)*100,0)</f>
        <v>-0.60154557695675237</v>
      </c>
      <c r="D78" s="44">
        <f t="shared" si="37"/>
        <v>0.80617976431958116</v>
      </c>
      <c r="E78" s="44">
        <f t="shared" si="37"/>
        <v>0.55755292349217722</v>
      </c>
      <c r="F78" s="44">
        <f t="shared" si="18"/>
        <v>0.64036032791905395</v>
      </c>
      <c r="H78" s="44">
        <f>(B35/B$40)*100</f>
        <v>23.683884641104523</v>
      </c>
      <c r="I78" s="44">
        <f>(C35/C$40)*100</f>
        <v>22.509801337594332</v>
      </c>
      <c r="J78" s="44">
        <f>(D35/D$40)*100</f>
        <v>23.028381540130923</v>
      </c>
      <c r="K78" s="44">
        <f>(E35/E$40)*100</f>
        <v>23.348481745942635</v>
      </c>
      <c r="L78" s="44">
        <f>(F35/F$40)*100</f>
        <v>23.706314113340635</v>
      </c>
    </row>
    <row r="79" spans="1:12" x14ac:dyDescent="0.2">
      <c r="A79" t="str">
        <f>A36</f>
        <v>Public admin. and defence</v>
      </c>
      <c r="B79" s="40">
        <f t="shared" si="37"/>
        <v>-0.32789410056609514</v>
      </c>
      <c r="C79" s="44">
        <f t="shared" si="38"/>
        <v>-0.73808303434124145</v>
      </c>
      <c r="D79" s="40">
        <f t="shared" si="37"/>
        <v>0.11128770620751904</v>
      </c>
      <c r="E79" s="40">
        <f t="shared" si="37"/>
        <v>0.30890849815001786</v>
      </c>
      <c r="F79" s="44">
        <f t="shared" si="18"/>
        <v>0.24299159374991941</v>
      </c>
      <c r="H79" s="40">
        <f>(B36/B$35)*100</f>
        <v>14.765902775702855</v>
      </c>
      <c r="I79" s="40">
        <f t="shared" ref="I79:L81" si="39">(C36/C$35)*100</f>
        <v>14.277559861834755</v>
      </c>
      <c r="J79" s="40">
        <f t="shared" si="39"/>
        <v>14.257947668340346</v>
      </c>
      <c r="K79" s="40">
        <f t="shared" si="39"/>
        <v>13.773251290756082</v>
      </c>
      <c r="L79" s="40">
        <f t="shared" si="39"/>
        <v>13.43645048637222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-1.9988063803804357</v>
      </c>
      <c r="C80" s="44">
        <f t="shared" si="38"/>
        <v>1.5738392935207957</v>
      </c>
      <c r="D80" s="40">
        <f t="shared" si="40"/>
        <v>0.56683518239095676</v>
      </c>
      <c r="E80" s="40">
        <f t="shared" si="40"/>
        <v>0.64299702312435869</v>
      </c>
      <c r="F80" s="44">
        <f t="shared" si="18"/>
        <v>0.61760333622349339</v>
      </c>
      <c r="H80" s="40">
        <f>(B37/B$35)*100</f>
        <v>37.046221876960779</v>
      </c>
      <c r="I80" s="40">
        <f t="shared" si="39"/>
        <v>33.478719044552506</v>
      </c>
      <c r="J80" s="40">
        <f t="shared" si="39"/>
        <v>34.21141754892286</v>
      </c>
      <c r="K80" s="40">
        <f t="shared" si="39"/>
        <v>33.807199943418937</v>
      </c>
      <c r="L80" s="40">
        <f t="shared" si="39"/>
        <v>34.095561769939891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2.5650081724175378</v>
      </c>
      <c r="C81" s="44">
        <f t="shared" si="38"/>
        <v>-1.9582574590275903</v>
      </c>
      <c r="D81" s="40">
        <f t="shared" si="40"/>
        <v>1.1515899992165624</v>
      </c>
      <c r="E81" s="40">
        <f t="shared" si="40"/>
        <v>0.56684121558603362</v>
      </c>
      <c r="F81" s="44">
        <f t="shared" si="18"/>
        <v>0.76138091036843658</v>
      </c>
      <c r="H81" s="40">
        <f>(B38/B$35)*100</f>
        <v>48.187875347336366</v>
      </c>
      <c r="I81" s="40">
        <f t="shared" si="39"/>
        <v>52.243721093612749</v>
      </c>
      <c r="J81" s="40">
        <f t="shared" si="39"/>
        <v>51.530634782736797</v>
      </c>
      <c r="K81" s="40">
        <f t="shared" si="39"/>
        <v>52.419548765824963</v>
      </c>
      <c r="L81" s="40">
        <f t="shared" si="39"/>
        <v>52.467987743687893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1.799455879727474</v>
      </c>
      <c r="C83" s="206">
        <f t="shared" si="38"/>
        <v>-2.8399169769050325</v>
      </c>
      <c r="D83" s="43">
        <f>IF(AND(E$5-D$5 &lt;&gt; 0,D40&lt;&gt;0,E40&lt;&gt;0),(EXP(LN(E40/D40)/(E$5-D$5))-1)*100,0)</f>
        <v>0.5282473234976548</v>
      </c>
      <c r="E83" s="43">
        <f>IF(AND(F$5-E$5 &lt;&gt; 0,E40&lt;&gt;0,F40&lt;&gt;0),(EXP(LN(F40/E40)/(F$5-E$5))-1)*100,0)</f>
        <v>0.40472645967131182</v>
      </c>
      <c r="F83" s="206">
        <f t="shared" si="18"/>
        <v>0.44588320814156202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-8.9839359666454843</v>
      </c>
      <c r="C89" s="44">
        <f>IF(AND(F$5-D$5 &lt;&gt; 0,D7&lt;&gt;0,F7&lt;&gt;0),(EXP(LN(F7/D7)/(F$5-D$5))-1)*100,0)</f>
        <v>0.17952146583537498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-11.669784248236315</v>
      </c>
      <c r="C90" s="44">
        <f t="shared" ref="C90:C122" si="43">IF(AND(F$5-D$5 &lt;&gt; 0,D8&lt;&gt;0,F8&lt;&gt;0),(EXP(LN(F8/D8)/(F$5-D$5))-1)*100,0)</f>
        <v>0.30946532826696682</v>
      </c>
    </row>
    <row r="91" spans="1:12" x14ac:dyDescent="0.2">
      <c r="A91" s="30" t="str">
        <f t="shared" si="41"/>
        <v>Mining and quarrying</v>
      </c>
      <c r="B91" s="44">
        <f t="shared" si="42"/>
        <v>10.756634324828983</v>
      </c>
      <c r="C91" s="44">
        <f t="shared" si="43"/>
        <v>-5.2626646123717258</v>
      </c>
    </row>
    <row r="92" spans="1:12" x14ac:dyDescent="0.2">
      <c r="A92" s="30" t="str">
        <f t="shared" si="41"/>
        <v>Electricity and gas</v>
      </c>
      <c r="B92" s="44">
        <f t="shared" si="42"/>
        <v>-3.5909819304782431</v>
      </c>
      <c r="C92" s="44">
        <f t="shared" si="43"/>
        <v>-0.32579754105542813</v>
      </c>
    </row>
    <row r="93" spans="1:12" x14ac:dyDescent="0.2">
      <c r="A93" s="30" t="str">
        <f t="shared" si="41"/>
        <v>Water and sewerage</v>
      </c>
      <c r="B93" s="44">
        <f t="shared" si="42"/>
        <v>-6.2046458779350893</v>
      </c>
      <c r="C93" s="44">
        <f t="shared" si="43"/>
        <v>0.51895080450328201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-1.7853140187062744</v>
      </c>
      <c r="C95" s="44">
        <f t="shared" si="43"/>
        <v>-0.43450341980750817</v>
      </c>
    </row>
    <row r="96" spans="1:12" x14ac:dyDescent="0.2">
      <c r="A96" s="30" t="str">
        <f t="shared" si="41"/>
        <v>Food drink and tobacco</v>
      </c>
      <c r="B96" s="44">
        <f t="shared" si="42"/>
        <v>-5.095933712770373</v>
      </c>
      <c r="C96" s="44">
        <f t="shared" si="43"/>
        <v>-0.12900297787581394</v>
      </c>
    </row>
    <row r="97" spans="1:3" x14ac:dyDescent="0.2">
      <c r="A97" s="30" t="str">
        <f t="shared" si="41"/>
        <v>Engineering</v>
      </c>
      <c r="B97" s="44">
        <f t="shared" si="42"/>
        <v>1.9396243344292241</v>
      </c>
      <c r="C97" s="44">
        <f t="shared" si="43"/>
        <v>-3.5352241715025379E-3</v>
      </c>
    </row>
    <row r="98" spans="1:3" x14ac:dyDescent="0.2">
      <c r="A98" s="30" t="str">
        <f t="shared" si="41"/>
        <v>Rest of manufacturing</v>
      </c>
      <c r="B98" s="44">
        <f t="shared" si="42"/>
        <v>-2.3002527141085083</v>
      </c>
      <c r="C98" s="44">
        <f t="shared" si="43"/>
        <v>-0.6594846305705393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2.4831752727222156</v>
      </c>
      <c r="C100" s="44">
        <f t="shared" si="43"/>
        <v>0.10158408216136561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1.067091105316198</v>
      </c>
      <c r="C102" s="44">
        <f t="shared" si="43"/>
        <v>0.60009420911326661</v>
      </c>
    </row>
    <row r="103" spans="1:3" x14ac:dyDescent="0.2">
      <c r="A103" s="30" t="str">
        <f t="shared" si="41"/>
        <v>Wholesale and retail trade</v>
      </c>
      <c r="B103" s="44">
        <f t="shared" si="42"/>
        <v>-1.3699911327727299</v>
      </c>
      <c r="C103" s="44">
        <f t="shared" si="43"/>
        <v>0.13852892561643237</v>
      </c>
    </row>
    <row r="104" spans="1:3" x14ac:dyDescent="0.2">
      <c r="A104" s="30" t="str">
        <f t="shared" si="41"/>
        <v>Transport and storage</v>
      </c>
      <c r="B104" s="44">
        <f t="shared" si="42"/>
        <v>5.41014154909496</v>
      </c>
      <c r="C104" s="44">
        <f t="shared" si="43"/>
        <v>0.760782712895125</v>
      </c>
    </row>
    <row r="105" spans="1:3" x14ac:dyDescent="0.2">
      <c r="A105" s="30" t="str">
        <f t="shared" si="41"/>
        <v>Accommodation and food</v>
      </c>
      <c r="B105" s="44">
        <f t="shared" si="42"/>
        <v>3.7850647266854498</v>
      </c>
      <c r="C105" s="44">
        <f t="shared" si="43"/>
        <v>1.3733315020259207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2.6858487135634768</v>
      </c>
      <c r="C107" s="44">
        <f t="shared" si="43"/>
        <v>0.5517654509707981</v>
      </c>
    </row>
    <row r="108" spans="1:3" x14ac:dyDescent="0.2">
      <c r="A108" s="30" t="str">
        <f t="shared" si="41"/>
        <v>Media</v>
      </c>
      <c r="B108" s="44">
        <f t="shared" si="42"/>
        <v>2.0302950270959075</v>
      </c>
      <c r="C108" s="44">
        <f t="shared" si="43"/>
        <v>2.6198618838124688E-2</v>
      </c>
    </row>
    <row r="109" spans="1:3" x14ac:dyDescent="0.2">
      <c r="A109" s="30" t="str">
        <f t="shared" si="41"/>
        <v>Information technology</v>
      </c>
      <c r="B109" s="44">
        <f t="shared" si="42"/>
        <v>2.3208478167777269</v>
      </c>
      <c r="C109" s="44">
        <f t="shared" si="43"/>
        <v>0.72846757369164905</v>
      </c>
    </row>
    <row r="110" spans="1:3" x14ac:dyDescent="0.2">
      <c r="A110" s="30" t="str">
        <f t="shared" si="41"/>
        <v>Finance and insurance</v>
      </c>
      <c r="B110" s="44">
        <f t="shared" si="42"/>
        <v>-2.2131356748835151</v>
      </c>
      <c r="C110" s="44">
        <f t="shared" si="43"/>
        <v>-0.25555659797834585</v>
      </c>
    </row>
    <row r="111" spans="1:3" x14ac:dyDescent="0.2">
      <c r="A111" s="30" t="str">
        <f t="shared" si="41"/>
        <v>Real estate</v>
      </c>
      <c r="B111" s="44">
        <f t="shared" si="42"/>
        <v>1.6224170883599953</v>
      </c>
      <c r="C111" s="44">
        <f t="shared" si="43"/>
        <v>1.0270215355552947</v>
      </c>
    </row>
    <row r="112" spans="1:3" x14ac:dyDescent="0.2">
      <c r="A112" s="30" t="str">
        <f t="shared" si="41"/>
        <v>Professional services</v>
      </c>
      <c r="B112" s="44">
        <f t="shared" si="42"/>
        <v>0.55426413060264412</v>
      </c>
      <c r="C112" s="44">
        <f t="shared" si="43"/>
        <v>0.6802041058201036</v>
      </c>
    </row>
    <row r="113" spans="1:3" x14ac:dyDescent="0.2">
      <c r="A113" s="30" t="str">
        <f t="shared" si="41"/>
        <v>Support services</v>
      </c>
      <c r="B113" s="44">
        <f t="shared" si="42"/>
        <v>9.2165156104695676</v>
      </c>
      <c r="C113" s="44">
        <f t="shared" si="43"/>
        <v>0.81637368122855491</v>
      </c>
    </row>
    <row r="114" spans="1:3" x14ac:dyDescent="0.2">
      <c r="A114" s="30" t="str">
        <f t="shared" si="41"/>
        <v>Arts and entertainment</v>
      </c>
      <c r="B114" s="44">
        <f t="shared" si="42"/>
        <v>-1.0961359868506548</v>
      </c>
      <c r="C114" s="44">
        <f t="shared" si="43"/>
        <v>8.8533337701202086E-3</v>
      </c>
    </row>
    <row r="115" spans="1:3" x14ac:dyDescent="0.2">
      <c r="A115" s="30" t="str">
        <f t="shared" si="41"/>
        <v>Other services</v>
      </c>
      <c r="B115" s="44">
        <f t="shared" si="42"/>
        <v>-1.6919130969038632</v>
      </c>
      <c r="C115" s="44">
        <f t="shared" si="43"/>
        <v>-0.20291298430010762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0.28963175326026658</v>
      </c>
      <c r="C117" s="44">
        <f t="shared" si="43"/>
        <v>0.64036032791905395</v>
      </c>
    </row>
    <row r="118" spans="1:3" x14ac:dyDescent="0.2">
      <c r="A118" s="30" t="str">
        <f t="shared" si="41"/>
        <v>Public admin. and defence</v>
      </c>
      <c r="B118" s="44">
        <f t="shared" si="42"/>
        <v>-0.41006726852587105</v>
      </c>
      <c r="C118" s="44">
        <f t="shared" si="43"/>
        <v>0.24299159374991941</v>
      </c>
    </row>
    <row r="119" spans="1:3" x14ac:dyDescent="0.2">
      <c r="A119" s="30" t="str">
        <f t="shared" si="41"/>
        <v>Education</v>
      </c>
      <c r="B119" s="44">
        <f t="shared" si="42"/>
        <v>-1.2944743019700944</v>
      </c>
      <c r="C119" s="44">
        <f t="shared" si="43"/>
        <v>0.61760333622349339</v>
      </c>
    </row>
    <row r="120" spans="1:3" x14ac:dyDescent="0.2">
      <c r="A120" s="30" t="str">
        <f t="shared" si="41"/>
        <v>Health and social work</v>
      </c>
      <c r="B120" s="44">
        <f t="shared" si="42"/>
        <v>1.6439606723901878</v>
      </c>
      <c r="C120" s="44">
        <f t="shared" si="43"/>
        <v>0.76138091036843658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0.85418885277923629</v>
      </c>
      <c r="C122" s="206">
        <f t="shared" si="43"/>
        <v>0.44588320814156202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Worcestershire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106.64031634704317</v>
      </c>
      <c r="C9" s="299" t="str">
        <f>CONCATENATE("(",ROUND((B9/$H11)*100,1),")")</f>
        <v>(36.2)</v>
      </c>
      <c r="D9" s="249">
        <f>SUM(D30,D51,D72,D93,D114,D135,D156,D177,D198,D219,D240,D261,D282,D303,D324,D345,D366,D387,D408,D429,D450,D471)</f>
        <v>26.014416061028658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26.494730820205891</v>
      </c>
      <c r="G9" s="299" t="str">
        <f>CONCATENATE("(",ROUND((F9/$H11)*100,1),")")</f>
        <v>(9)</v>
      </c>
      <c r="H9" s="249">
        <f>SUM(H30,H51,H72,H93,H114,H135,H156,H177,H198,H219,H240,H261,H282,H303,H324,H345,H366,H387,H408,H429,H450,H471)</f>
        <v>159.14946322827771</v>
      </c>
      <c r="I9" s="299" t="str">
        <f>CONCATENATE("(",ROUND((H9/$H11)*100,1),")")</f>
        <v>(54)</v>
      </c>
      <c r="K9" s="249">
        <f>B14-B9</f>
        <v>2.3778833795093561</v>
      </c>
      <c r="L9" s="249">
        <f>D14-D9</f>
        <v>0.94012969859715767</v>
      </c>
      <c r="M9" s="249">
        <f>F14-F9</f>
        <v>0.39327534255505014</v>
      </c>
      <c r="N9" s="249">
        <f>SUM(K9:M9)</f>
        <v>3.7112884206615639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64.833451678793438</v>
      </c>
      <c r="C10" s="299" t="str">
        <f>CONCATENATE("(",ROUND((B10/$H11)*100,1),")")</f>
        <v>(22)</v>
      </c>
      <c r="D10" s="249">
        <f t="shared" ref="D10" si="1">SUM(D31,D52,D73,D94,D115,D136,D157,D178,D199,D220,D241,D262,D283,D304,D325,D346,D367,D388,D409,D430,D451,D472)</f>
        <v>59.887728959612005</v>
      </c>
      <c r="E10" s="299" t="str">
        <f>CONCATENATE("(",ROUND((D10/$H11)*100,1),")")</f>
        <v>(20.3)</v>
      </c>
      <c r="F10" s="249">
        <f t="shared" ref="F10" si="2">SUM(F31,F52,F73,F94,F115,F136,F157,F178,F199,F220,F241,F262,F283,F304,F325,F346,F367,F388,F409,F430,F451,F472)</f>
        <v>11.039356133316861</v>
      </c>
      <c r="G10" s="299" t="str">
        <f>CONCATENATE("(",ROUND((F10/$H11)*100,1),")")</f>
        <v>(3.7)</v>
      </c>
      <c r="H10" s="249">
        <f t="shared" ref="H10" si="3">SUM(H31,H52,H73,H94,H115,H136,H157,H178,H199,H220,H241,H262,H283,H304,H325,H346,H367,H388,H409,H430,H451,H472)</f>
        <v>135.76053677172231</v>
      </c>
      <c r="I10" s="299" t="str">
        <f>CONCATENATE("(",ROUND((H10/$H11)*100,1),")")</f>
        <v>(46)</v>
      </c>
      <c r="K10" s="249">
        <f t="shared" ref="K10:K11" si="4">B15-B10</f>
        <v>3.1888657546581669</v>
      </c>
      <c r="L10" s="249">
        <f t="shared" ref="L10:L11" si="5">D15-D10</f>
        <v>0.76743728495200969</v>
      </c>
      <c r="M10" s="249">
        <f t="shared" ref="M10:M11" si="6">F15-F10</f>
        <v>0.20440853972814921</v>
      </c>
      <c r="N10" s="249">
        <f t="shared" ref="N10:N11" si="7">SUM(K10:M10)</f>
        <v>4.1607115793383258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171.47376802583656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85.90214502064066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37.534086953522738</v>
      </c>
      <c r="G11" s="299" t="str">
        <f>CONCATENATE("(",ROUND((F11/$H11)*100,1),")")</f>
        <v>(12.7)</v>
      </c>
      <c r="H11" s="249">
        <f t="shared" ref="H11" si="10">SUM(H32,H53,H74,H95,H116,H137,H158,H179,H200,H221,H242,H263,H284,H305,H326,H347,H368,H389,H410,H431,H452,H473)</f>
        <v>294.91000000000008</v>
      </c>
      <c r="I11" s="299" t="str">
        <f>CONCATENATE("(",ROUND((H11/$H11)*100,1),")")</f>
        <v>(100)</v>
      </c>
      <c r="K11" s="249">
        <f t="shared" si="4"/>
        <v>5.5667491341676225</v>
      </c>
      <c r="L11" s="249">
        <f t="shared" si="5"/>
        <v>1.7075669835491567</v>
      </c>
      <c r="M11" s="249">
        <f t="shared" si="6"/>
        <v>0.59768388228321356</v>
      </c>
      <c r="N11" s="249">
        <f t="shared" si="7"/>
        <v>7.8719999999999928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109.01819972655252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26.954545759625816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26.888006162760941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162.86075164893927</v>
      </c>
      <c r="I14" s="299" t="str">
        <f>CONCATENATE("(",ROUND((H14/$H16)*100,1),")")</f>
        <v>(53.8)</v>
      </c>
      <c r="K14" s="249">
        <f>B19-B14</f>
        <v>1.7283898836866882</v>
      </c>
      <c r="L14" s="249">
        <f>D19-D14</f>
        <v>2.0075798877654307</v>
      </c>
      <c r="M14" s="249">
        <f>F19-F14</f>
        <v>1.1870607888716336</v>
      </c>
      <c r="N14" s="249">
        <f>SUM(K14:M14)</f>
        <v>4.9230305603237525</v>
      </c>
    </row>
    <row r="15" spans="1:17" x14ac:dyDescent="0.2">
      <c r="A15" s="282" t="s">
        <v>365</v>
      </c>
      <c r="B15" s="249">
        <f t="shared" si="0"/>
        <v>68.022317433451605</v>
      </c>
      <c r="C15" s="299" t="str">
        <f>CONCATENATE("(",ROUND((B15/$H16)*100,1),")")</f>
        <v>(22.5)</v>
      </c>
      <c r="D15" s="249">
        <f t="shared" ref="D15" si="14">SUM(D36,D57,D78,D99,D120,D141,D162,D183,D204,D225,D246,D267,D288,D309,D330,D351,D372,D393,D414,D435,D456,D477)</f>
        <v>60.655166244564015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11.24376467304501</v>
      </c>
      <c r="G15" s="299" t="str">
        <f>CONCATENATE("(",ROUND((F15/$H16)*100,1),")")</f>
        <v>(3.7)</v>
      </c>
      <c r="H15" s="249">
        <f t="shared" ref="H15" si="16">SUM(H36,H57,H78,H99,H120,H141,H162,H183,H204,H225,H246,H267,H288,H309,H330,H351,H372,H393,H414,H435,H456,H477)</f>
        <v>139.9212483510606</v>
      </c>
      <c r="I15" s="299" t="str">
        <f>CONCATENATE("(",ROUND((H15/$H16)*100,1),")")</f>
        <v>(46.2)</v>
      </c>
      <c r="K15" s="249">
        <f t="shared" ref="K15:K16" si="17">B20-B15</f>
        <v>5.5343246259916867</v>
      </c>
      <c r="L15" s="249">
        <f t="shared" ref="L15:L16" si="18">D20-D15</f>
        <v>1.2678933792164457</v>
      </c>
      <c r="M15" s="249">
        <f t="shared" ref="M15:M16" si="19">F20-F15</f>
        <v>0.75475143446806925</v>
      </c>
      <c r="N15" s="249">
        <f t="shared" ref="N15:N16" si="20">SUM(K15:M15)</f>
        <v>7.5569694396762017</v>
      </c>
    </row>
    <row r="16" spans="1:17" x14ac:dyDescent="0.2">
      <c r="A16" s="282" t="s">
        <v>363</v>
      </c>
      <c r="B16" s="249">
        <f t="shared" si="0"/>
        <v>177.04051716000419</v>
      </c>
      <c r="C16" s="299" t="str">
        <f>CONCATENATE("(",ROUND((B16/$H16)*100,1),")")</f>
        <v>(58.5)</v>
      </c>
      <c r="D16" s="249">
        <f t="shared" ref="D16" si="21">SUM(D37,D58,D79,D100,D121,D142,D163,D184,D205,D226,D247,D268,D289,D310,D331,D352,D373,D394,D415,D436,D457,D478)</f>
        <v>87.609712004189817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38.131770835805952</v>
      </c>
      <c r="G16" s="299" t="str">
        <f>CONCATENATE("(",ROUND((F16/$H16)*100,1),")")</f>
        <v>(12.6)</v>
      </c>
      <c r="H16" s="249">
        <f t="shared" ref="H16" si="23">SUM(H37,H58,H79,H100,H121,H142,H163,H184,H205,H226,H247,H268,H289,H310,H331,H352,H373,H394,H415,H436,H457,H478)</f>
        <v>302.78199999999993</v>
      </c>
      <c r="I16" s="299" t="str">
        <f>CONCATENATE("(",ROUND((H16/$H16)*100,1),")")</f>
        <v>(100)</v>
      </c>
      <c r="K16" s="249">
        <f t="shared" si="17"/>
        <v>7.2627145096783181</v>
      </c>
      <c r="L16" s="249">
        <f t="shared" si="18"/>
        <v>3.2754732669818907</v>
      </c>
      <c r="M16" s="249">
        <f t="shared" si="19"/>
        <v>1.9418122233397028</v>
      </c>
      <c r="N16" s="249">
        <f t="shared" si="20"/>
        <v>12.479999999999912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110.74658961023921</v>
      </c>
      <c r="C19" s="299" t="str">
        <f>CONCATENATE("(",ROUND((B19/$H21)*100,1),")")</f>
        <v>(35.1)</v>
      </c>
      <c r="D19" s="249">
        <f t="shared" ref="D19" si="24">SUM(D40,D61,D82,D103,D124,D145,D166,D187,D208,D229,D250,D271,D292,D313,D334,D355,D376,D397,D418,D439,D460,D481)</f>
        <v>28.962125647391247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28.075066951632575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167.78378220926308</v>
      </c>
      <c r="I19" s="299" t="str">
        <f>CONCATENATE("(",ROUND((H19/$H21)*100,1),")")</f>
        <v>(53.2)</v>
      </c>
      <c r="K19" s="249">
        <f>B19-B9</f>
        <v>4.1062732631960444</v>
      </c>
      <c r="L19" s="249">
        <f>D19-D9</f>
        <v>2.9477095863625884</v>
      </c>
      <c r="M19" s="249">
        <f>F19-F9</f>
        <v>1.5803361314266837</v>
      </c>
      <c r="N19" s="249">
        <f>SUM(K19:M19)</f>
        <v>8.6343189809853165</v>
      </c>
    </row>
    <row r="20" spans="1:14" x14ac:dyDescent="0.2">
      <c r="A20" s="282" t="s">
        <v>365</v>
      </c>
      <c r="B20" s="249">
        <f t="shared" si="0"/>
        <v>73.556642059443291</v>
      </c>
      <c r="C20" s="299" t="str">
        <f>CONCATENATE("(",ROUND((B20/$H21)*100,1),")")</f>
        <v>(23.3)</v>
      </c>
      <c r="D20" s="249">
        <f t="shared" ref="D20" si="27">SUM(D41,D62,D83,D104,D125,D146,D167,D188,D209,D230,D251,D272,D293,D314,D335,D356,D377,D398,D419,D440,D461,D482)</f>
        <v>61.92305962378046</v>
      </c>
      <c r="E20" s="299" t="str">
        <f>CONCATENATE("(",ROUND((D20/$H21)*100,1),")")</f>
        <v>(19.6)</v>
      </c>
      <c r="F20" s="249">
        <f t="shared" ref="F20" si="28">SUM(F41,F62,F83,F104,F125,F146,F167,F188,F209,F230,F251,F272,F293,F314,F335,F356,F377,F398,F419,F440,F461,F482)</f>
        <v>11.99851610751308</v>
      </c>
      <c r="G20" s="299" t="str">
        <f>CONCATENATE("(",ROUND((F20/$H21)*100,1),")")</f>
        <v>(3.8)</v>
      </c>
      <c r="H20" s="249">
        <f t="shared" ref="H20" si="29">SUM(H41,H62,H83,H104,H125,H146,H167,H188,H209,H230,H251,H272,H293,H314,H335,H356,H377,H398,H419,H440,H461,H482)</f>
        <v>147.47821779073681</v>
      </c>
      <c r="I20" s="299" t="str">
        <f>CONCATENATE("(",ROUND((H20/$H21)*100,1),")")</f>
        <v>(46.8)</v>
      </c>
      <c r="K20" s="249">
        <f t="shared" ref="K20:K21" si="30">B20-B10</f>
        <v>8.7231903806498536</v>
      </c>
      <c r="L20" s="249">
        <f t="shared" ref="L20:L21" si="31">D20-D10</f>
        <v>2.0353306641684554</v>
      </c>
      <c r="M20" s="249">
        <f t="shared" ref="M20:M21" si="32">F20-F10</f>
        <v>0.95915997419621846</v>
      </c>
      <c r="N20" s="249">
        <f t="shared" ref="N20:N21" si="33">SUM(K20:M20)</f>
        <v>11.717681019014528</v>
      </c>
    </row>
    <row r="21" spans="1:14" x14ac:dyDescent="0.2">
      <c r="A21" s="282" t="s">
        <v>363</v>
      </c>
      <c r="B21" s="249">
        <f t="shared" si="0"/>
        <v>184.3032316696825</v>
      </c>
      <c r="C21" s="299" t="str">
        <f>CONCATENATE("(",ROUND((B21/$H21)*100,1),")")</f>
        <v>(58.5)</v>
      </c>
      <c r="D21" s="249">
        <f t="shared" ref="D21" si="34">SUM(D42,D63,D84,D105,D126,D147,D168,D189,D210,D231,D252,D273,D294,D315,D336,D357,D378,D399,D420,D441,D462,D483)</f>
        <v>90.885185271171707</v>
      </c>
      <c r="E21" s="299" t="str">
        <f>CONCATENATE("(",ROUND((D21/$H21)*100,1),")")</f>
        <v>(28.8)</v>
      </c>
      <c r="F21" s="249">
        <f>SUM(F42,F63,F84,F105,F126,F147,F168,F189,F210,F231,F252,F273,F294,F315,F336,F357,F378,F399,F420,F441,F462,F483)</f>
        <v>40.073583059145655</v>
      </c>
      <c r="G21" s="299" t="str">
        <f>CONCATENATE("(",ROUND((F21/$H21)*100,1),")")</f>
        <v>(12.7)</v>
      </c>
      <c r="H21" s="249">
        <f t="shared" ref="H21" si="35">SUM(H42,H63,H84,H105,H126,H147,H168,H189,H210,H231,H252,H273,H294,H315,H336,H357,H378,H399,H420,H441,H462,H483)</f>
        <v>315.26199999999989</v>
      </c>
      <c r="I21" s="299" t="str">
        <f>CONCATENATE("(",ROUND((H21/$H21)*100,1),")")</f>
        <v>(100)</v>
      </c>
      <c r="K21" s="249">
        <f t="shared" si="30"/>
        <v>12.829463643845941</v>
      </c>
      <c r="L21" s="249">
        <f t="shared" si="31"/>
        <v>4.9830402505310474</v>
      </c>
      <c r="M21" s="249">
        <f t="shared" si="32"/>
        <v>2.5394961056229164</v>
      </c>
      <c r="N21" s="249">
        <f t="shared" si="33"/>
        <v>20.351999999999904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0.94494223415488832</v>
      </c>
      <c r="C30" s="299" t="str">
        <f>CONCATENATE("(",ROUND((B30/$H32)*100,1),")")</f>
        <v>(32.5)</v>
      </c>
      <c r="D30" s="302">
        <f>'Ind T6'!M9</f>
        <v>2.3914494219332033E-2</v>
      </c>
      <c r="E30" s="299" t="str">
        <f>CONCATENATE("(",ROUND((D30/$H32)*100,1),")")</f>
        <v>(0.8)</v>
      </c>
      <c r="F30" s="302">
        <f>'Ind T6'!N9</f>
        <v>0.98279619289136677</v>
      </c>
      <c r="G30" s="299" t="str">
        <f>CONCATENATE("(",ROUND((F30/$H32)*100,1),")")</f>
        <v>(33.8)</v>
      </c>
      <c r="H30" s="302">
        <f>SUM(B30,D30,F30)</f>
        <v>1.9516529212655871</v>
      </c>
      <c r="I30" s="299" t="str">
        <f>CONCATENATE("(",ROUND((H30/$H32)*100,1),")")</f>
        <v>(67.1)</v>
      </c>
      <c r="K30" s="302">
        <f>B35-B30</f>
        <v>7.4241925607390957E-2</v>
      </c>
      <c r="L30" s="302">
        <f>D35-D30</f>
        <v>1.23321112529267E-3</v>
      </c>
      <c r="M30" s="302">
        <f>F35-F30</f>
        <v>1.1878528108288378E-2</v>
      </c>
      <c r="N30" s="302">
        <f>SUM(K30:M30)</f>
        <v>8.7353664840972012E-2</v>
      </c>
    </row>
    <row r="31" spans="1:14" x14ac:dyDescent="0.2">
      <c r="A31" s="282" t="s">
        <v>365</v>
      </c>
      <c r="B31" s="302">
        <f>'Ind T6'!L8</f>
        <v>0.53468716754242607</v>
      </c>
      <c r="C31" s="299" t="str">
        <f>CONCATENATE("(",ROUND((B31/$H32)*100,1),")")</f>
        <v>(18.4)</v>
      </c>
      <c r="D31" s="302">
        <f>'Ind T6'!M8</f>
        <v>2.5832769156964766E-2</v>
      </c>
      <c r="E31" s="299" t="str">
        <f>CONCATENATE("(",ROUND((D31/$H32)*100,1),")")</f>
        <v>(0.9)</v>
      </c>
      <c r="F31" s="302">
        <f>'Ind T6'!N8</f>
        <v>0.39682714203502106</v>
      </c>
      <c r="G31" s="299" t="str">
        <f>CONCATENATE("(",ROUND((F31/$H32)*100,1),")")</f>
        <v>(13.6)</v>
      </c>
      <c r="H31" s="302">
        <f t="shared" ref="H31" si="36">SUM(B31,D31,F31)</f>
        <v>0.95734707873441183</v>
      </c>
      <c r="I31" s="299" t="str">
        <f>CONCATENATE("(",ROUND((H31/$H32)*100,1),")")</f>
        <v>(32.9)</v>
      </c>
      <c r="K31" s="302">
        <f t="shared" ref="K31:K32" si="37">B36-B31</f>
        <v>2.3157869808979048E-2</v>
      </c>
      <c r="L31" s="302">
        <f t="shared" ref="L31:L32" si="38">D36-D31</f>
        <v>3.361628009871942E-4</v>
      </c>
      <c r="M31" s="302">
        <f t="shared" ref="M31:M32" si="39">F36-F31</f>
        <v>2.3152302549060921E-2</v>
      </c>
      <c r="N31" s="302">
        <f t="shared" ref="N31:N32" si="40">SUM(K31:M31)</f>
        <v>4.6646335159027164E-2</v>
      </c>
    </row>
    <row r="32" spans="1:14" x14ac:dyDescent="0.2">
      <c r="A32" s="282" t="s">
        <v>363</v>
      </c>
      <c r="B32" s="302">
        <f>SUM(B30:B31)</f>
        <v>1.4796294016973144</v>
      </c>
      <c r="C32" s="299" t="str">
        <f>CONCATENATE("(",ROUND((B32/$H32)*100,1),")")</f>
        <v>(50.9)</v>
      </c>
      <c r="D32" s="302">
        <f>SUM(D30:D31)</f>
        <v>4.9747263376296799E-2</v>
      </c>
      <c r="E32" s="299" t="str">
        <f>CONCATENATE("(",ROUND((D32/$H32)*100,1),")")</f>
        <v>(1.7)</v>
      </c>
      <c r="F32" s="302">
        <f>SUM(F30:F31)</f>
        <v>1.3796233349263878</v>
      </c>
      <c r="G32" s="299" t="str">
        <f>CONCATENATE("(",ROUND((F32/$H32)*100,1),")")</f>
        <v>(47.4)</v>
      </c>
      <c r="H32" s="302">
        <f>SUM(H30:H31)</f>
        <v>2.9089999999999989</v>
      </c>
      <c r="I32" s="299" t="str">
        <f>CONCATENATE("(",ROUND((H32/$H32)*100,1),")")</f>
        <v>(100)</v>
      </c>
      <c r="K32" s="302">
        <f t="shared" si="37"/>
        <v>9.7399795416370116E-2</v>
      </c>
      <c r="L32" s="302">
        <f t="shared" si="38"/>
        <v>1.5693739262798642E-3</v>
      </c>
      <c r="M32" s="302">
        <f t="shared" si="39"/>
        <v>3.5030830657349243E-2</v>
      </c>
      <c r="N32" s="302">
        <f t="shared" si="40"/>
        <v>0.13399999999999923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1.0191841597622793</v>
      </c>
      <c r="C35" s="299" t="str">
        <f>CONCATENATE("(",ROUND((B35/$H37)*100,1),")")</f>
        <v>(33.5)</v>
      </c>
      <c r="D35" s="302">
        <f>'Ind T6'!R9</f>
        <v>2.5147705344624703E-2</v>
      </c>
      <c r="E35" s="299" t="str">
        <f>CONCATENATE("(",ROUND((D35/$H37)*100,1),")")</f>
        <v>(0.8)</v>
      </c>
      <c r="F35" s="302">
        <f>'Ind T6'!S9</f>
        <v>0.99467472099965515</v>
      </c>
      <c r="G35" s="299" t="str">
        <f>CONCATENATE("(",ROUND((F35/$H37)*100,1),")")</f>
        <v>(32.7)</v>
      </c>
      <c r="H35" s="302">
        <f>SUM(B35,D35,F35)</f>
        <v>2.0390065861065594</v>
      </c>
      <c r="I35" s="299" t="str">
        <f>CONCATENATE("(",ROUND((H35/$H37)*100,1),")")</f>
        <v>(67)</v>
      </c>
      <c r="K35" s="302">
        <f>B40-B35</f>
        <v>7.9196092441676136E-2</v>
      </c>
      <c r="L35" s="302">
        <f>D40-D35</f>
        <v>-1.7541903503878742E-6</v>
      </c>
      <c r="M35" s="302">
        <f>F40-F35</f>
        <v>-7.946421454634478E-2</v>
      </c>
      <c r="N35" s="302">
        <f>SUM(K35:M35)</f>
        <v>-2.698762950190392E-4</v>
      </c>
    </row>
    <row r="36" spans="1:14" x14ac:dyDescent="0.2">
      <c r="A36" s="282" t="s">
        <v>365</v>
      </c>
      <c r="B36" s="302">
        <f>'Ind T6'!Q8</f>
        <v>0.55784503735140512</v>
      </c>
      <c r="C36" s="299" t="str">
        <f>CONCATENATE("(",ROUND((B36/$H37)*100,1),")")</f>
        <v>(18.3)</v>
      </c>
      <c r="D36" s="302">
        <f>'Ind T6'!R8</f>
        <v>2.616893195795196E-2</v>
      </c>
      <c r="E36" s="299" t="str">
        <f>CONCATENATE("(",ROUND((D36/$H37)*100,1),")")</f>
        <v>(0.9)</v>
      </c>
      <c r="F36" s="302">
        <f>'Ind T6'!S8</f>
        <v>0.41997944458408198</v>
      </c>
      <c r="G36" s="299" t="str">
        <f>CONCATENATE("(",ROUND((F36/$H37)*100,1),")")</f>
        <v>(13.8)</v>
      </c>
      <c r="H36" s="302">
        <f t="shared" ref="H36" si="41">SUM(B36,D36,F36)</f>
        <v>1.003993413893439</v>
      </c>
      <c r="I36" s="299" t="str">
        <f>CONCATENATE("(",ROUND((H36/$H37)*100,1),")")</f>
        <v>(33)</v>
      </c>
      <c r="K36" s="302">
        <f t="shared" ref="K36:K37" si="42">B41-B36</f>
        <v>-3.7406010014225943E-3</v>
      </c>
      <c r="L36" s="302">
        <f t="shared" ref="L36:L37" si="43">D41-D36</f>
        <v>-2.0441361805360186E-3</v>
      </c>
      <c r="M36" s="302">
        <f t="shared" ref="M36:M37" si="44">F41-F36</f>
        <v>1.0054613476978835E-2</v>
      </c>
      <c r="N36" s="302">
        <f t="shared" ref="N36:N37" si="45">SUM(K36:M36)</f>
        <v>4.2698762950202224E-3</v>
      </c>
    </row>
    <row r="37" spans="1:14" x14ac:dyDescent="0.2">
      <c r="A37" s="282" t="s">
        <v>363</v>
      </c>
      <c r="B37" s="302">
        <f>SUM(B35:B36)</f>
        <v>1.5770291971136845</v>
      </c>
      <c r="C37" s="299" t="str">
        <f>CONCATENATE("(",ROUND((B37/$H37)*100,1),")")</f>
        <v>(51.8)</v>
      </c>
      <c r="D37" s="302">
        <f>SUM(D35:D36)</f>
        <v>5.1316637302576663E-2</v>
      </c>
      <c r="E37" s="299" t="str">
        <f>CONCATENATE("(",ROUND((D37/$H37)*100,1),")")</f>
        <v>(1.7)</v>
      </c>
      <c r="F37" s="302">
        <f>SUM(F35:F36)</f>
        <v>1.414654165583737</v>
      </c>
      <c r="G37" s="299" t="str">
        <f>CONCATENATE("(",ROUND((F37/$H37)*100,1),")")</f>
        <v>(46.5)</v>
      </c>
      <c r="H37" s="302">
        <f>SUM(H35:H36)</f>
        <v>3.0429999999999984</v>
      </c>
      <c r="I37" s="299" t="str">
        <f>CONCATENATE("(",ROUND((H37/$H37)*100,1),")")</f>
        <v>(100)</v>
      </c>
      <c r="K37" s="302">
        <f t="shared" si="42"/>
        <v>7.545549144025343E-2</v>
      </c>
      <c r="L37" s="302">
        <f t="shared" si="43"/>
        <v>-2.0458903708864065E-3</v>
      </c>
      <c r="M37" s="302">
        <f t="shared" si="44"/>
        <v>-6.9409601069365889E-2</v>
      </c>
      <c r="N37" s="302">
        <f t="shared" si="45"/>
        <v>4.0000000000011415E-3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1.0983802522039554</v>
      </c>
      <c r="C40" s="299" t="str">
        <f>CONCATENATE("(",ROUND((B40/$H42)*100,1),")")</f>
        <v>(36)</v>
      </c>
      <c r="D40" s="302">
        <f>'Ind T6'!W9</f>
        <v>2.5145951154274315E-2</v>
      </c>
      <c r="E40" s="299" t="str">
        <f>CONCATENATE("(",ROUND((D40/$H42)*100,1),")")</f>
        <v>(0.8)</v>
      </c>
      <c r="F40" s="302">
        <f>'Ind T6'!X9</f>
        <v>0.91521050645331037</v>
      </c>
      <c r="G40" s="299" t="str">
        <f>CONCATENATE("(",ROUND((F40/$H42)*100,1),")")</f>
        <v>(30)</v>
      </c>
      <c r="H40" s="302">
        <f>SUM(B40,D40,F40)</f>
        <v>2.0387367098115403</v>
      </c>
      <c r="I40" s="299" t="str">
        <f>CONCATENATE("(",ROUND((H40/$H42)*100,1),")")</f>
        <v>(66.9)</v>
      </c>
      <c r="K40" s="302">
        <f>B40-B30</f>
        <v>0.15343801804906709</v>
      </c>
      <c r="L40" s="302">
        <f>D40-D30</f>
        <v>1.2314569349422821E-3</v>
      </c>
      <c r="M40" s="302">
        <f>F40-F30</f>
        <v>-6.7585686438056403E-2</v>
      </c>
      <c r="N40" s="302">
        <f>SUM(K40:M40)</f>
        <v>8.7083788545952973E-2</v>
      </c>
    </row>
    <row r="41" spans="1:14" x14ac:dyDescent="0.2">
      <c r="A41" s="282" t="s">
        <v>365</v>
      </c>
      <c r="B41" s="302">
        <f>'Ind T6'!V8</f>
        <v>0.55410443634998252</v>
      </c>
      <c r="C41" s="299" t="str">
        <f>CONCATENATE("(",ROUND((B41/$H42)*100,1),")")</f>
        <v>(18.2)</v>
      </c>
      <c r="D41" s="302">
        <f>'Ind T6'!W8</f>
        <v>2.4124795777415942E-2</v>
      </c>
      <c r="E41" s="299" t="str">
        <f>CONCATENATE("(",ROUND((D41/$H42)*100,1),")")</f>
        <v>(0.8)</v>
      </c>
      <c r="F41" s="302">
        <f>'Ind T6'!X8</f>
        <v>0.43003405806106082</v>
      </c>
      <c r="G41" s="299" t="str">
        <f>CONCATENATE("(",ROUND((F41/$H42)*100,1),")")</f>
        <v>(14.1)</v>
      </c>
      <c r="H41" s="302">
        <f t="shared" ref="H41" si="46">SUM(B41,D41,F41)</f>
        <v>1.0082632901884594</v>
      </c>
      <c r="I41" s="299" t="str">
        <f>CONCATENATE("(",ROUND((H41/$H42)*100,1),")")</f>
        <v>(33.1)</v>
      </c>
      <c r="K41" s="302">
        <f t="shared" ref="K41:K42" si="47">B41-B31</f>
        <v>1.9417268807556454E-2</v>
      </c>
      <c r="L41" s="302">
        <f t="shared" ref="L41:L42" si="48">D41-D31</f>
        <v>-1.7079733795488244E-3</v>
      </c>
      <c r="M41" s="302">
        <f t="shared" ref="M41:M42" si="49">F41-F31</f>
        <v>3.3206916026039757E-2</v>
      </c>
      <c r="N41" s="302">
        <f t="shared" ref="N41:N42" si="50">SUM(K41:M41)</f>
        <v>5.0916211454047386E-2</v>
      </c>
    </row>
    <row r="42" spans="1:14" x14ac:dyDescent="0.2">
      <c r="A42" s="282" t="s">
        <v>363</v>
      </c>
      <c r="B42" s="302">
        <f>SUM(B40:B41)</f>
        <v>1.6524846885539379</v>
      </c>
      <c r="C42" s="299" t="str">
        <f>CONCATENATE("(",ROUND((B42/$H42)*100,1),")")</f>
        <v>(54.2)</v>
      </c>
      <c r="D42" s="302">
        <f>SUM(D40:D41)</f>
        <v>4.9270746931690257E-2</v>
      </c>
      <c r="E42" s="299" t="str">
        <f>CONCATENATE("(",ROUND((D42/$H42)*100,1),")")</f>
        <v>(1.6)</v>
      </c>
      <c r="F42" s="302">
        <f>SUM(F40:F41)</f>
        <v>1.3452445645143711</v>
      </c>
      <c r="G42" s="299" t="str">
        <f>CONCATENATE("(",ROUND((F42/$H42)*100,1),")")</f>
        <v>(44.1)</v>
      </c>
      <c r="H42" s="302">
        <f>SUM(H40:H41)</f>
        <v>3.0469999999999997</v>
      </c>
      <c r="I42" s="299" t="str">
        <f>CONCATENATE("(",ROUND((H42/$H42)*100,1),")")</f>
        <v>(100)</v>
      </c>
      <c r="K42" s="302">
        <f t="shared" si="47"/>
        <v>0.17285528685662355</v>
      </c>
      <c r="L42" s="302">
        <f t="shared" si="48"/>
        <v>-4.765164446065423E-4</v>
      </c>
      <c r="M42" s="302">
        <f t="shared" si="49"/>
        <v>-3.4378770412016646E-2</v>
      </c>
      <c r="N42" s="302">
        <f t="shared" si="50"/>
        <v>0.13800000000000034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0.18505025125586705</v>
      </c>
      <c r="C51" s="299" t="str">
        <f>CONCATENATE("(",ROUND((B51/$H53)*100,1),")")</f>
        <v>(82.2)</v>
      </c>
      <c r="D51" s="302">
        <f>'Ind T6'!M18</f>
        <v>3.1092964824281141E-3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0.18815954773829516</v>
      </c>
      <c r="I51" s="299" t="str">
        <f>CONCATENATE("(",ROUND((H51/$H53)*100,1),")")</f>
        <v>(83.6)</v>
      </c>
      <c r="K51" s="302">
        <f>B56-B51</f>
        <v>-5.2668473727313786E-2</v>
      </c>
      <c r="L51" s="302">
        <f>D56-D51</f>
        <v>-8.5943622530667901E-4</v>
      </c>
      <c r="M51" s="302">
        <f>F56-F51</f>
        <v>0</v>
      </c>
      <c r="N51" s="302">
        <f>SUM(K51:M51)</f>
        <v>-5.3527909952620467E-2</v>
      </c>
    </row>
    <row r="52" spans="1:14" x14ac:dyDescent="0.2">
      <c r="A52" s="282" t="s">
        <v>365</v>
      </c>
      <c r="B52" s="302">
        <f>'Ind T6'!L17</f>
        <v>3.194095477424462E-2</v>
      </c>
      <c r="C52" s="299" t="str">
        <f>CONCATENATE("(",ROUND((B52/$H53)*100,1),")")</f>
        <v>(14.2)</v>
      </c>
      <c r="D52" s="302">
        <f>'Ind T6'!M17</f>
        <v>4.8994974874597965E-3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3.6840452261704418E-2</v>
      </c>
      <c r="I52" s="299" t="str">
        <f>CONCATENATE("(",ROUND((H52/$H53)*100,1),")")</f>
        <v>(16.4)</v>
      </c>
      <c r="K52" s="302">
        <f t="shared" ref="K52:K53" si="52">B57-B52</f>
        <v>-9.1723689713284658E-3</v>
      </c>
      <c r="L52" s="302">
        <f t="shared" ref="L52:L53" si="53">D57-D52</f>
        <v>-1.2997210760507774E-3</v>
      </c>
      <c r="M52" s="302">
        <f t="shared" ref="M52:M53" si="54">F57-F52</f>
        <v>0</v>
      </c>
      <c r="N52" s="302">
        <f t="shared" ref="N52:N53" si="55">SUM(K52:M52)</f>
        <v>-1.0472090047379243E-2</v>
      </c>
    </row>
    <row r="53" spans="1:14" x14ac:dyDescent="0.2">
      <c r="A53" s="282" t="s">
        <v>363</v>
      </c>
      <c r="B53" s="302">
        <f>SUM(B51:B52)</f>
        <v>0.21699120603011168</v>
      </c>
      <c r="C53" s="299" t="str">
        <f>CONCATENATE("(",ROUND((B53/$H53)*100,1),")")</f>
        <v>(96.4)</v>
      </c>
      <c r="D53" s="302">
        <f>SUM(D51:D52)</f>
        <v>8.0087939698879097E-3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0.22499999999999959</v>
      </c>
      <c r="I53" s="299" t="str">
        <f>CONCATENATE("(",ROUND((H53/$H53)*100,1),")")</f>
        <v>(100)</v>
      </c>
      <c r="K53" s="302">
        <f t="shared" si="52"/>
        <v>-6.1840842698642262E-2</v>
      </c>
      <c r="L53" s="302">
        <f t="shared" si="53"/>
        <v>-2.1591573013574556E-3</v>
      </c>
      <c r="M53" s="302">
        <f t="shared" si="54"/>
        <v>0</v>
      </c>
      <c r="N53" s="302">
        <f t="shared" si="55"/>
        <v>-6.3999999999999724E-2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0.13238177752855326</v>
      </c>
      <c r="C56" s="299" t="str">
        <f>CONCATENATE("(",ROUND((B56/$H58)*100,1),")")</f>
        <v>(82.2)</v>
      </c>
      <c r="D56" s="302">
        <f>'Ind T6'!R18</f>
        <v>2.249860257121435E-3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0.13463163778567469</v>
      </c>
      <c r="I56" s="299" t="str">
        <f>CONCATENATE("(",ROUND((H56/$H58)*100,1),")")</f>
        <v>(83.6)</v>
      </c>
      <c r="K56" s="302">
        <f>B61-B56</f>
        <v>-4.9988022108182956E-2</v>
      </c>
      <c r="L56" s="302">
        <f>D61-D56</f>
        <v>-6.8871541757324129E-4</v>
      </c>
      <c r="M56" s="302">
        <f>F61-F56</f>
        <v>0</v>
      </c>
      <c r="N56" s="302">
        <f>SUM(K56:M56)</f>
        <v>-5.0676737525756195E-2</v>
      </c>
    </row>
    <row r="57" spans="1:14" x14ac:dyDescent="0.2">
      <c r="A57" s="282" t="s">
        <v>365</v>
      </c>
      <c r="B57" s="302">
        <f>'Ind T6'!Q17</f>
        <v>2.2768585802916155E-2</v>
      </c>
      <c r="C57" s="299" t="str">
        <f>CONCATENATE("(",ROUND((B57/$H58)*100,1),")")</f>
        <v>(14.1)</v>
      </c>
      <c r="D57" s="302">
        <f>'Ind T6'!R17</f>
        <v>3.5997764114090191E-3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2.6368362214325175E-2</v>
      </c>
      <c r="I57" s="299" t="str">
        <f>CONCATENATE("(",ROUND((H57/$H58)*100,1),")")</f>
        <v>(16.4)</v>
      </c>
      <c r="K57" s="302">
        <f t="shared" ref="K57:K58" si="57">B62-B57</f>
        <v>-9.0652033221475976E-3</v>
      </c>
      <c r="L57" s="302">
        <f t="shared" ref="L57:L58" si="58">D62-D57</f>
        <v>-1.258059152096147E-3</v>
      </c>
      <c r="M57" s="302">
        <f t="shared" ref="M57:M58" si="59">F62-F57</f>
        <v>0</v>
      </c>
      <c r="N57" s="302">
        <f t="shared" ref="N57:N58" si="60">SUM(K57:M57)</f>
        <v>-1.0323262474243745E-2</v>
      </c>
    </row>
    <row r="58" spans="1:14" x14ac:dyDescent="0.2">
      <c r="A58" s="282" t="s">
        <v>363</v>
      </c>
      <c r="B58" s="302">
        <f>SUM(B56:B57)</f>
        <v>0.15515036333146942</v>
      </c>
      <c r="C58" s="299" t="str">
        <f>CONCATENATE("(",ROUND((B58/$H58)*100,1),")")</f>
        <v>(96.4)</v>
      </c>
      <c r="D58" s="302">
        <f>SUM(D56:D57)</f>
        <v>5.8496366685304542E-3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0.16099999999999987</v>
      </c>
      <c r="I58" s="299" t="str">
        <f>CONCATENATE("(",ROUND((H58/$H58)*100,1),")")</f>
        <v>(100)</v>
      </c>
      <c r="K58" s="302">
        <f t="shared" si="57"/>
        <v>-5.9053225430330564E-2</v>
      </c>
      <c r="L58" s="302">
        <f t="shared" si="58"/>
        <v>-1.9467745696693881E-3</v>
      </c>
      <c r="M58" s="302">
        <f t="shared" si="59"/>
        <v>0</v>
      </c>
      <c r="N58" s="302">
        <f t="shared" si="60"/>
        <v>-6.099999999999995E-2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8.2393755420370307E-2</v>
      </c>
      <c r="C61" s="299" t="str">
        <f>CONCATENATE("(",ROUND((B61/$H63)*100,1),")")</f>
        <v>(82.4)</v>
      </c>
      <c r="D61" s="302">
        <f>'Ind T6'!W18</f>
        <v>1.5611448395481938E-3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8.3954900259918502E-2</v>
      </c>
      <c r="I61" s="299" t="str">
        <f>CONCATENATE("(",ROUND((H61/$H63)*100,1),")")</f>
        <v>(84)</v>
      </c>
      <c r="K61" s="302">
        <f>B61-B51</f>
        <v>-0.10265649583549674</v>
      </c>
      <c r="L61" s="302">
        <f>D61-D51</f>
        <v>-1.5481516428799203E-3</v>
      </c>
      <c r="M61" s="302">
        <f>F61-F51</f>
        <v>0</v>
      </c>
      <c r="N61" s="302">
        <f>SUM(K61:M61)</f>
        <v>-0.10420464747837666</v>
      </c>
    </row>
    <row r="62" spans="1:14" x14ac:dyDescent="0.2">
      <c r="A62" s="282" t="s">
        <v>365</v>
      </c>
      <c r="B62" s="302">
        <f>'Ind T6'!V17</f>
        <v>1.3703382480768557E-2</v>
      </c>
      <c r="C62" s="299" t="str">
        <f>CONCATENATE("(",ROUND((B62/$H63)*100,1),")")</f>
        <v>(13.7)</v>
      </c>
      <c r="D62" s="302">
        <f>'Ind T6'!W17</f>
        <v>2.3417172593128721E-3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1.604509974008143E-2</v>
      </c>
      <c r="I62" s="299" t="str">
        <f>CONCATENATE("(",ROUND((H62/$H63)*100,1),")")</f>
        <v>(16)</v>
      </c>
      <c r="K62" s="302">
        <f t="shared" ref="K62:K63" si="62">B62-B52</f>
        <v>-1.8237572293476063E-2</v>
      </c>
      <c r="L62" s="302">
        <f t="shared" ref="L62:L63" si="63">D62-D52</f>
        <v>-2.5577802281469245E-3</v>
      </c>
      <c r="M62" s="302">
        <f t="shared" ref="M62:M63" si="64">F62-F52</f>
        <v>0</v>
      </c>
      <c r="N62" s="302">
        <f t="shared" ref="N62:N63" si="65">SUM(K62:M62)</f>
        <v>-2.0795352521622987E-2</v>
      </c>
    </row>
    <row r="63" spans="1:14" x14ac:dyDescent="0.2">
      <c r="A63" s="282" t="s">
        <v>363</v>
      </c>
      <c r="B63" s="302">
        <f>SUM(B61:B62)</f>
        <v>9.6097137901138857E-2</v>
      </c>
      <c r="C63" s="299" t="str">
        <f>CONCATENATE("(",ROUND((B63/$H63)*100,1),")")</f>
        <v>(96.1)</v>
      </c>
      <c r="D63" s="302">
        <f>SUM(D61:D62)</f>
        <v>3.902862098861066E-3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9.9999999999999936E-2</v>
      </c>
      <c r="I63" s="299" t="str">
        <f>CONCATENATE("(",ROUND((H63/$H63)*100,1),")")</f>
        <v>(100)</v>
      </c>
      <c r="K63" s="302">
        <f t="shared" si="62"/>
        <v>-0.12089406812897283</v>
      </c>
      <c r="L63" s="302">
        <f t="shared" si="63"/>
        <v>-4.1059318710268437E-3</v>
      </c>
      <c r="M63" s="302">
        <f t="shared" si="64"/>
        <v>0</v>
      </c>
      <c r="N63" s="302">
        <f t="shared" si="65"/>
        <v>-0.12499999999999967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2.3170104233689428</v>
      </c>
      <c r="C72" s="299" t="str">
        <f>CONCATENATE("(",ROUND((B72/$H74)*100,1),")")</f>
        <v>(59.2)</v>
      </c>
      <c r="D72" s="302">
        <f>'Ind T6'!M27</f>
        <v>0.2163107981495262</v>
      </c>
      <c r="E72" s="299" t="str">
        <f>CONCATENATE("(",ROUND((D72/$H74)*100,1),")")</f>
        <v>(5.5)</v>
      </c>
      <c r="F72" s="302">
        <f>'Ind T6'!N27</f>
        <v>3.9964250161678844E-2</v>
      </c>
      <c r="G72" s="299" t="str">
        <f>CONCATENATE("(",ROUND((F72/$H74)*100,1),")")</f>
        <v>(1)</v>
      </c>
      <c r="H72" s="302">
        <f>SUM(B72,D72,F72)</f>
        <v>2.5732854716801477</v>
      </c>
      <c r="I72" s="299" t="str">
        <f>CONCATENATE("(",ROUND((H72/$H74)*100,1),")")</f>
        <v>(65.8)</v>
      </c>
      <c r="K72" s="302">
        <f>B77-B72</f>
        <v>-1.3880652401720095E-2</v>
      </c>
      <c r="L72" s="302">
        <f>D77-D72</f>
        <v>1.1319499403749655E-3</v>
      </c>
      <c r="M72" s="302">
        <f>F77-F72</f>
        <v>4.5559716620816731E-4</v>
      </c>
      <c r="N72" s="302">
        <f>SUM(K72:M72)</f>
        <v>-1.2293105295136962E-2</v>
      </c>
    </row>
    <row r="73" spans="1:14" x14ac:dyDescent="0.2">
      <c r="A73" s="282" t="s">
        <v>365</v>
      </c>
      <c r="B73" s="302">
        <f>'Ind T6'!L26</f>
        <v>1.0224664460970958</v>
      </c>
      <c r="C73" s="299" t="str">
        <f>CONCATENATE("(",ROUND((B73/$H74)*100,1),")")</f>
        <v>(26.1)</v>
      </c>
      <c r="D73" s="302">
        <f>'Ind T6'!M26</f>
        <v>0.25123657551738043</v>
      </c>
      <c r="E73" s="299" t="str">
        <f>CONCATENATE("(",ROUND((D73/$H74)*100,1),")")</f>
        <v>(6.4)</v>
      </c>
      <c r="F73" s="302">
        <f>'Ind T6'!N26</f>
        <v>6.4011506705375407E-2</v>
      </c>
      <c r="G73" s="299" t="str">
        <f>CONCATENATE("(",ROUND((F73/$H74)*100,1),")")</f>
        <v>(1.6)</v>
      </c>
      <c r="H73" s="302">
        <f t="shared" ref="H73" si="66">SUM(B73,D73,F73)</f>
        <v>1.3377145283198517</v>
      </c>
      <c r="I73" s="299" t="str">
        <f>CONCATENATE("(",ROUND((H73/$H74)*100,1),")")</f>
        <v>(34.2)</v>
      </c>
      <c r="K73" s="302">
        <f t="shared" ref="K73:K74" si="67">B78-B73</f>
        <v>4.3449584458049806E-2</v>
      </c>
      <c r="L73" s="302">
        <f t="shared" ref="L73:L74" si="68">D78-D73</f>
        <v>7.8632525210731163E-4</v>
      </c>
      <c r="M73" s="302">
        <f t="shared" ref="M73:M74" si="69">F78-F73</f>
        <v>2.0571955849815193E-3</v>
      </c>
      <c r="N73" s="302">
        <f t="shared" ref="N73:N74" si="70">SUM(K73:M73)</f>
        <v>4.6293105295138637E-2</v>
      </c>
    </row>
    <row r="74" spans="1:14" x14ac:dyDescent="0.2">
      <c r="A74" s="282" t="s">
        <v>363</v>
      </c>
      <c r="B74" s="302">
        <f>SUM(B72:B73)</f>
        <v>3.3394768694660386</v>
      </c>
      <c r="C74" s="299" t="str">
        <f>CONCATENATE("(",ROUND((B74/$H74)*100,1),")")</f>
        <v>(85.4)</v>
      </c>
      <c r="D74" s="302">
        <f>SUM(D72:D73)</f>
        <v>0.46754737366690663</v>
      </c>
      <c r="E74" s="299" t="str">
        <f>CONCATENATE("(",ROUND((D74/$H74)*100,1),")")</f>
        <v>(12)</v>
      </c>
      <c r="F74" s="302">
        <f>SUM(F72:F73)</f>
        <v>0.10397575686705425</v>
      </c>
      <c r="G74" s="299" t="str">
        <f>CONCATENATE("(",ROUND((F74/$H74)*100,1),")")</f>
        <v>(2.7)</v>
      </c>
      <c r="H74" s="302">
        <f>SUM(H72:H73)</f>
        <v>3.9109999999999996</v>
      </c>
      <c r="I74" s="299" t="str">
        <f>CONCATENATE("(",ROUND((H74/$H74)*100,1),")")</f>
        <v>(100)</v>
      </c>
      <c r="K74" s="302">
        <f t="shared" si="67"/>
        <v>2.9568932056329711E-2</v>
      </c>
      <c r="L74" s="302">
        <f t="shared" si="68"/>
        <v>1.9182751924822772E-3</v>
      </c>
      <c r="M74" s="302">
        <f t="shared" si="69"/>
        <v>2.5127927511896936E-3</v>
      </c>
      <c r="N74" s="302">
        <f t="shared" si="70"/>
        <v>3.4000000000001682E-2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2.3031297709672227</v>
      </c>
      <c r="C77" s="299" t="str">
        <f>CONCATENATE("(",ROUND((B77/$H79)*100,1),")")</f>
        <v>(58.4)</v>
      </c>
      <c r="D77" s="302">
        <f>'Ind T6'!R27</f>
        <v>0.21744274808990116</v>
      </c>
      <c r="E77" s="299" t="str">
        <f>CONCATENATE("(",ROUND((D77/$H79)*100,1),")")</f>
        <v>(5.5)</v>
      </c>
      <c r="F77" s="302">
        <f>'Ind T6'!S27</f>
        <v>4.0419847327887011E-2</v>
      </c>
      <c r="G77" s="299" t="str">
        <f>CONCATENATE("(",ROUND((F77/$H79)*100,1),")")</f>
        <v>(1)</v>
      </c>
      <c r="H77" s="302">
        <f>SUM(B77,D77,F77)</f>
        <v>2.5609923663850109</v>
      </c>
      <c r="I77" s="299" t="str">
        <f>CONCATENATE("(",ROUND((H77/$H79)*100,1),")")</f>
        <v>(64.9)</v>
      </c>
      <c r="K77" s="302">
        <f>B82-B77</f>
        <v>-0.12602739934964191</v>
      </c>
      <c r="L77" s="302">
        <f>D82-D77</f>
        <v>-7.3845490881872811E-3</v>
      </c>
      <c r="M77" s="302">
        <f>F82-F77</f>
        <v>7.7446089681174057E-5</v>
      </c>
      <c r="N77" s="302">
        <f>SUM(K77:M77)</f>
        <v>-0.13333450234814803</v>
      </c>
    </row>
    <row r="78" spans="1:14" x14ac:dyDescent="0.2">
      <c r="A78" s="282" t="s">
        <v>365</v>
      </c>
      <c r="B78" s="302">
        <f>'Ind T6'!Q26</f>
        <v>1.0659160305551456</v>
      </c>
      <c r="C78" s="299" t="str">
        <f>CONCATENATE("(",ROUND((B78/$H79)*100,1),")")</f>
        <v>(27)</v>
      </c>
      <c r="D78" s="302">
        <f>'Ind T6'!R26</f>
        <v>0.25202290076948775</v>
      </c>
      <c r="E78" s="299" t="str">
        <f>CONCATENATE("(",ROUND((D78/$H79)*100,1),")")</f>
        <v>(6.4)</v>
      </c>
      <c r="F78" s="302">
        <f>'Ind T6'!S26</f>
        <v>6.6068702290356926E-2</v>
      </c>
      <c r="G78" s="299" t="str">
        <f>CONCATENATE("(",ROUND((F78/$H79)*100,1),")")</f>
        <v>(1.7)</v>
      </c>
      <c r="H78" s="302">
        <f t="shared" ref="H78" si="71">SUM(B78,D78,F78)</f>
        <v>1.3840076336149902</v>
      </c>
      <c r="I78" s="299" t="str">
        <f>CONCATENATE("(",ROUND((H78/$H79)*100,1),")")</f>
        <v>(35.1)</v>
      </c>
      <c r="K78" s="302">
        <f t="shared" ref="K78:K79" si="72">B83-B78</f>
        <v>3.4164837949567151E-2</v>
      </c>
      <c r="L78" s="302">
        <f t="shared" ref="L78:L79" si="73">D83-D78</f>
        <v>-1.0301095584022285E-2</v>
      </c>
      <c r="M78" s="302">
        <f t="shared" ref="M78:M79" si="74">F83-F78</f>
        <v>4.7075998259862861E-4</v>
      </c>
      <c r="N78" s="302">
        <f t="shared" ref="N78:N79" si="75">SUM(K78:M78)</f>
        <v>2.4334502348143494E-2</v>
      </c>
    </row>
    <row r="79" spans="1:14" x14ac:dyDescent="0.2">
      <c r="A79" s="282" t="s">
        <v>363</v>
      </c>
      <c r="B79" s="302">
        <f>SUM(B77:B78)</f>
        <v>3.3690458015223683</v>
      </c>
      <c r="C79" s="299" t="str">
        <f>CONCATENATE("(",ROUND((B79/$H79)*100,1),")")</f>
        <v>(85.4)</v>
      </c>
      <c r="D79" s="302">
        <f>SUM(D77:D78)</f>
        <v>0.46946564885938891</v>
      </c>
      <c r="E79" s="299" t="str">
        <f>CONCATENATE("(",ROUND((D79/$H79)*100,1),")")</f>
        <v>(11.9)</v>
      </c>
      <c r="F79" s="302">
        <f>SUM(F77:F78)</f>
        <v>0.10648854961824394</v>
      </c>
      <c r="G79" s="299" t="str">
        <f>CONCATENATE("(",ROUND((F79/$H79)*100,1),")")</f>
        <v>(2.7)</v>
      </c>
      <c r="H79" s="302">
        <f>SUM(H77:H78)</f>
        <v>3.9450000000000012</v>
      </c>
      <c r="I79" s="299" t="str">
        <f>CONCATENATE("(",ROUND((H79/$H79)*100,1),")")</f>
        <v>(100)</v>
      </c>
      <c r="K79" s="302">
        <f t="shared" si="72"/>
        <v>-9.186256140007476E-2</v>
      </c>
      <c r="L79" s="302">
        <f t="shared" si="73"/>
        <v>-1.7685644672209566E-2</v>
      </c>
      <c r="M79" s="302">
        <f t="shared" si="74"/>
        <v>5.4820607227978879E-4</v>
      </c>
      <c r="N79" s="302">
        <f t="shared" si="75"/>
        <v>-0.10900000000000454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2.1771023716175808</v>
      </c>
      <c r="C82" s="299" t="str">
        <f>CONCATENATE("(",ROUND((B82/$H84)*100,1),")")</f>
        <v>(56.8)</v>
      </c>
      <c r="D82" s="302">
        <f>'Ind T6'!W27</f>
        <v>0.21005819900171388</v>
      </c>
      <c r="E82" s="299" t="str">
        <f>CONCATENATE("(",ROUND((D82/$H84)*100,1),")")</f>
        <v>(5.5)</v>
      </c>
      <c r="F82" s="302">
        <f>'Ind T6'!X27</f>
        <v>4.0497293417568185E-2</v>
      </c>
      <c r="G82" s="299" t="str">
        <f>CONCATENATE("(",ROUND((F82/$H84)*100,1),")")</f>
        <v>(1.1)</v>
      </c>
      <c r="H82" s="302">
        <f>SUM(B82,D82,F82)</f>
        <v>2.4276578640368629</v>
      </c>
      <c r="I82" s="299" t="str">
        <f>CONCATENATE("(",ROUND((H82/$H84)*100,1),")")</f>
        <v>(63.3)</v>
      </c>
      <c r="K82" s="302">
        <f>B82-B72</f>
        <v>-0.13990805175136201</v>
      </c>
      <c r="L82" s="302">
        <f>D82-D72</f>
        <v>-6.2525991478123155E-3</v>
      </c>
      <c r="M82" s="302">
        <f>F82-F72</f>
        <v>5.3304325588934137E-4</v>
      </c>
      <c r="N82" s="302">
        <f>SUM(K82:M82)</f>
        <v>-0.14562760764328497</v>
      </c>
    </row>
    <row r="83" spans="1:14" x14ac:dyDescent="0.2">
      <c r="A83" s="282" t="s">
        <v>365</v>
      </c>
      <c r="B83" s="302">
        <f>'Ind T6'!V26</f>
        <v>1.1000808685047128</v>
      </c>
      <c r="C83" s="299" t="str">
        <f>CONCATENATE("(",ROUND((B83/$H84)*100,1),")")</f>
        <v>(28.7)</v>
      </c>
      <c r="D83" s="302">
        <f>'Ind T6'!W26</f>
        <v>0.24172180518546546</v>
      </c>
      <c r="E83" s="299" t="str">
        <f>CONCATENATE("(",ROUND((D83/$H84)*100,1),")")</f>
        <v>(6.3)</v>
      </c>
      <c r="F83" s="302">
        <f>'Ind T6'!X26</f>
        <v>6.6539462272955555E-2</v>
      </c>
      <c r="G83" s="299" t="str">
        <f>CONCATENATE("(",ROUND((F83/$H84)*100,1),")")</f>
        <v>(1.7)</v>
      </c>
      <c r="H83" s="302">
        <f t="shared" ref="H83" si="76">SUM(B83,D83,F83)</f>
        <v>1.4083421359631338</v>
      </c>
      <c r="I83" s="299" t="str">
        <f>CONCATENATE("(",ROUND((H83/$H84)*100,1),")")</f>
        <v>(36.7)</v>
      </c>
      <c r="K83" s="302">
        <f t="shared" ref="K83:K84" si="77">B83-B73</f>
        <v>7.7614422407616956E-2</v>
      </c>
      <c r="L83" s="302">
        <f t="shared" ref="L83:L84" si="78">D83-D73</f>
        <v>-9.5147703319149735E-3</v>
      </c>
      <c r="M83" s="302">
        <f t="shared" ref="M83:M84" si="79">F83-F73</f>
        <v>2.5279555675801479E-3</v>
      </c>
      <c r="N83" s="302">
        <f t="shared" ref="N83:N84" si="80">SUM(K83:M83)</f>
        <v>7.0627607643282131E-2</v>
      </c>
    </row>
    <row r="84" spans="1:14" x14ac:dyDescent="0.2">
      <c r="A84" s="282" t="s">
        <v>363</v>
      </c>
      <c r="B84" s="302">
        <f>SUM(B82:B83)</f>
        <v>3.2771832401222936</v>
      </c>
      <c r="C84" s="299" t="str">
        <f>CONCATENATE("(",ROUND((B84/$H84)*100,1),")")</f>
        <v>(85.4)</v>
      </c>
      <c r="D84" s="302">
        <f>SUM(D82:D83)</f>
        <v>0.45178000418717934</v>
      </c>
      <c r="E84" s="299" t="str">
        <f>CONCATENATE("(",ROUND((D84/$H84)*100,1),")")</f>
        <v>(11.8)</v>
      </c>
      <c r="F84" s="302">
        <f>SUM(F82:F83)</f>
        <v>0.10703675569052373</v>
      </c>
      <c r="G84" s="299" t="str">
        <f>CONCATENATE("(",ROUND((F84/$H84)*100,1),")")</f>
        <v>(2.8)</v>
      </c>
      <c r="H84" s="302">
        <f>SUM(H82:H83)</f>
        <v>3.8359999999999967</v>
      </c>
      <c r="I84" s="299" t="str">
        <f>CONCATENATE("(",ROUND((H84/$H84)*100,1),")")</f>
        <v>(100)</v>
      </c>
      <c r="K84" s="302">
        <f t="shared" si="77"/>
        <v>-6.2293629343745049E-2</v>
      </c>
      <c r="L84" s="302">
        <f t="shared" si="78"/>
        <v>-1.5767369479727289E-2</v>
      </c>
      <c r="M84" s="302">
        <f t="shared" si="79"/>
        <v>3.0609988234694824E-3</v>
      </c>
      <c r="N84" s="302">
        <f t="shared" si="80"/>
        <v>-7.5000000000002856E-2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5.384408211236595</v>
      </c>
      <c r="C93" s="299" t="str">
        <f>CONCATENATE("(",ROUND((B93/$H95)*100,1),")")</f>
        <v>(71.4)</v>
      </c>
      <c r="D93" s="302">
        <f>'Ind T6'!M36</f>
        <v>0.2055180897580999</v>
      </c>
      <c r="E93" s="299" t="str">
        <f>CONCATENATE("(",ROUND((D93/$H95)*100,1),")")</f>
        <v>(2.7)</v>
      </c>
      <c r="F93" s="302">
        <f>'Ind T6'!N36</f>
        <v>0.20236902225202111</v>
      </c>
      <c r="G93" s="299" t="str">
        <f>CONCATENATE("(",ROUND((F93/$H95)*100,1),")")</f>
        <v>(2.7)</v>
      </c>
      <c r="H93" s="302">
        <f>SUM(B93,D93,F93)</f>
        <v>5.7922953232467158</v>
      </c>
      <c r="I93" s="299" t="str">
        <f>CONCATENATE("(",ROUND((H93/$H95)*100,1),")")</f>
        <v>(76.8)</v>
      </c>
      <c r="K93" s="302">
        <f>B98-B93</f>
        <v>0.45310698336823307</v>
      </c>
      <c r="L93" s="302">
        <f>D98-D93</f>
        <v>2.7050911158249064E-2</v>
      </c>
      <c r="M93" s="302">
        <f>F98-F93</f>
        <v>2.1050268321758714E-2</v>
      </c>
      <c r="N93" s="302">
        <f>SUM(K93:M93)</f>
        <v>0.50120816284824088</v>
      </c>
    </row>
    <row r="94" spans="1:14" x14ac:dyDescent="0.2">
      <c r="A94" s="282" t="s">
        <v>365</v>
      </c>
      <c r="B94" s="302">
        <f>'Ind T6'!L35</f>
        <v>1.3090176394320765</v>
      </c>
      <c r="C94" s="299" t="str">
        <f>CONCATENATE("(",ROUND((B94/$H95)*100,1),")")</f>
        <v>(17.3)</v>
      </c>
      <c r="D94" s="302">
        <f>'Ind T6'!M35</f>
        <v>0.33529281901492064</v>
      </c>
      <c r="E94" s="299" t="str">
        <f>CONCATENATE("(",ROUND((D94/$H95)*100,1),")")</f>
        <v>(4.4)</v>
      </c>
      <c r="F94" s="302">
        <f>'Ind T6'!N35</f>
        <v>0.10839421830629897</v>
      </c>
      <c r="G94" s="299" t="str">
        <f>CONCATENATE("(",ROUND((F94/$H95)*100,1),")")</f>
        <v>(1.4)</v>
      </c>
      <c r="H94" s="302">
        <f t="shared" ref="H94" si="81">SUM(B94,D94,F94)</f>
        <v>1.7527046767532961</v>
      </c>
      <c r="I94" s="299" t="str">
        <f>CONCATENATE("(",ROUND((H94/$H95)*100,1),")")</f>
        <v>(23.2)</v>
      </c>
      <c r="K94" s="302">
        <f t="shared" ref="K94:K95" si="82">B99-B94</f>
        <v>0.10170133610853682</v>
      </c>
      <c r="L94" s="302">
        <f t="shared" ref="L94:L95" si="83">D99-D94</f>
        <v>2.5538484977040032E-2</v>
      </c>
      <c r="M94" s="302">
        <f t="shared" ref="M94:M95" si="84">F99-F94</f>
        <v>1.0552016066174036E-2</v>
      </c>
      <c r="N94" s="302">
        <f t="shared" ref="N94:N95" si="85">SUM(K94:M94)</f>
        <v>0.13779183715175089</v>
      </c>
    </row>
    <row r="95" spans="1:14" x14ac:dyDescent="0.2">
      <c r="A95" s="282" t="s">
        <v>363</v>
      </c>
      <c r="B95" s="302">
        <f>SUM(B93:B94)</f>
        <v>6.693425850668671</v>
      </c>
      <c r="C95" s="299" t="str">
        <f>CONCATENATE("(",ROUND((B95/$H95)*100,1),")")</f>
        <v>(88.7)</v>
      </c>
      <c r="D95" s="302">
        <f>SUM(D93:D94)</f>
        <v>0.54081090877302052</v>
      </c>
      <c r="E95" s="299" t="str">
        <f>CONCATENATE("(",ROUND((D95/$H95)*100,1),")")</f>
        <v>(7.2)</v>
      </c>
      <c r="F95" s="302">
        <f>SUM(F93:F94)</f>
        <v>0.31076324055832005</v>
      </c>
      <c r="G95" s="299" t="str">
        <f>CONCATENATE("(",ROUND((F95/$H95)*100,1),")")</f>
        <v>(4.1)</v>
      </c>
      <c r="H95" s="302">
        <f>SUM(H93:H94)</f>
        <v>7.5450000000000124</v>
      </c>
      <c r="I95" s="299" t="str">
        <f>CONCATENATE("(",ROUND((H95/$H95)*100,1),")")</f>
        <v>(100)</v>
      </c>
      <c r="K95" s="302">
        <f t="shared" si="82"/>
        <v>0.5548083194767699</v>
      </c>
      <c r="L95" s="302">
        <f t="shared" si="83"/>
        <v>5.2589396135289124E-2</v>
      </c>
      <c r="M95" s="302">
        <f t="shared" si="84"/>
        <v>3.1602284387932777E-2</v>
      </c>
      <c r="N95" s="302">
        <f t="shared" si="85"/>
        <v>0.6389999999999918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5.837515194604828</v>
      </c>
      <c r="C98" s="299" t="str">
        <f>CONCATENATE("(",ROUND((B98/$H100)*100,1),")")</f>
        <v>(71.3)</v>
      </c>
      <c r="D98" s="302">
        <f>'Ind T6'!R36</f>
        <v>0.23256900091634897</v>
      </c>
      <c r="E98" s="299" t="str">
        <f>CONCATENATE("(",ROUND((D98/$H100)*100,1),")")</f>
        <v>(2.8)</v>
      </c>
      <c r="F98" s="302">
        <f>'Ind T6'!S36</f>
        <v>0.22341929057377982</v>
      </c>
      <c r="G98" s="299" t="str">
        <f>CONCATENATE("(",ROUND((F98/$H100)*100,1),")")</f>
        <v>(2.7)</v>
      </c>
      <c r="H98" s="302">
        <f>SUM(B98,D98,F98)</f>
        <v>6.2935034860949566</v>
      </c>
      <c r="I98" s="299" t="str">
        <f>CONCATENATE("(",ROUND((H98/$H100)*100,1),")")</f>
        <v>(76.9)</v>
      </c>
      <c r="K98" s="302">
        <f>B103-B98</f>
        <v>-0.45885492516152837</v>
      </c>
      <c r="L98" s="302">
        <f>D103-D98</f>
        <v>-3.1240440887213006E-3</v>
      </c>
      <c r="M98" s="302">
        <f>F103-F98</f>
        <v>-8.8047284348416743E-3</v>
      </c>
      <c r="N98" s="302">
        <f>SUM(K98:M98)</f>
        <v>-0.47078369768509132</v>
      </c>
    </row>
    <row r="99" spans="1:14" x14ac:dyDescent="0.2">
      <c r="A99" s="282" t="s">
        <v>365</v>
      </c>
      <c r="B99" s="302">
        <f>'Ind T6'!Q35</f>
        <v>1.4107189755406133</v>
      </c>
      <c r="C99" s="299" t="str">
        <f>CONCATENATE("(",ROUND((B99/$H100)*100,1),")")</f>
        <v>(17.2)</v>
      </c>
      <c r="D99" s="302">
        <f>'Ind T6'!R35</f>
        <v>0.36083130399196067</v>
      </c>
      <c r="E99" s="299" t="str">
        <f>CONCATENATE("(",ROUND((D99/$H100)*100,1),")")</f>
        <v>(4.4)</v>
      </c>
      <c r="F99" s="302">
        <f>'Ind T6'!S35</f>
        <v>0.11894623437247301</v>
      </c>
      <c r="G99" s="299" t="str">
        <f>CONCATENATE("(",ROUND((F99/$H100)*100,1),")")</f>
        <v>(1.5)</v>
      </c>
      <c r="H99" s="302">
        <f t="shared" ref="H99" si="86">SUM(B99,D99,F99)</f>
        <v>1.8904965139050469</v>
      </c>
      <c r="I99" s="299" t="str">
        <f>CONCATENATE("(",ROUND((H99/$H100)*100,1),")")</f>
        <v>(23.1)</v>
      </c>
      <c r="K99" s="302">
        <f t="shared" ref="K99:K100" si="87">B104-B99</f>
        <v>-0.13735060444769487</v>
      </c>
      <c r="L99" s="302">
        <f t="shared" ref="L99:L100" si="88">D104-D99</f>
        <v>-3.1153334826858337E-2</v>
      </c>
      <c r="M99" s="302">
        <f t="shared" ref="M99:M100" si="89">F104-F99</f>
        <v>-3.7123630403803343E-3</v>
      </c>
      <c r="N99" s="302">
        <f t="shared" ref="N99:N100" si="90">SUM(K99:M99)</f>
        <v>-0.17221630231493354</v>
      </c>
    </row>
    <row r="100" spans="1:14" x14ac:dyDescent="0.2">
      <c r="A100" s="282" t="s">
        <v>363</v>
      </c>
      <c r="B100" s="302">
        <f>SUM(B98:B99)</f>
        <v>7.2482341701454409</v>
      </c>
      <c r="C100" s="299" t="str">
        <f>CONCATENATE("(",ROUND((B100/$H100)*100,1),")")</f>
        <v>(88.6)</v>
      </c>
      <c r="D100" s="302">
        <f>SUM(D98:D99)</f>
        <v>0.59340030490830964</v>
      </c>
      <c r="E100" s="299" t="str">
        <f>CONCATENATE("(",ROUND((D100/$H100)*100,1),")")</f>
        <v>(7.3)</v>
      </c>
      <c r="F100" s="302">
        <f>SUM(F98:F99)</f>
        <v>0.34236552494625283</v>
      </c>
      <c r="G100" s="299" t="str">
        <f>CONCATENATE("(",ROUND((F100/$H100)*100,1),")")</f>
        <v>(4.2)</v>
      </c>
      <c r="H100" s="302">
        <f>SUM(H98:H99)</f>
        <v>8.1840000000000028</v>
      </c>
      <c r="I100" s="299" t="str">
        <f>CONCATENATE("(",ROUND((H100/$H100)*100,1),")")</f>
        <v>(100)</v>
      </c>
      <c r="K100" s="302">
        <f t="shared" si="87"/>
        <v>-0.59620552960922257</v>
      </c>
      <c r="L100" s="302">
        <f t="shared" si="88"/>
        <v>-3.4277378915579693E-2</v>
      </c>
      <c r="M100" s="302">
        <f t="shared" si="89"/>
        <v>-1.2517091475222009E-2</v>
      </c>
      <c r="N100" s="302">
        <f t="shared" si="90"/>
        <v>-0.64300000000002422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5.3786602694432997</v>
      </c>
      <c r="C103" s="299" t="str">
        <f>CONCATENATE("(",ROUND((B103/$H105)*100,1),")")</f>
        <v>(71.3)</v>
      </c>
      <c r="D103" s="302">
        <f>'Ind T6'!W36</f>
        <v>0.22944495682762767</v>
      </c>
      <c r="E103" s="299" t="str">
        <f>CONCATENATE("(",ROUND((D103/$H105)*100,1),")")</f>
        <v>(3)</v>
      </c>
      <c r="F103" s="302">
        <f>'Ind T6'!X36</f>
        <v>0.21461456213893815</v>
      </c>
      <c r="G103" s="299" t="str">
        <f>CONCATENATE("(",ROUND((F103/$H105)*100,1),")")</f>
        <v>(2.8)</v>
      </c>
      <c r="H103" s="302">
        <f>SUM(B103,D103,F103)</f>
        <v>5.8227197884098656</v>
      </c>
      <c r="I103" s="299" t="str">
        <f>CONCATENATE("(",ROUND((H103/$H105)*100,1),")")</f>
        <v>(77.2)</v>
      </c>
      <c r="K103" s="302">
        <f>B103-B93</f>
        <v>-5.747941793295297E-3</v>
      </c>
      <c r="L103" s="302">
        <f>D103-D93</f>
        <v>2.3926867069527763E-2</v>
      </c>
      <c r="M103" s="302">
        <f>F103-F93</f>
        <v>1.224553988691704E-2</v>
      </c>
      <c r="N103" s="302">
        <f>SUM(K103:M103)</f>
        <v>3.0424465163149506E-2</v>
      </c>
    </row>
    <row r="104" spans="1:14" x14ac:dyDescent="0.2">
      <c r="A104" s="282" t="s">
        <v>365</v>
      </c>
      <c r="B104" s="302">
        <f>'Ind T6'!V35</f>
        <v>1.2733683710929184</v>
      </c>
      <c r="C104" s="299" t="str">
        <f>CONCATENATE("(",ROUND((B104/$H105)*100,1),")")</f>
        <v>(16.9)</v>
      </c>
      <c r="D104" s="302">
        <f>'Ind T6'!W35</f>
        <v>0.32967796916510234</v>
      </c>
      <c r="E104" s="299" t="str">
        <f>CONCATENATE("(",ROUND((D104/$H105)*100,1),")")</f>
        <v>(4.4)</v>
      </c>
      <c r="F104" s="302">
        <f>'Ind T6'!X35</f>
        <v>0.11523387133209267</v>
      </c>
      <c r="G104" s="299" t="str">
        <f>CONCATENATE("(",ROUND((F104/$H105)*100,1),")")</f>
        <v>(1.5)</v>
      </c>
      <c r="H104" s="302">
        <f t="shared" ref="H104" si="91">SUM(B104,D104,F104)</f>
        <v>1.7182802115901135</v>
      </c>
      <c r="I104" s="299" t="str">
        <f>CONCATENATE("(",ROUND((H104/$H105)*100,1),")")</f>
        <v>(22.8)</v>
      </c>
      <c r="K104" s="302">
        <f t="shared" ref="K104:K105" si="92">B104-B94</f>
        <v>-3.5649268339158047E-2</v>
      </c>
      <c r="L104" s="302">
        <f t="shared" ref="L104:L105" si="93">D104-D94</f>
        <v>-5.6148498498183042E-3</v>
      </c>
      <c r="M104" s="302">
        <f t="shared" ref="M104:M105" si="94">F104-F94</f>
        <v>6.8396530257937016E-3</v>
      </c>
      <c r="N104" s="302">
        <f t="shared" ref="N104:N105" si="95">SUM(K104:M104)</f>
        <v>-3.4424465163182649E-2</v>
      </c>
    </row>
    <row r="105" spans="1:14" x14ac:dyDescent="0.2">
      <c r="A105" s="282" t="s">
        <v>363</v>
      </c>
      <c r="B105" s="302">
        <f>SUM(B103:B104)</f>
        <v>6.6520286405362183</v>
      </c>
      <c r="C105" s="299" t="str">
        <f>CONCATENATE("(",ROUND((B105/$H105)*100,1),")")</f>
        <v>(88.2)</v>
      </c>
      <c r="D105" s="302">
        <f>SUM(D103:D104)</f>
        <v>0.55912292599272995</v>
      </c>
      <c r="E105" s="299" t="str">
        <f>CONCATENATE("(",ROUND((D105/$H105)*100,1),")")</f>
        <v>(7.4)</v>
      </c>
      <c r="F105" s="302">
        <f>SUM(F103:F104)</f>
        <v>0.32984843347103082</v>
      </c>
      <c r="G105" s="299" t="str">
        <f>CONCATENATE("(",ROUND((F105/$H105)*100,1),")")</f>
        <v>(4.4)</v>
      </c>
      <c r="H105" s="302">
        <f>SUM(H103:H104)</f>
        <v>7.5409999999999791</v>
      </c>
      <c r="I105" s="299" t="str">
        <f>CONCATENATE("(",ROUND((H105/$H105)*100,1),")")</f>
        <v>(100)</v>
      </c>
      <c r="K105" s="302">
        <f t="shared" si="92"/>
        <v>-4.1397210132452678E-2</v>
      </c>
      <c r="L105" s="302">
        <f t="shared" si="93"/>
        <v>1.8312017219709431E-2</v>
      </c>
      <c r="M105" s="302">
        <f t="shared" si="94"/>
        <v>1.9085192912710769E-2</v>
      </c>
      <c r="N105" s="302">
        <f t="shared" si="95"/>
        <v>-4.0000000000324776E-3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14.527427531999663</v>
      </c>
      <c r="C114" s="299" t="str">
        <f>CONCATENATE("(",ROUND((B114/$H116)*100,1),")")</f>
        <v>(70.4)</v>
      </c>
      <c r="D114" s="302">
        <f>'Ind T6'!M45</f>
        <v>0.81585457035863651</v>
      </c>
      <c r="E114" s="299" t="str">
        <f>CONCATENATE("(",ROUND((D114/$H116)*100,1),")")</f>
        <v>(4)</v>
      </c>
      <c r="F114" s="302">
        <f>'Ind T6'!N45</f>
        <v>0.85433307834890337</v>
      </c>
      <c r="G114" s="299" t="str">
        <f>CONCATENATE("(",ROUND((F114/$H116)*100,1),")")</f>
        <v>(4.1)</v>
      </c>
      <c r="H114" s="302">
        <f>SUM(B114,D114,F114)</f>
        <v>16.197615180707203</v>
      </c>
      <c r="I114" s="299" t="str">
        <f>CONCATENATE("(",ROUND((H114/$H116)*100,1),")")</f>
        <v>(78.4)</v>
      </c>
      <c r="K114" s="302">
        <f>B119-B114</f>
        <v>-0.45735655999371083</v>
      </c>
      <c r="L114" s="302">
        <f>D119-D114</f>
        <v>-5.1471735938285357E-2</v>
      </c>
      <c r="M114" s="302">
        <f>F119-F114</f>
        <v>-4.6844242945056513E-2</v>
      </c>
      <c r="N114" s="302">
        <f>SUM(K114:M114)</f>
        <v>-0.5556725388770527</v>
      </c>
    </row>
    <row r="115" spans="1:14" x14ac:dyDescent="0.2">
      <c r="A115" s="282" t="s">
        <v>365</v>
      </c>
      <c r="B115" s="302">
        <f>'Ind T6'!L44</f>
        <v>3.1974813632182708</v>
      </c>
      <c r="C115" s="299" t="str">
        <f>CONCATENATE("(",ROUND((B115/$H116)*100,1),")")</f>
        <v>(15.5)</v>
      </c>
      <c r="D115" s="302">
        <f>'Ind T6'!M44</f>
        <v>0.93349411388887515</v>
      </c>
      <c r="E115" s="299" t="str">
        <f>CONCATENATE("(",ROUND((D115/$H116)*100,1),")")</f>
        <v>(4.5)</v>
      </c>
      <c r="F115" s="302">
        <f>'Ind T6'!N44</f>
        <v>0.32040934218567635</v>
      </c>
      <c r="G115" s="299" t="str">
        <f>CONCATENATE("(",ROUND((F115/$H116)*100,1),")")</f>
        <v>(1.6)</v>
      </c>
      <c r="H115" s="302">
        <f t="shared" ref="H115" si="96">SUM(B115,D115,F115)</f>
        <v>4.451384819292822</v>
      </c>
      <c r="I115" s="299" t="str">
        <f>CONCATENATE("(",ROUND((H115/$H116)*100,1),")")</f>
        <v>(21.6)</v>
      </c>
      <c r="K115" s="302">
        <f t="shared" ref="K115:K116" si="97">B120-B115</f>
        <v>-6.9074684844603773E-2</v>
      </c>
      <c r="L115" s="302">
        <f t="shared" ref="L115:L116" si="98">D120-D115</f>
        <v>-4.4330750271807662E-2</v>
      </c>
      <c r="M115" s="302">
        <f t="shared" ref="M115:M116" si="99">F120-F115</f>
        <v>-2.8922026006580837E-2</v>
      </c>
      <c r="N115" s="302">
        <f t="shared" ref="N115:N116" si="100">SUM(K115:M115)</f>
        <v>-0.14232746112299227</v>
      </c>
    </row>
    <row r="116" spans="1:14" x14ac:dyDescent="0.2">
      <c r="A116" s="282" t="s">
        <v>363</v>
      </c>
      <c r="B116" s="302">
        <f>SUM(B114:B115)</f>
        <v>17.724908895217933</v>
      </c>
      <c r="C116" s="299" t="str">
        <f>CONCATENATE("(",ROUND((B116/$H116)*100,1),")")</f>
        <v>(85.8)</v>
      </c>
      <c r="D116" s="302">
        <f>SUM(D114:D115)</f>
        <v>1.7493486842475117</v>
      </c>
      <c r="E116" s="299" t="str">
        <f>CONCATENATE("(",ROUND((D116/$H116)*100,1),")")</f>
        <v>(8.5)</v>
      </c>
      <c r="F116" s="302">
        <f>SUM(F114:F115)</f>
        <v>1.1747424205345798</v>
      </c>
      <c r="G116" s="299" t="str">
        <f>CONCATENATE("(",ROUND((F116/$H116)*100,1),")")</f>
        <v>(5.7)</v>
      </c>
      <c r="H116" s="302">
        <f>SUM(H114:H115)</f>
        <v>20.649000000000026</v>
      </c>
      <c r="I116" s="299" t="str">
        <f>CONCATENATE("(",ROUND((H116/$H116)*100,1),")")</f>
        <v>(100)</v>
      </c>
      <c r="K116" s="302">
        <f t="shared" si="97"/>
        <v>-0.52643124483831372</v>
      </c>
      <c r="L116" s="302">
        <f t="shared" si="98"/>
        <v>-9.5802486210093019E-2</v>
      </c>
      <c r="M116" s="302">
        <f t="shared" si="99"/>
        <v>-7.5766268951637405E-2</v>
      </c>
      <c r="N116" s="302">
        <f t="shared" si="100"/>
        <v>-0.69800000000004414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14.070070972005952</v>
      </c>
      <c r="C119" s="299" t="str">
        <f>CONCATENATE("(",ROUND((B119/$H121)*100,1),")")</f>
        <v>(70.5)</v>
      </c>
      <c r="D119" s="302">
        <f>'Ind T6'!R45</f>
        <v>0.76438283442035115</v>
      </c>
      <c r="E119" s="299" t="str">
        <f>CONCATENATE("(",ROUND((D119/$H121)*100,1),")")</f>
        <v>(3.8)</v>
      </c>
      <c r="F119" s="302">
        <f>'Ind T6'!S45</f>
        <v>0.80748883540384686</v>
      </c>
      <c r="G119" s="299" t="str">
        <f>CONCATENATE("(",ROUND((F119/$H121)*100,1),")")</f>
        <v>(4)</v>
      </c>
      <c r="H119" s="302">
        <f>SUM(B119,D119,F119)</f>
        <v>15.64194264183015</v>
      </c>
      <c r="I119" s="299" t="str">
        <f>CONCATENATE("(",ROUND((H119/$H121)*100,1),")")</f>
        <v>(78.4)</v>
      </c>
      <c r="K119" s="302">
        <f>B124-B119</f>
        <v>-0.96044611061624607</v>
      </c>
      <c r="L119" s="302">
        <f>D124-D119</f>
        <v>-4.3097994794398797E-2</v>
      </c>
      <c r="M119" s="302">
        <f>F124-F119</f>
        <v>-1.7588828537372425E-2</v>
      </c>
      <c r="N119" s="302">
        <f>SUM(K119:M119)</f>
        <v>-1.0211329339480173</v>
      </c>
    </row>
    <row r="120" spans="1:14" x14ac:dyDescent="0.2">
      <c r="A120" s="282" t="s">
        <v>365</v>
      </c>
      <c r="B120" s="302">
        <f>'Ind T6'!Q44</f>
        <v>3.128406678373667</v>
      </c>
      <c r="C120" s="299" t="str">
        <f>CONCATENATE("(",ROUND((B120/$H121)*100,1),")")</f>
        <v>(15.7)</v>
      </c>
      <c r="D120" s="302">
        <f>'Ind T6'!R44</f>
        <v>0.88916336361706749</v>
      </c>
      <c r="E120" s="299" t="str">
        <f>CONCATENATE("(",ROUND((D120/$H121)*100,1),")")</f>
        <v>(4.5)</v>
      </c>
      <c r="F120" s="302">
        <f>'Ind T6'!S44</f>
        <v>0.29148731617909551</v>
      </c>
      <c r="G120" s="299" t="str">
        <f>CONCATENATE("(",ROUND((F120/$H121)*100,1),")")</f>
        <v>(1.5)</v>
      </c>
      <c r="H120" s="302">
        <f t="shared" ref="H120" si="101">SUM(B120,D120,F120)</f>
        <v>4.3090573581698299</v>
      </c>
      <c r="I120" s="299" t="str">
        <f>CONCATENATE("(",ROUND((H120/$H121)*100,1),")")</f>
        <v>(21.6)</v>
      </c>
      <c r="K120" s="302">
        <f t="shared" ref="K120:K121" si="102">B125-B120</f>
        <v>-0.14071149501505431</v>
      </c>
      <c r="L120" s="302">
        <f t="shared" ref="L120:L121" si="103">D125-D120</f>
        <v>-6.2020364910681081E-2</v>
      </c>
      <c r="M120" s="302">
        <f t="shared" ref="M120:M121" si="104">F125-F120</f>
        <v>-2.9135206126243318E-2</v>
      </c>
      <c r="N120" s="302">
        <f t="shared" ref="N120:N121" si="105">SUM(K120:M120)</f>
        <v>-0.23186706605197871</v>
      </c>
    </row>
    <row r="121" spans="1:14" x14ac:dyDescent="0.2">
      <c r="A121" s="282" t="s">
        <v>363</v>
      </c>
      <c r="B121" s="302">
        <f>SUM(B119:B120)</f>
        <v>17.198477650379619</v>
      </c>
      <c r="C121" s="299" t="str">
        <f>CONCATENATE("(",ROUND((B121/$H121)*100,1),")")</f>
        <v>(86.2)</v>
      </c>
      <c r="D121" s="302">
        <f>SUM(D119:D120)</f>
        <v>1.6535461980374186</v>
      </c>
      <c r="E121" s="299" t="str">
        <f>CONCATENATE("(",ROUND((D121/$H121)*100,1),")")</f>
        <v>(8.3)</v>
      </c>
      <c r="F121" s="302">
        <f>SUM(F119:F120)</f>
        <v>1.0989761515829424</v>
      </c>
      <c r="G121" s="299" t="str">
        <f>CONCATENATE("(",ROUND((F121/$H121)*100,1),")")</f>
        <v>(5.5)</v>
      </c>
      <c r="H121" s="302">
        <f>SUM(H119:H120)</f>
        <v>19.950999999999979</v>
      </c>
      <c r="I121" s="299" t="str">
        <f>CONCATENATE("(",ROUND((H121/$H121)*100,1),")")</f>
        <v>(100)</v>
      </c>
      <c r="K121" s="302">
        <f t="shared" si="102"/>
        <v>-1.1011576056313004</v>
      </c>
      <c r="L121" s="302">
        <f t="shared" si="103"/>
        <v>-0.10511835970507977</v>
      </c>
      <c r="M121" s="302">
        <f t="shared" si="104"/>
        <v>-4.6724034663615743E-2</v>
      </c>
      <c r="N121" s="302">
        <f t="shared" si="105"/>
        <v>-1.2529999999999959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13.109624861389706</v>
      </c>
      <c r="C124" s="299" t="str">
        <f>CONCATENATE("(",ROUND((B124/$H126)*100,1),")")</f>
        <v>(70.1)</v>
      </c>
      <c r="D124" s="302">
        <f>'Ind T6'!W45</f>
        <v>0.72128483962595236</v>
      </c>
      <c r="E124" s="299" t="str">
        <f>CONCATENATE("(",ROUND((D124/$H126)*100,1),")")</f>
        <v>(3.9)</v>
      </c>
      <c r="F124" s="302">
        <f>'Ind T6'!X45</f>
        <v>0.78990000686647444</v>
      </c>
      <c r="G124" s="299" t="str">
        <f>CONCATENATE("(",ROUND((F124/$H126)*100,1),")")</f>
        <v>(4.2)</v>
      </c>
      <c r="H124" s="302">
        <f>SUM(B124,D124,F124)</f>
        <v>14.620809707882133</v>
      </c>
      <c r="I124" s="299" t="str">
        <f>CONCATENATE("(",ROUND((H124/$H126)*100,1),")")</f>
        <v>(78.2)</v>
      </c>
      <c r="K124" s="302">
        <f>B124-B114</f>
        <v>-1.4178026706099569</v>
      </c>
      <c r="L124" s="302">
        <f>D124-D114</f>
        <v>-9.4569730732684154E-2</v>
      </c>
      <c r="M124" s="302">
        <f>F124-F114</f>
        <v>-6.4433071482428939E-2</v>
      </c>
      <c r="N124" s="302">
        <f>SUM(K124:M124)</f>
        <v>-1.57680547282507</v>
      </c>
    </row>
    <row r="125" spans="1:14" x14ac:dyDescent="0.2">
      <c r="A125" s="282" t="s">
        <v>365</v>
      </c>
      <c r="B125" s="302">
        <f>'Ind T6'!V44</f>
        <v>2.9876951833586127</v>
      </c>
      <c r="C125" s="299" t="str">
        <f>CONCATENATE("(",ROUND((B125/$H126)*100,1),")")</f>
        <v>(16)</v>
      </c>
      <c r="D125" s="302">
        <f>'Ind T6'!W44</f>
        <v>0.82714299870638641</v>
      </c>
      <c r="E125" s="299" t="str">
        <f>CONCATENATE("(",ROUND((D125/$H126)*100,1),")")</f>
        <v>(4.4)</v>
      </c>
      <c r="F125" s="302">
        <f>'Ind T6'!X44</f>
        <v>0.26235211005285219</v>
      </c>
      <c r="G125" s="299" t="str">
        <f>CONCATENATE("(",ROUND((F125/$H126)*100,1),")")</f>
        <v>(1.4)</v>
      </c>
      <c r="H125" s="302">
        <f t="shared" ref="H125" si="106">SUM(B125,D125,F125)</f>
        <v>4.0771902921178516</v>
      </c>
      <c r="I125" s="299" t="str">
        <f>CONCATENATE("(",ROUND((H125/$H126)*100,1),")")</f>
        <v>(21.8)</v>
      </c>
      <c r="K125" s="302">
        <f t="shared" ref="K125:K126" si="107">B125-B115</f>
        <v>-0.20978617985965808</v>
      </c>
      <c r="L125" s="302">
        <f t="shared" ref="L125:L126" si="108">D125-D115</f>
        <v>-0.10635111518248874</v>
      </c>
      <c r="M125" s="302">
        <f t="shared" ref="M125:M126" si="109">F125-F115</f>
        <v>-5.8057232132824155E-2</v>
      </c>
      <c r="N125" s="302">
        <f t="shared" ref="N125:N126" si="110">SUM(K125:M125)</f>
        <v>-0.37419452717497098</v>
      </c>
    </row>
    <row r="126" spans="1:14" x14ac:dyDescent="0.2">
      <c r="A126" s="282" t="s">
        <v>363</v>
      </c>
      <c r="B126" s="302">
        <f>SUM(B124:B125)</f>
        <v>16.097320044748319</v>
      </c>
      <c r="C126" s="299" t="str">
        <f>CONCATENATE("(",ROUND((B126/$H126)*100,1),")")</f>
        <v>(86.1)</v>
      </c>
      <c r="D126" s="302">
        <f>SUM(D124:D125)</f>
        <v>1.5484278383323389</v>
      </c>
      <c r="E126" s="299" t="str">
        <f>CONCATENATE("(",ROUND((D126/$H126)*100,1),")")</f>
        <v>(8.3)</v>
      </c>
      <c r="F126" s="302">
        <f>SUM(F124:F125)</f>
        <v>1.0522521169193266</v>
      </c>
      <c r="G126" s="299" t="str">
        <f>CONCATENATE("(",ROUND((F126/$H126)*100,1),")")</f>
        <v>(5.6)</v>
      </c>
      <c r="H126" s="302">
        <f>SUM(H124:H125)</f>
        <v>18.697999999999986</v>
      </c>
      <c r="I126" s="299" t="str">
        <f>CONCATENATE("(",ROUND((H126/$H126)*100,1),")")</f>
        <v>(100)</v>
      </c>
      <c r="K126" s="302">
        <f t="shared" si="107"/>
        <v>-1.6275888504696141</v>
      </c>
      <c r="L126" s="302">
        <f t="shared" si="108"/>
        <v>-0.20092084591517279</v>
      </c>
      <c r="M126" s="302">
        <f t="shared" si="109"/>
        <v>-0.12249030361525315</v>
      </c>
      <c r="N126" s="302">
        <f t="shared" si="110"/>
        <v>-1.95100000000004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0.21589203263433182</v>
      </c>
      <c r="C135" s="299" t="str">
        <f>CONCATENATE("(",ROUND((B135/$H137)*100,1),")")</f>
        <v>(68.8)</v>
      </c>
      <c r="D135" s="302">
        <f>'Ind T6'!M54</f>
        <v>3.679048776242963E-3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0.2195710814105748</v>
      </c>
      <c r="I135" s="299" t="str">
        <f>CONCATENATE("(",ROUND((H135/$H137)*100,1),")")</f>
        <v>(69.9)</v>
      </c>
      <c r="K135" s="302">
        <f>B140-B135</f>
        <v>-8.489344413297184E-3</v>
      </c>
      <c r="L135" s="302">
        <f>D140-D135</f>
        <v>-7.4199080524810831E-5</v>
      </c>
      <c r="M135" s="302">
        <f>F140-F135</f>
        <v>0</v>
      </c>
      <c r="N135" s="302">
        <f>SUM(K135:M135)</f>
        <v>-8.5635434938219953E-3</v>
      </c>
    </row>
    <row r="136" spans="1:14" x14ac:dyDescent="0.2">
      <c r="A136" s="282" t="s">
        <v>365</v>
      </c>
      <c r="B136" s="302">
        <f>'Ind T6'!L53</f>
        <v>7.715101544759502E-2</v>
      </c>
      <c r="C136" s="299" t="str">
        <f>CONCATENATE("(",ROUND((B136/$H137)*100,1),")")</f>
        <v>(24.6)</v>
      </c>
      <c r="D136" s="302">
        <f>'Ind T6'!M53</f>
        <v>1.7277903141830028E-2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9.4428918589425051E-2</v>
      </c>
      <c r="I136" s="299" t="str">
        <f>CONCATENATE("(",ROUND((H136/$H137)*100,1),")")</f>
        <v>(30.1)</v>
      </c>
      <c r="K136" s="302">
        <f t="shared" ref="K136:K137" si="112">B141-B136</f>
        <v>-1.8619408858249753E-3</v>
      </c>
      <c r="L136" s="302">
        <f t="shared" ref="L136:L137" si="113">D141-D136</f>
        <v>-5.7451562035269743E-4</v>
      </c>
      <c r="M136" s="302">
        <f t="shared" ref="M136:M137" si="114">F141-F136</f>
        <v>0</v>
      </c>
      <c r="N136" s="302">
        <f t="shared" ref="N136:N137" si="115">SUM(K136:M136)</f>
        <v>-2.4364565061776727E-3</v>
      </c>
    </row>
    <row r="137" spans="1:14" x14ac:dyDescent="0.2">
      <c r="A137" s="282" t="s">
        <v>363</v>
      </c>
      <c r="B137" s="302">
        <f>SUM(B135:B136)</f>
        <v>0.29304304808192683</v>
      </c>
      <c r="C137" s="299" t="str">
        <f>CONCATENATE("(",ROUND((B137/$H137)*100,1),")")</f>
        <v>(93.3)</v>
      </c>
      <c r="D137" s="302">
        <f>SUM(D135:D136)</f>
        <v>2.0956951918072991E-2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0.31399999999999983</v>
      </c>
      <c r="I137" s="299" t="str">
        <f>CONCATENATE("(",ROUND((H137/$H137)*100,1),")")</f>
        <v>(100)</v>
      </c>
      <c r="K137" s="302">
        <f t="shared" si="112"/>
        <v>-1.0351285299122159E-2</v>
      </c>
      <c r="L137" s="302">
        <f t="shared" si="113"/>
        <v>-6.4871470087750696E-4</v>
      </c>
      <c r="M137" s="302">
        <f t="shared" si="114"/>
        <v>0</v>
      </c>
      <c r="N137" s="302">
        <f t="shared" si="115"/>
        <v>-1.0999999999999666E-2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0.20740268822103464</v>
      </c>
      <c r="C140" s="299" t="str">
        <f>CONCATENATE("(",ROUND((B140/$H142)*100,1),")")</f>
        <v>(68.4)</v>
      </c>
      <c r="D140" s="302">
        <f>'Ind T6'!R54</f>
        <v>3.6048496957181522E-3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0.21100753791675278</v>
      </c>
      <c r="I140" s="299" t="str">
        <f>CONCATENATE("(",ROUND((H140/$H142)*100,1),")")</f>
        <v>(69.6)</v>
      </c>
      <c r="K140" s="302">
        <f>B145-B140</f>
        <v>-4.6230662740711359E-3</v>
      </c>
      <c r="L140" s="302">
        <f>D145-D140</f>
        <v>6.2001387733221728E-5</v>
      </c>
      <c r="M140" s="302">
        <f>F145-F140</f>
        <v>0</v>
      </c>
      <c r="N140" s="302">
        <f>SUM(K140:M140)</f>
        <v>-4.5610648863379146E-3</v>
      </c>
    </row>
    <row r="141" spans="1:14" x14ac:dyDescent="0.2">
      <c r="A141" s="282" t="s">
        <v>365</v>
      </c>
      <c r="B141" s="302">
        <f>'Ind T6'!Q53</f>
        <v>7.5289074561770045E-2</v>
      </c>
      <c r="C141" s="299" t="str">
        <f>CONCATENATE("(",ROUND((B141/$H142)*100,1),")")</f>
        <v>(24.8)</v>
      </c>
      <c r="D141" s="302">
        <f>'Ind T6'!R53</f>
        <v>1.670338752147733E-2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9.1992462083247378E-2</v>
      </c>
      <c r="I141" s="299" t="str">
        <f>CONCATENATE("(",ROUND((H141/$H142)*100,1),")")</f>
        <v>(30.4)</v>
      </c>
      <c r="K141" s="302">
        <f t="shared" ref="K141:K142" si="117">B146-B141</f>
        <v>7.2226706919187311E-4</v>
      </c>
      <c r="L141" s="302">
        <f t="shared" ref="L141:L142" si="118">D146-D141</f>
        <v>-1.6120218285415114E-4</v>
      </c>
      <c r="M141" s="302">
        <f t="shared" ref="M141:M142" si="119">F146-F141</f>
        <v>0</v>
      </c>
      <c r="N141" s="302">
        <f t="shared" ref="N141:N142" si="120">SUM(K141:M141)</f>
        <v>5.6106488633772197E-4</v>
      </c>
    </row>
    <row r="142" spans="1:14" x14ac:dyDescent="0.2">
      <c r="A142" s="282" t="s">
        <v>363</v>
      </c>
      <c r="B142" s="302">
        <f>SUM(B140:B141)</f>
        <v>0.28269176278280467</v>
      </c>
      <c r="C142" s="299" t="str">
        <f>CONCATENATE("(",ROUND((B142/$H142)*100,1),")")</f>
        <v>(93.3)</v>
      </c>
      <c r="D142" s="302">
        <f>SUM(D140:D141)</f>
        <v>2.0308237217195484E-2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0.30300000000000016</v>
      </c>
      <c r="I142" s="299" t="str">
        <f>CONCATENATE("(",ROUND((H142/$H142)*100,1),")")</f>
        <v>(100)</v>
      </c>
      <c r="K142" s="302">
        <f t="shared" si="117"/>
        <v>-3.900799204879235E-3</v>
      </c>
      <c r="L142" s="302">
        <f t="shared" si="118"/>
        <v>-9.9200795120931579E-5</v>
      </c>
      <c r="M142" s="302">
        <f t="shared" si="119"/>
        <v>0</v>
      </c>
      <c r="N142" s="302">
        <f t="shared" si="120"/>
        <v>-4.0000000000001666E-3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0.2027796219469635</v>
      </c>
      <c r="C145" s="299" t="str">
        <f>CONCATENATE("(",ROUND((B145/$H147)*100,1),")")</f>
        <v>(67.8)</v>
      </c>
      <c r="D145" s="302">
        <f>'Ind T6'!W54</f>
        <v>3.6668510834513739E-3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0.20644647303041488</v>
      </c>
      <c r="I145" s="299" t="str">
        <f>CONCATENATE("(",ROUND((H145/$H147)*100,1),")")</f>
        <v>(69)</v>
      </c>
      <c r="K145" s="302">
        <f>B145-B135</f>
        <v>-1.311241068736832E-2</v>
      </c>
      <c r="L145" s="302">
        <f>D145-D135</f>
        <v>-1.2197692791589103E-5</v>
      </c>
      <c r="M145" s="302">
        <f>F145-F135</f>
        <v>0</v>
      </c>
      <c r="N145" s="302">
        <f>SUM(K145:M145)</f>
        <v>-1.312460838015991E-2</v>
      </c>
    </row>
    <row r="146" spans="1:14" x14ac:dyDescent="0.2">
      <c r="A146" s="282" t="s">
        <v>365</v>
      </c>
      <c r="B146" s="302">
        <f>'Ind T6'!V53</f>
        <v>7.6011341630961918E-2</v>
      </c>
      <c r="C146" s="299" t="str">
        <f>CONCATENATE("(",ROUND((B146/$H147)*100,1),")")</f>
        <v>(25.4)</v>
      </c>
      <c r="D146" s="302">
        <f>'Ind T6'!W53</f>
        <v>1.6542185338623179E-2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9.2553526969585104E-2</v>
      </c>
      <c r="I146" s="299" t="str">
        <f>CONCATENATE("(",ROUND((H146/$H147)*100,1),")")</f>
        <v>(31)</v>
      </c>
      <c r="K146" s="302">
        <f t="shared" ref="K146:K147" si="122">B146-B136</f>
        <v>-1.1396738166331022E-3</v>
      </c>
      <c r="L146" s="302">
        <f t="shared" ref="L146:L147" si="123">D146-D136</f>
        <v>-7.3571780320684857E-4</v>
      </c>
      <c r="M146" s="302">
        <f t="shared" ref="M146:M147" si="124">F146-F136</f>
        <v>0</v>
      </c>
      <c r="N146" s="302">
        <f t="shared" ref="N146:N147" si="125">SUM(K146:M146)</f>
        <v>-1.8753916198399508E-3</v>
      </c>
    </row>
    <row r="147" spans="1:14" x14ac:dyDescent="0.2">
      <c r="A147" s="282" t="s">
        <v>363</v>
      </c>
      <c r="B147" s="302">
        <f>SUM(B145:B146)</f>
        <v>0.27879096357792543</v>
      </c>
      <c r="C147" s="299" t="str">
        <f>CONCATENATE("(",ROUND((B147/$H147)*100,1),")")</f>
        <v>(93.2)</v>
      </c>
      <c r="D147" s="302">
        <f>SUM(D145:D146)</f>
        <v>2.0209036422074552E-2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0.29899999999999999</v>
      </c>
      <c r="I147" s="299" t="str">
        <f>CONCATENATE("(",ROUND((H147/$H147)*100,1),")")</f>
        <v>(100)</v>
      </c>
      <c r="K147" s="302">
        <f t="shared" si="122"/>
        <v>-1.4252084504001394E-2</v>
      </c>
      <c r="L147" s="302">
        <f t="shared" si="123"/>
        <v>-7.4791549599843854E-4</v>
      </c>
      <c r="M147" s="302">
        <f t="shared" si="124"/>
        <v>0</v>
      </c>
      <c r="N147" s="302">
        <f t="shared" si="125"/>
        <v>-1.4999999999999833E-2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0.99508868692999897</v>
      </c>
      <c r="C156" s="299" t="str">
        <f>CONCATENATE("(",ROUND((B156/$H158)*100,1),")")</f>
        <v>(55.4)</v>
      </c>
      <c r="D156" s="302">
        <f>'Ind T6'!M63</f>
        <v>0.32269090149242258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1.3177795884224215</v>
      </c>
      <c r="I156" s="299" t="str">
        <f>CONCATENATE("(",ROUND((H156/$H158)*100,1),")")</f>
        <v>(73.4)</v>
      </c>
      <c r="K156" s="302">
        <f>B161-B156</f>
        <v>2.0755864753728814E-2</v>
      </c>
      <c r="L156" s="302">
        <f>D161-D156</f>
        <v>1.0426954740382688E-2</v>
      </c>
      <c r="M156" s="302">
        <f>F161-F156</f>
        <v>0</v>
      </c>
      <c r="N156" s="302">
        <f>SUM(K156:M156)</f>
        <v>3.1182819494111502E-2</v>
      </c>
    </row>
    <row r="157" spans="1:14" x14ac:dyDescent="0.2">
      <c r="A157" s="282" t="s">
        <v>365</v>
      </c>
      <c r="B157" s="302">
        <f>'Ind T6'!L62</f>
        <v>0.30946432675397867</v>
      </c>
      <c r="C157" s="299" t="str">
        <f>CONCATENATE("(",ROUND((B157/$H158)*100,1),")")</f>
        <v>(17.2)</v>
      </c>
      <c r="D157" s="302">
        <f>'Ind T6'!M62</f>
        <v>0.16125164525389951</v>
      </c>
      <c r="E157" s="299" t="str">
        <f>CONCATENATE("(",ROUND((D157/$H158)*100,1),")")</f>
        <v>(9)</v>
      </c>
      <c r="F157" s="302">
        <f>'Ind T6'!N62</f>
        <v>7.5044395697011256E-3</v>
      </c>
      <c r="G157" s="299" t="str">
        <f>CONCATENATE("(",ROUND((F157/$H158)*100,1),")")</f>
        <v>(0.4)</v>
      </c>
      <c r="H157" s="302">
        <f t="shared" ref="H157" si="126">SUM(B157,D157,F157)</f>
        <v>0.47822041157757933</v>
      </c>
      <c r="I157" s="299" t="str">
        <f>CONCATENATE("(",ROUND((H157/$H158)*100,1),")")</f>
        <v>(26.6)</v>
      </c>
      <c r="K157" s="302">
        <f t="shared" ref="K157:K158" si="127">B162-B157</f>
        <v>2.1203440589178502E-2</v>
      </c>
      <c r="L157" s="302">
        <f t="shared" ref="L157:L158" si="128">D162-D157</f>
        <v>6.5794444088322357E-3</v>
      </c>
      <c r="M157" s="302">
        <f t="shared" ref="M157:M158" si="129">F162-F157</f>
        <v>3.4295507878445187E-5</v>
      </c>
      <c r="N157" s="302">
        <f t="shared" ref="N157:N158" si="130">SUM(K157:M157)</f>
        <v>2.7817180505889182E-2</v>
      </c>
    </row>
    <row r="158" spans="1:14" x14ac:dyDescent="0.2">
      <c r="A158" s="282" t="s">
        <v>363</v>
      </c>
      <c r="B158" s="302">
        <f>SUM(B156:B157)</f>
        <v>1.3045530136839776</v>
      </c>
      <c r="C158" s="299" t="str">
        <f>CONCATENATE("(",ROUND((B158/$H158)*100,1),")")</f>
        <v>(72.6)</v>
      </c>
      <c r="D158" s="302">
        <f>SUM(D156:D157)</f>
        <v>0.48394254674632209</v>
      </c>
      <c r="E158" s="299" t="str">
        <f>CONCATENATE("(",ROUND((D158/$H158)*100,1),")")</f>
        <v>(26.9)</v>
      </c>
      <c r="F158" s="302">
        <f>SUM(F156:F157)</f>
        <v>7.5044395697011256E-3</v>
      </c>
      <c r="G158" s="299" t="str">
        <f>CONCATENATE("(",ROUND((F158/$H158)*100,1),")")</f>
        <v>(0.4)</v>
      </c>
      <c r="H158" s="302">
        <f>SUM(H156:H157)</f>
        <v>1.7960000000000007</v>
      </c>
      <c r="I158" s="299" t="str">
        <f>CONCATENATE("(",ROUND((H158/$H158)*100,1),")")</f>
        <v>(100)</v>
      </c>
      <c r="K158" s="302">
        <f t="shared" si="127"/>
        <v>4.1959305342907482E-2</v>
      </c>
      <c r="L158" s="302">
        <f t="shared" si="128"/>
        <v>1.7006399149214868E-2</v>
      </c>
      <c r="M158" s="302">
        <f t="shared" si="129"/>
        <v>3.4295507878445187E-5</v>
      </c>
      <c r="N158" s="302">
        <f t="shared" si="130"/>
        <v>5.9000000000000795E-2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1.0158445516837278</v>
      </c>
      <c r="C161" s="299" t="str">
        <f>CONCATENATE("(",ROUND((B161/$H163)*100,1),")")</f>
        <v>(54.8)</v>
      </c>
      <c r="D161" s="302">
        <f>'Ind T6'!R63</f>
        <v>0.33311785623280527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1.348962407916533</v>
      </c>
      <c r="I161" s="299" t="str">
        <f>CONCATENATE("(",ROUND((H161/$H163)*100,1),")")</f>
        <v>(72.7)</v>
      </c>
      <c r="K161" s="302">
        <f>B166-B161</f>
        <v>2.3840925858958695E-2</v>
      </c>
      <c r="L161" s="302">
        <f>D166-D161</f>
        <v>1.3190194364677665E-2</v>
      </c>
      <c r="M161" s="302">
        <f>F166-F161</f>
        <v>0</v>
      </c>
      <c r="N161" s="302">
        <f>SUM(K161:M161)</f>
        <v>3.703112022363636E-2</v>
      </c>
    </row>
    <row r="162" spans="1:14" x14ac:dyDescent="0.2">
      <c r="A162" s="282" t="s">
        <v>365</v>
      </c>
      <c r="B162" s="302">
        <f>'Ind T6'!Q62</f>
        <v>0.33066776734315717</v>
      </c>
      <c r="C162" s="299" t="str">
        <f>CONCATENATE("(",ROUND((B162/$H163)*100,1),")")</f>
        <v>(17.8)</v>
      </c>
      <c r="D162" s="302">
        <f>'Ind T6'!R62</f>
        <v>0.16783108966273175</v>
      </c>
      <c r="E162" s="299" t="str">
        <f>CONCATENATE("(",ROUND((D162/$H163)*100,1),")")</f>
        <v>(9)</v>
      </c>
      <c r="F162" s="302">
        <f>'Ind T6'!S62</f>
        <v>7.5387350775795708E-3</v>
      </c>
      <c r="G162" s="299" t="str">
        <f>CONCATENATE("(",ROUND((F162/$H163)*100,1),")")</f>
        <v>(0.4)</v>
      </c>
      <c r="H162" s="302">
        <f t="shared" ref="H162" si="131">SUM(B162,D162,F162)</f>
        <v>0.50603759208346843</v>
      </c>
      <c r="I162" s="299" t="str">
        <f>CONCATENATE("(",ROUND((H162/$H163)*100,1),")")</f>
        <v>(27.3)</v>
      </c>
      <c r="K162" s="302">
        <f t="shared" ref="K162:K163" si="132">B167-B162</f>
        <v>3.8765552917990553E-2</v>
      </c>
      <c r="L162" s="302">
        <f t="shared" ref="L162:L163" si="133">D167-D162</f>
        <v>1.0033638715655796E-2</v>
      </c>
      <c r="M162" s="302">
        <f t="shared" ref="M162:M163" si="134">F167-F162</f>
        <v>1.6968814271577266E-4</v>
      </c>
      <c r="N162" s="302">
        <f t="shared" ref="N162:N163" si="135">SUM(K162:M162)</f>
        <v>4.896887977636212E-2</v>
      </c>
    </row>
    <row r="163" spans="1:14" x14ac:dyDescent="0.2">
      <c r="A163" s="282" t="s">
        <v>363</v>
      </c>
      <c r="B163" s="302">
        <f>SUM(B161:B162)</f>
        <v>1.3465123190268851</v>
      </c>
      <c r="C163" s="299" t="str">
        <f>CONCATENATE("(",ROUND((B163/$H163)*100,1),")")</f>
        <v>(72.6)</v>
      </c>
      <c r="D163" s="302">
        <f>SUM(D161:D162)</f>
        <v>0.50094894589553696</v>
      </c>
      <c r="E163" s="299" t="str">
        <f>CONCATENATE("(",ROUND((D163/$H163)*100,1),")")</f>
        <v>(27)</v>
      </c>
      <c r="F163" s="302">
        <f>SUM(F161:F162)</f>
        <v>7.5387350775795708E-3</v>
      </c>
      <c r="G163" s="299" t="str">
        <f>CONCATENATE("(",ROUND((F163/$H163)*100,1),")")</f>
        <v>(0.4)</v>
      </c>
      <c r="H163" s="302">
        <f>SUM(H161:H162)</f>
        <v>1.8550000000000013</v>
      </c>
      <c r="I163" s="299" t="str">
        <f>CONCATENATE("(",ROUND((H163/$H163)*100,1),")")</f>
        <v>(100)</v>
      </c>
      <c r="K163" s="302">
        <f t="shared" si="132"/>
        <v>6.2606478776949137E-2</v>
      </c>
      <c r="L163" s="302">
        <f t="shared" si="133"/>
        <v>2.3223833080333489E-2</v>
      </c>
      <c r="M163" s="302">
        <f t="shared" si="134"/>
        <v>1.6968814271577266E-4</v>
      </c>
      <c r="N163" s="302">
        <f t="shared" si="135"/>
        <v>8.5999999999998397E-2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1.0396854775426865</v>
      </c>
      <c r="C166" s="299" t="str">
        <f>CONCATENATE("(",ROUND((B166/$H168)*100,1),")")</f>
        <v>(53.6)</v>
      </c>
      <c r="D166" s="302">
        <f>'Ind T6'!W63</f>
        <v>0.34630805059748293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1.3859935281401694</v>
      </c>
      <c r="I166" s="299" t="str">
        <f>CONCATENATE("(",ROUND((H166/$H168)*100,1),")")</f>
        <v>(71.4)</v>
      </c>
      <c r="K166" s="302">
        <f>B166-B156</f>
        <v>4.4596790612687509E-2</v>
      </c>
      <c r="L166" s="302">
        <f>D166-D156</f>
        <v>2.3617149105060353E-2</v>
      </c>
      <c r="M166" s="302">
        <f>F166-F156</f>
        <v>0</v>
      </c>
      <c r="N166" s="302">
        <f>SUM(K166:M166)</f>
        <v>6.8213939717747862E-2</v>
      </c>
    </row>
    <row r="167" spans="1:14" x14ac:dyDescent="0.2">
      <c r="A167" s="282" t="s">
        <v>365</v>
      </c>
      <c r="B167" s="302">
        <f>'Ind T6'!V62</f>
        <v>0.36943332026114772</v>
      </c>
      <c r="C167" s="299" t="str">
        <f>CONCATENATE("(",ROUND((B167/$H168)*100,1),")")</f>
        <v>(19)</v>
      </c>
      <c r="D167" s="302">
        <f>'Ind T6'!W62</f>
        <v>0.17786472837838754</v>
      </c>
      <c r="E167" s="299" t="str">
        <f>CONCATENATE("(",ROUND((D167/$H168)*100,1),")")</f>
        <v>(9.2)</v>
      </c>
      <c r="F167" s="302">
        <f>'Ind T6'!X62</f>
        <v>7.7084232202953434E-3</v>
      </c>
      <c r="G167" s="299" t="str">
        <f>CONCATENATE("(",ROUND((F167/$H168)*100,1),")")</f>
        <v>(0.4)</v>
      </c>
      <c r="H167" s="302">
        <f t="shared" ref="H167" si="136">SUM(B167,D167,F167)</f>
        <v>0.55500647185983054</v>
      </c>
      <c r="I167" s="299" t="str">
        <f>CONCATENATE("(",ROUND((H167/$H168)*100,1),")")</f>
        <v>(28.6)</v>
      </c>
      <c r="K167" s="302">
        <f t="shared" ref="K167:K168" si="137">B167-B157</f>
        <v>5.9968993507169055E-2</v>
      </c>
      <c r="L167" s="302">
        <f t="shared" ref="L167:L168" si="138">D167-D157</f>
        <v>1.6613083124488032E-2</v>
      </c>
      <c r="M167" s="302">
        <f t="shared" ref="M167:M168" si="139">F167-F157</f>
        <v>2.0398365059421785E-4</v>
      </c>
      <c r="N167" s="302">
        <f t="shared" ref="N167:N168" si="140">SUM(K167:M167)</f>
        <v>7.6786060282251309E-2</v>
      </c>
    </row>
    <row r="168" spans="1:14" x14ac:dyDescent="0.2">
      <c r="A168" s="282" t="s">
        <v>363</v>
      </c>
      <c r="B168" s="302">
        <f>SUM(B166:B167)</f>
        <v>1.4091187978038342</v>
      </c>
      <c r="C168" s="299" t="str">
        <f>CONCATENATE("(",ROUND((B168/$H168)*100,1),")")</f>
        <v>(72.6)</v>
      </c>
      <c r="D168" s="302">
        <f>SUM(D166:D167)</f>
        <v>0.52417277897587045</v>
      </c>
      <c r="E168" s="299" t="str">
        <f>CONCATENATE("(",ROUND((D168/$H168)*100,1),")")</f>
        <v>(27)</v>
      </c>
      <c r="F168" s="302">
        <f>SUM(F166:F167)</f>
        <v>7.7084232202953434E-3</v>
      </c>
      <c r="G168" s="299" t="str">
        <f>CONCATENATE("(",ROUND((F168/$H168)*100,1),")")</f>
        <v>(0.4)</v>
      </c>
      <c r="H168" s="302">
        <f>SUM(H166:H167)</f>
        <v>1.9409999999999998</v>
      </c>
      <c r="I168" s="299" t="str">
        <f>CONCATENATE("(",ROUND((H168/$H168)*100,1),")")</f>
        <v>(100)</v>
      </c>
      <c r="K168" s="302">
        <f t="shared" si="137"/>
        <v>0.10456578411985662</v>
      </c>
      <c r="L168" s="302">
        <f t="shared" si="138"/>
        <v>4.0230232229548357E-2</v>
      </c>
      <c r="M168" s="302">
        <f t="shared" si="139"/>
        <v>2.0398365059421785E-4</v>
      </c>
      <c r="N168" s="302">
        <f t="shared" si="140"/>
        <v>0.14499999999999919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8.7355333927424166</v>
      </c>
      <c r="C177" s="299" t="str">
        <f>CONCATENATE("(",ROUND((B177/$H179)*100,1),")")</f>
        <v>(40.1)</v>
      </c>
      <c r="D177" s="302">
        <f>'Ind T6'!M72</f>
        <v>0.55551104296592324</v>
      </c>
      <c r="E177" s="299" t="str">
        <f>CONCATENATE("(",ROUND((D177/$H179)*100,1),")")</f>
        <v>(2.6)</v>
      </c>
      <c r="F177" s="302">
        <f>'Ind T6'!N72</f>
        <v>9.4098851061712949</v>
      </c>
      <c r="G177" s="299" t="str">
        <f>CONCATENATE("(",ROUND((F177/$H179)*100,1),")")</f>
        <v>(43.2)</v>
      </c>
      <c r="H177" s="302">
        <f>SUM(B177,D177,F177)</f>
        <v>18.700929541879635</v>
      </c>
      <c r="I177" s="299" t="str">
        <f>CONCATENATE("(",ROUND((H177/$H179)*100,1),")")</f>
        <v>(85.9)</v>
      </c>
      <c r="K177" s="302">
        <f>B182-B177</f>
        <v>-0.13911636355412682</v>
      </c>
      <c r="L177" s="302">
        <f>D182-D177</f>
        <v>8.2837897584638887E-3</v>
      </c>
      <c r="M177" s="302">
        <f>F182-F177</f>
        <v>6.2100749613417605E-2</v>
      </c>
      <c r="N177" s="302">
        <f>SUM(K177:M177)</f>
        <v>-6.8731824182245327E-2</v>
      </c>
    </row>
    <row r="178" spans="1:14" x14ac:dyDescent="0.2">
      <c r="A178" s="282" t="s">
        <v>365</v>
      </c>
      <c r="B178" s="302">
        <f>'Ind T6'!L71</f>
        <v>1.603604974016662</v>
      </c>
      <c r="C178" s="299" t="str">
        <f>CONCATENATE("(",ROUND((B178/$H179)*100,1),")")</f>
        <v>(7.4)</v>
      </c>
      <c r="D178" s="302">
        <f>'Ind T6'!M71</f>
        <v>1.0020670880336211</v>
      </c>
      <c r="E178" s="299" t="str">
        <f>CONCATENATE("(",ROUND((D178/$H179)*100,1),")")</f>
        <v>(4.6)</v>
      </c>
      <c r="F178" s="302">
        <f>'Ind T6'!N71</f>
        <v>0.45739839607009974</v>
      </c>
      <c r="G178" s="299" t="str">
        <f>CONCATENATE("(",ROUND((F178/$H179)*100,1),")")</f>
        <v>(2.1)</v>
      </c>
      <c r="H178" s="302">
        <f t="shared" ref="H178" si="141">SUM(B178,D178,F178)</f>
        <v>3.0630704581203831</v>
      </c>
      <c r="I178" s="299" t="str">
        <f>CONCATENATE("(",ROUND((H178/$H179)*100,1),")")</f>
        <v>(14.1)</v>
      </c>
      <c r="K178" s="302">
        <f t="shared" ref="K178:K179" si="142">B183-B178</f>
        <v>1.5869170741493743E-3</v>
      </c>
      <c r="L178" s="302">
        <f t="shared" ref="L178:L179" si="143">D183-D178</f>
        <v>7.6026302241696264E-3</v>
      </c>
      <c r="M178" s="302">
        <f t="shared" ref="M178:M179" si="144">F183-F178</f>
        <v>2.5422768838986309E-3</v>
      </c>
      <c r="N178" s="302">
        <f t="shared" ref="N178:N179" si="145">SUM(K178:M178)</f>
        <v>1.1731824182217632E-2</v>
      </c>
    </row>
    <row r="179" spans="1:14" x14ac:dyDescent="0.2">
      <c r="A179" s="282" t="s">
        <v>363</v>
      </c>
      <c r="B179" s="302">
        <f>SUM(B177:B178)</f>
        <v>10.339138366759078</v>
      </c>
      <c r="C179" s="299" t="str">
        <f>CONCATENATE("(",ROUND((B179/$H179)*100,1),")")</f>
        <v>(47.5)</v>
      </c>
      <c r="D179" s="302">
        <f>SUM(D177:D178)</f>
        <v>1.5575781309995445</v>
      </c>
      <c r="E179" s="299" t="str">
        <f>CONCATENATE("(",ROUND((D179/$H179)*100,1),")")</f>
        <v>(7.2)</v>
      </c>
      <c r="F179" s="302">
        <f>SUM(F177:F178)</f>
        <v>9.8672835022413938</v>
      </c>
      <c r="G179" s="299" t="str">
        <f>CONCATENATE("(",ROUND((F179/$H179)*100,1),")")</f>
        <v>(45.3)</v>
      </c>
      <c r="H179" s="302">
        <f>SUM(H177:H178)</f>
        <v>21.764000000000017</v>
      </c>
      <c r="I179" s="299" t="str">
        <f>CONCATENATE("(",ROUND((H179/$H179)*100,1),")")</f>
        <v>(100)</v>
      </c>
      <c r="K179" s="302">
        <f t="shared" si="142"/>
        <v>-0.13752944647997722</v>
      </c>
      <c r="L179" s="302">
        <f t="shared" si="143"/>
        <v>1.5886419982633404E-2</v>
      </c>
      <c r="M179" s="302">
        <f t="shared" si="144"/>
        <v>6.4643026497316569E-2</v>
      </c>
      <c r="N179" s="302">
        <f t="shared" si="145"/>
        <v>-5.7000000000027251E-2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8.5964170291882898</v>
      </c>
      <c r="C182" s="299" t="str">
        <f>CONCATENATE("(",ROUND((B182/$H184)*100,1),")")</f>
        <v>(39.6)</v>
      </c>
      <c r="D182" s="302">
        <f>'Ind T6'!R72</f>
        <v>0.56379483272438713</v>
      </c>
      <c r="E182" s="299" t="str">
        <f>CONCATENATE("(",ROUND((D182/$H184)*100,1),")")</f>
        <v>(2.6)</v>
      </c>
      <c r="F182" s="302">
        <f>'Ind T6'!S72</f>
        <v>9.4719858557847125</v>
      </c>
      <c r="G182" s="299" t="str">
        <f>CONCATENATE("(",ROUND((F182/$H184)*100,1),")")</f>
        <v>(43.6)</v>
      </c>
      <c r="H182" s="302">
        <f>SUM(B182,D182,F182)</f>
        <v>18.632197717697387</v>
      </c>
      <c r="I182" s="299" t="str">
        <f>CONCATENATE("(",ROUND((H182/$H184)*100,1),")")</f>
        <v>(85.8)</v>
      </c>
      <c r="K182" s="302">
        <f>B187-B182</f>
        <v>-0.13138937405687301</v>
      </c>
      <c r="L182" s="302">
        <f>D187-D182</f>
        <v>3.035865181573838E-2</v>
      </c>
      <c r="M182" s="302">
        <f>F187-F182</f>
        <v>0.37258632297889349</v>
      </c>
      <c r="N182" s="302">
        <f>SUM(K182:M182)</f>
        <v>0.27155560073775886</v>
      </c>
    </row>
    <row r="183" spans="1:14" x14ac:dyDescent="0.2">
      <c r="A183" s="282" t="s">
        <v>365</v>
      </c>
      <c r="B183" s="302">
        <f>'Ind T6'!Q71</f>
        <v>1.6051918910908114</v>
      </c>
      <c r="C183" s="299" t="str">
        <f>CONCATENATE("(",ROUND((B183/$H184)*100,1),")")</f>
        <v>(7.4)</v>
      </c>
      <c r="D183" s="302">
        <f>'Ind T6'!R71</f>
        <v>1.0096697182577907</v>
      </c>
      <c r="E183" s="299" t="str">
        <f>CONCATENATE("(",ROUND((D183/$H184)*100,1),")")</f>
        <v>(4.7)</v>
      </c>
      <c r="F183" s="302">
        <f>'Ind T6'!S71</f>
        <v>0.45994067295399838</v>
      </c>
      <c r="G183" s="299" t="str">
        <f>CONCATENATE("(",ROUND((F183/$H184)*100,1),")")</f>
        <v>(2.1)</v>
      </c>
      <c r="H183" s="302">
        <f t="shared" ref="H183" si="146">SUM(B183,D183,F183)</f>
        <v>3.0748022823026004</v>
      </c>
      <c r="I183" s="299" t="str">
        <f>CONCATENATE("(",ROUND((H183/$H184)*100,1),")")</f>
        <v>(14.2)</v>
      </c>
      <c r="K183" s="302">
        <f t="shared" ref="K183:K184" si="147">B188-B183</f>
        <v>4.9355398819741492E-2</v>
      </c>
      <c r="L183" s="302">
        <f t="shared" ref="L183:L184" si="148">D188-D183</f>
        <v>4.2610978678994771E-2</v>
      </c>
      <c r="M183" s="302">
        <f t="shared" ref="M183:M184" si="149">F188-F183</f>
        <v>2.7478021763506222E-2</v>
      </c>
      <c r="N183" s="302">
        <f t="shared" ref="N183:N184" si="150">SUM(K183:M183)</f>
        <v>0.11944439926224248</v>
      </c>
    </row>
    <row r="184" spans="1:14" x14ac:dyDescent="0.2">
      <c r="A184" s="282" t="s">
        <v>363</v>
      </c>
      <c r="B184" s="302">
        <f>SUM(B182:B183)</f>
        <v>10.201608920279101</v>
      </c>
      <c r="C184" s="299" t="str">
        <f>CONCATENATE("(",ROUND((B184/$H184)*100,1),")")</f>
        <v>(47)</v>
      </c>
      <c r="D184" s="302">
        <f>SUM(D182:D183)</f>
        <v>1.5734645509821779</v>
      </c>
      <c r="E184" s="299" t="str">
        <f>CONCATENATE("(",ROUND((D184/$H184)*100,1),")")</f>
        <v>(7.2)</v>
      </c>
      <c r="F184" s="302">
        <f>SUM(F182:F183)</f>
        <v>9.9319265287387104</v>
      </c>
      <c r="G184" s="299" t="str">
        <f>CONCATENATE("(",ROUND((F184/$H184)*100,1),")")</f>
        <v>(45.8)</v>
      </c>
      <c r="H184" s="302">
        <f>SUM(H182:H183)</f>
        <v>21.706999999999987</v>
      </c>
      <c r="I184" s="299" t="str">
        <f>CONCATENATE("(",ROUND((H184/$H184)*100,1),")")</f>
        <v>(100)</v>
      </c>
      <c r="K184" s="302">
        <f t="shared" si="147"/>
        <v>-8.2033975237131074E-2</v>
      </c>
      <c r="L184" s="302">
        <f t="shared" si="148"/>
        <v>7.2969630494733151E-2</v>
      </c>
      <c r="M184" s="302">
        <f t="shared" si="149"/>
        <v>0.40006434474240038</v>
      </c>
      <c r="N184" s="302">
        <f t="shared" si="150"/>
        <v>0.39100000000000246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8.4650276551314168</v>
      </c>
      <c r="C187" s="299" t="str">
        <f>CONCATENATE("(",ROUND((B187/$H189)*100,1),")")</f>
        <v>(38.3)</v>
      </c>
      <c r="D187" s="302">
        <f>'Ind T6'!W72</f>
        <v>0.59415348454012551</v>
      </c>
      <c r="E187" s="299" t="str">
        <f>CONCATENATE("(",ROUND((D187/$H189)*100,1),")")</f>
        <v>(2.7)</v>
      </c>
      <c r="F187" s="302">
        <f>'Ind T6'!X72</f>
        <v>9.844572178763606</v>
      </c>
      <c r="G187" s="299" t="str">
        <f>CONCATENATE("(",ROUND((F187/$H189)*100,1),")")</f>
        <v>(44.5)</v>
      </c>
      <c r="H187" s="302">
        <f>SUM(B187,D187,F187)</f>
        <v>18.90375331843515</v>
      </c>
      <c r="I187" s="299" t="str">
        <f>CONCATENATE("(",ROUND((H187/$H189)*100,1),")")</f>
        <v>(85.5)</v>
      </c>
      <c r="K187" s="302">
        <f>B187-B177</f>
        <v>-0.27050573761099983</v>
      </c>
      <c r="L187" s="302">
        <f>D187-D177</f>
        <v>3.8642441574202269E-2</v>
      </c>
      <c r="M187" s="302">
        <f>F187-F177</f>
        <v>0.4346870725923111</v>
      </c>
      <c r="N187" s="302">
        <f>SUM(K187:M187)</f>
        <v>0.20282377655551354</v>
      </c>
    </row>
    <row r="188" spans="1:14" x14ac:dyDescent="0.2">
      <c r="A188" s="282" t="s">
        <v>365</v>
      </c>
      <c r="B188" s="302">
        <f>'Ind T6'!V71</f>
        <v>1.6545472899105529</v>
      </c>
      <c r="C188" s="299" t="str">
        <f>CONCATENATE("(",ROUND((B188/$H189)*100,1),")")</f>
        <v>(7.5)</v>
      </c>
      <c r="D188" s="302">
        <f>'Ind T6'!W71</f>
        <v>1.0522806969367855</v>
      </c>
      <c r="E188" s="299" t="str">
        <f>CONCATENATE("(",ROUND((D188/$H189)*100,1),")")</f>
        <v>(4.8)</v>
      </c>
      <c r="F188" s="302">
        <f>'Ind T6'!X71</f>
        <v>0.4874186947175046</v>
      </c>
      <c r="G188" s="299" t="str">
        <f>CONCATENATE("(",ROUND((F188/$H189)*100,1),")")</f>
        <v>(2.2)</v>
      </c>
      <c r="H188" s="302">
        <f t="shared" ref="H188" si="151">SUM(B188,D188,F188)</f>
        <v>3.1942466815648434</v>
      </c>
      <c r="I188" s="299" t="str">
        <f>CONCATENATE("(",ROUND((H188/$H189)*100,1),")")</f>
        <v>(14.5)</v>
      </c>
      <c r="K188" s="302">
        <f t="shared" ref="K188:K189" si="152">B188-B178</f>
        <v>5.0942315893890866E-2</v>
      </c>
      <c r="L188" s="302">
        <f t="shared" ref="L188:L189" si="153">D188-D178</f>
        <v>5.0213608903164397E-2</v>
      </c>
      <c r="M188" s="302">
        <f t="shared" ref="M188:M189" si="154">F188-F178</f>
        <v>3.0020298647404853E-2</v>
      </c>
      <c r="N188" s="302">
        <f t="shared" ref="N188:N189" si="155">SUM(K188:M188)</f>
        <v>0.13117622344446012</v>
      </c>
    </row>
    <row r="189" spans="1:14" x14ac:dyDescent="0.2">
      <c r="A189" s="282" t="s">
        <v>363</v>
      </c>
      <c r="B189" s="302">
        <f>SUM(B187:B188)</f>
        <v>10.11957494504197</v>
      </c>
      <c r="C189" s="299" t="str">
        <f>CONCATENATE("(",ROUND((B189/$H189)*100,1),")")</f>
        <v>(45.8)</v>
      </c>
      <c r="D189" s="302">
        <f>SUM(D187:D188)</f>
        <v>1.646434181476911</v>
      </c>
      <c r="E189" s="299" t="str">
        <f>CONCATENATE("(",ROUND((D189/$H189)*100,1),")")</f>
        <v>(7.5)</v>
      </c>
      <c r="F189" s="302">
        <f>SUM(F187:F188)</f>
        <v>10.331990873481111</v>
      </c>
      <c r="G189" s="299" t="str">
        <f>CONCATENATE("(",ROUND((F189/$H189)*100,1),")")</f>
        <v>(46.8)</v>
      </c>
      <c r="H189" s="302">
        <f>SUM(H187:H188)</f>
        <v>22.097999999999992</v>
      </c>
      <c r="I189" s="299" t="str">
        <f>CONCATENATE("(",ROUND((H189/$H189)*100,1),")")</f>
        <v>(100)</v>
      </c>
      <c r="K189" s="302">
        <f t="shared" si="152"/>
        <v>-0.2195634217171083</v>
      </c>
      <c r="L189" s="302">
        <f t="shared" si="153"/>
        <v>8.8856050477366555E-2</v>
      </c>
      <c r="M189" s="302">
        <f t="shared" si="154"/>
        <v>0.46470737123971695</v>
      </c>
      <c r="N189" s="302">
        <f t="shared" si="155"/>
        <v>0.33399999999997521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16.70689523698351</v>
      </c>
      <c r="C198" s="299" t="str">
        <f>CONCATENATE("(",ROUND((B198/$H200)*100,1),")")</f>
        <v>(38.1)</v>
      </c>
      <c r="D198" s="302">
        <f>'Ind T6'!M81</f>
        <v>6.0146448673670978</v>
      </c>
      <c r="E198" s="299" t="str">
        <f>CONCATENATE("(",ROUND((D198/$H200)*100,1),")")</f>
        <v>(13.7)</v>
      </c>
      <c r="F198" s="302">
        <f>'Ind T6'!N81</f>
        <v>1.390275083993266</v>
      </c>
      <c r="G198" s="299" t="str">
        <f>CONCATENATE("(",ROUND((F198/$H200)*100,1),")")</f>
        <v>(3.2)</v>
      </c>
      <c r="H198" s="302">
        <f>SUM(B198,D198,F198)</f>
        <v>24.111815188343876</v>
      </c>
      <c r="I198" s="299" t="str">
        <f>CONCATENATE("(",ROUND((H198/$H200)*100,1),")")</f>
        <v>(55)</v>
      </c>
      <c r="K198" s="302">
        <f>B203-B198</f>
        <v>0.2981671123883487</v>
      </c>
      <c r="L198" s="302">
        <f>D203-D198</f>
        <v>2.9791647055076531E-2</v>
      </c>
      <c r="M198" s="302">
        <f>F203-F198</f>
        <v>2.4597694103004608E-2</v>
      </c>
      <c r="N198" s="302">
        <f>SUM(K198:M198)</f>
        <v>0.35255645354642984</v>
      </c>
    </row>
    <row r="199" spans="1:14" x14ac:dyDescent="0.2">
      <c r="A199" s="282" t="s">
        <v>365</v>
      </c>
      <c r="B199" s="302">
        <f>'Ind T6'!L80</f>
        <v>8.0647652850089315</v>
      </c>
      <c r="C199" s="299" t="str">
        <f>CONCATENATE("(",ROUND((B199/$H200)*100,1),")")</f>
        <v>(18.4)</v>
      </c>
      <c r="D199" s="302">
        <f>'Ind T6'!M80</f>
        <v>10.450657359413167</v>
      </c>
      <c r="E199" s="299" t="str">
        <f>CONCATENATE("(",ROUND((D199/$H200)*100,1),")")</f>
        <v>(23.8)</v>
      </c>
      <c r="F199" s="302">
        <f>'Ind T6'!N80</f>
        <v>1.2197621672340124</v>
      </c>
      <c r="G199" s="299" t="str">
        <f>CONCATENATE("(",ROUND((F199/$H200)*100,1),")")</f>
        <v>(2.8)</v>
      </c>
      <c r="H199" s="302">
        <f t="shared" ref="H199" si="156">SUM(B199,D199,F199)</f>
        <v>19.735184811656111</v>
      </c>
      <c r="I199" s="299" t="str">
        <f>CONCATENATE("(",ROUND((H199/$H200)*100,1),")")</f>
        <v>(45)</v>
      </c>
      <c r="K199" s="302">
        <f t="shared" ref="K199:K200" si="157">B204-B199</f>
        <v>0.3887548000110268</v>
      </c>
      <c r="L199" s="302">
        <f t="shared" ref="L199:L200" si="158">D204-D199</f>
        <v>-0.34593976725102671</v>
      </c>
      <c r="M199" s="302">
        <f t="shared" ref="M199:M200" si="159">F204-F199</f>
        <v>4.1628513693557689E-2</v>
      </c>
      <c r="N199" s="302">
        <f t="shared" ref="N199:N200" si="160">SUM(K199:M199)</f>
        <v>8.4443546453557783E-2</v>
      </c>
    </row>
    <row r="200" spans="1:14" x14ac:dyDescent="0.2">
      <c r="A200" s="282" t="s">
        <v>363</v>
      </c>
      <c r="B200" s="302">
        <f>SUM(B198:B199)</f>
        <v>24.771660521992441</v>
      </c>
      <c r="C200" s="299" t="str">
        <f>CONCATENATE("(",ROUND((B200/$H200)*100,1),")")</f>
        <v>(56.5)</v>
      </c>
      <c r="D200" s="302">
        <f>SUM(D198:D199)</f>
        <v>16.465302226780267</v>
      </c>
      <c r="E200" s="299" t="str">
        <f>CONCATENATE("(",ROUND((D200/$H200)*100,1),")")</f>
        <v>(37.6)</v>
      </c>
      <c r="F200" s="302">
        <f>SUM(F198:F199)</f>
        <v>2.6100372512272783</v>
      </c>
      <c r="G200" s="299" t="str">
        <f>CONCATENATE("(",ROUND((F200/$H200)*100,1),")")</f>
        <v>(6)</v>
      </c>
      <c r="H200" s="302">
        <f>SUM(H198:H199)</f>
        <v>43.846999999999987</v>
      </c>
      <c r="I200" s="299" t="str">
        <f>CONCATENATE("(",ROUND((H200/$H200)*100,1),")")</f>
        <v>(100)</v>
      </c>
      <c r="K200" s="302">
        <f t="shared" si="157"/>
        <v>0.68692191239937372</v>
      </c>
      <c r="L200" s="302">
        <f t="shared" si="158"/>
        <v>-0.31614812019595107</v>
      </c>
      <c r="M200" s="302">
        <f t="shared" si="159"/>
        <v>6.622620779656252E-2</v>
      </c>
      <c r="N200" s="302">
        <f t="shared" si="160"/>
        <v>0.43699999999998518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17.005062349371858</v>
      </c>
      <c r="C203" s="299" t="str">
        <f>CONCATENATE("(",ROUND((B203/$H205)*100,1),")")</f>
        <v>(38.4)</v>
      </c>
      <c r="D203" s="302">
        <f>'Ind T6'!R81</f>
        <v>6.0444365144221743</v>
      </c>
      <c r="E203" s="299" t="str">
        <f>CONCATENATE("(",ROUND((D203/$H205)*100,1),")")</f>
        <v>(13.6)</v>
      </c>
      <c r="F203" s="302">
        <f>'Ind T6'!S81</f>
        <v>1.4148727780962707</v>
      </c>
      <c r="G203" s="299" t="str">
        <f>CONCATENATE("(",ROUND((F203/$H205)*100,1),")")</f>
        <v>(3.2)</v>
      </c>
      <c r="H203" s="302">
        <f>SUM(B203,D203,F203)</f>
        <v>24.464371641890303</v>
      </c>
      <c r="I203" s="299" t="str">
        <f>CONCATENATE("(",ROUND((H203/$H205)*100,1),")")</f>
        <v>(55.2)</v>
      </c>
      <c r="K203" s="302">
        <f>B208-B203</f>
        <v>0.24500200064567323</v>
      </c>
      <c r="L203" s="302">
        <f>D208-D203</f>
        <v>7.3804591142962117E-2</v>
      </c>
      <c r="M203" s="302">
        <f>F208-F203</f>
        <v>3.2409279855004414E-2</v>
      </c>
      <c r="N203" s="302">
        <f>SUM(K203:M203)</f>
        <v>0.35121587164363977</v>
      </c>
    </row>
    <row r="204" spans="1:14" x14ac:dyDescent="0.2">
      <c r="A204" s="282" t="s">
        <v>365</v>
      </c>
      <c r="B204" s="302">
        <f>'Ind T6'!Q80</f>
        <v>8.4535200850199583</v>
      </c>
      <c r="C204" s="299" t="str">
        <f>CONCATENATE("(",ROUND((B204/$H205)*100,1),")")</f>
        <v>(19.1)</v>
      </c>
      <c r="D204" s="302">
        <f>'Ind T6'!R80</f>
        <v>10.104717592162141</v>
      </c>
      <c r="E204" s="299" t="str">
        <f>CONCATENATE("(",ROUND((D204/$H205)*100,1),")")</f>
        <v>(22.8)</v>
      </c>
      <c r="F204" s="302">
        <f>'Ind T6'!S80</f>
        <v>1.2613906809275701</v>
      </c>
      <c r="G204" s="299" t="str">
        <f>CONCATENATE("(",ROUND((F204/$H205)*100,1),")")</f>
        <v>(2.8)</v>
      </c>
      <c r="H204" s="302">
        <f t="shared" ref="H204" si="161">SUM(B204,D204,F204)</f>
        <v>19.819628358109668</v>
      </c>
      <c r="I204" s="299" t="str">
        <f>CONCATENATE("(",ROUND((H204/$H205)*100,1),")")</f>
        <v>(44.8)</v>
      </c>
      <c r="K204" s="302">
        <f t="shared" ref="K204:K205" si="162">B209-B204</f>
        <v>0.6906123984075947</v>
      </c>
      <c r="L204" s="302">
        <f t="shared" ref="L204:L205" si="163">D209-D204</f>
        <v>-0.647962647656529</v>
      </c>
      <c r="M204" s="302">
        <f t="shared" ref="M204:M205" si="164">F209-F204</f>
        <v>8.9134377605315951E-2</v>
      </c>
      <c r="N204" s="302">
        <f t="shared" ref="N204:N205" si="165">SUM(K204:M204)</f>
        <v>0.13178412835638165</v>
      </c>
    </row>
    <row r="205" spans="1:14" x14ac:dyDescent="0.2">
      <c r="A205" s="282" t="s">
        <v>363</v>
      </c>
      <c r="B205" s="302">
        <f>SUM(B203:B204)</f>
        <v>25.458582434391815</v>
      </c>
      <c r="C205" s="299" t="str">
        <f>CONCATENATE("(",ROUND((B205/$H205)*100,1),")")</f>
        <v>(57.5)</v>
      </c>
      <c r="D205" s="302">
        <f>SUM(D203:D204)</f>
        <v>16.149154106584316</v>
      </c>
      <c r="E205" s="299" t="str">
        <f>CONCATENATE("(",ROUND((D205/$H205)*100,1),")")</f>
        <v>(36.5)</v>
      </c>
      <c r="F205" s="302">
        <f>SUM(F203:F204)</f>
        <v>2.6762634590238408</v>
      </c>
      <c r="G205" s="299" t="str">
        <f>CONCATENATE("(",ROUND((F205/$H205)*100,1),")")</f>
        <v>(6)</v>
      </c>
      <c r="H205" s="302">
        <f>SUM(H203:H204)</f>
        <v>44.28399999999997</v>
      </c>
      <c r="I205" s="299" t="str">
        <f>CONCATENATE("(",ROUND((H205/$H205)*100,1),")")</f>
        <v>(100)</v>
      </c>
      <c r="K205" s="302">
        <f t="shared" si="162"/>
        <v>0.93561439905327148</v>
      </c>
      <c r="L205" s="302">
        <f t="shared" si="163"/>
        <v>-0.57415805651356777</v>
      </c>
      <c r="M205" s="302">
        <f t="shared" si="164"/>
        <v>0.12154365746032036</v>
      </c>
      <c r="N205" s="302">
        <f t="shared" si="165"/>
        <v>0.48300000000002408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17.250064350017531</v>
      </c>
      <c r="C208" s="299" t="str">
        <f>CONCATENATE("(",ROUND((B208/$H210)*100,1),")")</f>
        <v>(38.5)</v>
      </c>
      <c r="D208" s="302">
        <f>'Ind T6'!W81</f>
        <v>6.1182411055651365</v>
      </c>
      <c r="E208" s="299" t="str">
        <f>CONCATENATE("(",ROUND((D208/$H210)*100,1),")")</f>
        <v>(13.7)</v>
      </c>
      <c r="F208" s="302">
        <f>'Ind T6'!X81</f>
        <v>1.4472820579512751</v>
      </c>
      <c r="G208" s="299" t="str">
        <f>CONCATENATE("(",ROUND((F208/$H210)*100,1),")")</f>
        <v>(3.2)</v>
      </c>
      <c r="H208" s="302">
        <f>SUM(B208,D208,F208)</f>
        <v>24.815587513533941</v>
      </c>
      <c r="I208" s="299" t="str">
        <f>CONCATENATE("(",ROUND((H208/$H210)*100,1),")")</f>
        <v>(55.4)</v>
      </c>
      <c r="K208" s="302">
        <f>B208-B198</f>
        <v>0.54316911303402193</v>
      </c>
      <c r="L208" s="302">
        <f>D208-D198</f>
        <v>0.10359623819803865</v>
      </c>
      <c r="M208" s="302">
        <f>F208-F198</f>
        <v>5.7006973958009022E-2</v>
      </c>
      <c r="N208" s="302">
        <f>SUM(K208:M208)</f>
        <v>0.7037723251900696</v>
      </c>
    </row>
    <row r="209" spans="1:14" x14ac:dyDescent="0.2">
      <c r="A209" s="282" t="s">
        <v>365</v>
      </c>
      <c r="B209" s="302">
        <f>'Ind T6'!V80</f>
        <v>9.144132483427553</v>
      </c>
      <c r="C209" s="299" t="str">
        <f>CONCATENATE("(",ROUND((B209/$H210)*100,1),")")</f>
        <v>(20.4)</v>
      </c>
      <c r="D209" s="302">
        <f>'Ind T6'!W80</f>
        <v>9.4567549445056116</v>
      </c>
      <c r="E209" s="299" t="str">
        <f>CONCATENATE("(",ROUND((D209/$H210)*100,1),")")</f>
        <v>(21.1)</v>
      </c>
      <c r="F209" s="302">
        <f>'Ind T6'!X80</f>
        <v>1.3505250585328861</v>
      </c>
      <c r="G209" s="299" t="str">
        <f>CONCATENATE("(",ROUND((F209/$H210)*100,1),")")</f>
        <v>(3)</v>
      </c>
      <c r="H209" s="302">
        <f t="shared" ref="H209" si="166">SUM(B209,D209,F209)</f>
        <v>19.951412486466051</v>
      </c>
      <c r="I209" s="299" t="str">
        <f>CONCATENATE("(",ROUND((H209/$H210)*100,1),")")</f>
        <v>(44.6)</v>
      </c>
      <c r="K209" s="302">
        <f t="shared" ref="K209:K210" si="167">B209-B199</f>
        <v>1.0793671984186215</v>
      </c>
      <c r="L209" s="302">
        <f t="shared" ref="L209:L210" si="168">D209-D199</f>
        <v>-0.99390241490755571</v>
      </c>
      <c r="M209" s="302">
        <f t="shared" ref="M209:M210" si="169">F209-F199</f>
        <v>0.13076289129887364</v>
      </c>
      <c r="N209" s="302">
        <f t="shared" ref="N209:N210" si="170">SUM(K209:M209)</f>
        <v>0.21622767480993943</v>
      </c>
    </row>
    <row r="210" spans="1:14" x14ac:dyDescent="0.2">
      <c r="A210" s="282" t="s">
        <v>363</v>
      </c>
      <c r="B210" s="302">
        <f>SUM(B208:B209)</f>
        <v>26.394196833445086</v>
      </c>
      <c r="C210" s="299" t="str">
        <f>CONCATENATE("(",ROUND((B210/$H210)*100,1),")")</f>
        <v>(59)</v>
      </c>
      <c r="D210" s="302">
        <f>SUM(D208:D209)</f>
        <v>15.574996050070748</v>
      </c>
      <c r="E210" s="299" t="str">
        <f>CONCATENATE("(",ROUND((D210/$H210)*100,1),")")</f>
        <v>(34.8)</v>
      </c>
      <c r="F210" s="302">
        <f>SUM(F208:F209)</f>
        <v>2.7978071164841611</v>
      </c>
      <c r="G210" s="299" t="str">
        <f>CONCATENATE("(",ROUND((F210/$H210)*100,1),")")</f>
        <v>(6.2)</v>
      </c>
      <c r="H210" s="302">
        <f>SUM(H208:H209)</f>
        <v>44.766999999999996</v>
      </c>
      <c r="I210" s="299" t="str">
        <f>CONCATENATE("(",ROUND((H210/$H210)*100,1),")")</f>
        <v>(100)</v>
      </c>
      <c r="K210" s="302">
        <f t="shared" si="167"/>
        <v>1.6225363114526452</v>
      </c>
      <c r="L210" s="302">
        <f t="shared" si="168"/>
        <v>-0.89030617670951884</v>
      </c>
      <c r="M210" s="302">
        <f t="shared" si="169"/>
        <v>0.18776986525688288</v>
      </c>
      <c r="N210" s="302">
        <f t="shared" si="170"/>
        <v>0.92000000000000925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8.8298050910703676</v>
      </c>
      <c r="C219" s="299" t="str">
        <f>CONCATENATE("(",ROUND((B219/$H221)*100,1),")")</f>
        <v>(53.8)</v>
      </c>
      <c r="D219" s="302">
        <f>'Ind T6'!M90</f>
        <v>1.6344605095361484</v>
      </c>
      <c r="E219" s="299" t="str">
        <f>CONCATENATE("(",ROUND((D219/$H221)*100,1),")")</f>
        <v>(10)</v>
      </c>
      <c r="F219" s="302">
        <f>'Ind T6'!N90</f>
        <v>2.3544418835513592</v>
      </c>
      <c r="G219" s="299" t="str">
        <f>CONCATENATE("(",ROUND((F219/$H221)*100,1),")")</f>
        <v>(14.3)</v>
      </c>
      <c r="H219" s="302">
        <f>SUM(B219,D219,F219)</f>
        <v>12.818707484157876</v>
      </c>
      <c r="I219" s="299" t="str">
        <f>CONCATENATE("(",ROUND((H219/$H221)*100,1),")")</f>
        <v>(78.1)</v>
      </c>
      <c r="K219" s="302">
        <f>B224-B219</f>
        <v>0.58615345390185247</v>
      </c>
      <c r="L219" s="302">
        <f>D224-D219</f>
        <v>0.11991495469264191</v>
      </c>
      <c r="M219" s="302">
        <f>F224-F219</f>
        <v>0.1655478421133294</v>
      </c>
      <c r="N219" s="302">
        <f>SUM(K219:M219)</f>
        <v>0.87161625070782378</v>
      </c>
    </row>
    <row r="220" spans="1:14" x14ac:dyDescent="0.2">
      <c r="A220" s="282" t="s">
        <v>365</v>
      </c>
      <c r="B220" s="302">
        <f>'Ind T6'!L89</f>
        <v>2.1072080560368311</v>
      </c>
      <c r="C220" s="299" t="str">
        <f>CONCATENATE("(",ROUND((B220/$H221)*100,1),")")</f>
        <v>(12.8)</v>
      </c>
      <c r="D220" s="302">
        <f>'Ind T6'!M89</f>
        <v>1.4156505277531679</v>
      </c>
      <c r="E220" s="299" t="str">
        <f>CONCATENATE("(",ROUND((D220/$H221)*100,1),")")</f>
        <v>(8.6)</v>
      </c>
      <c r="F220" s="302">
        <f>'Ind T6'!N89</f>
        <v>7.0433932052113041E-2</v>
      </c>
      <c r="G220" s="299" t="str">
        <f>CONCATENATE("(",ROUND((F220/$H221)*100,1),")")</f>
        <v>(0.4)</v>
      </c>
      <c r="H220" s="302">
        <f t="shared" ref="H220" si="171">SUM(B220,D220,F220)</f>
        <v>3.5932925158421121</v>
      </c>
      <c r="I220" s="299" t="str">
        <f>CONCATENATE("(",ROUND((H220/$H221)*100,1),")")</f>
        <v>(21.9)</v>
      </c>
      <c r="K220" s="302">
        <f t="shared" ref="K220:K221" si="172">B225-B220</f>
        <v>0.23149123243492653</v>
      </c>
      <c r="L220" s="302">
        <f t="shared" ref="L220:L221" si="173">D225-D220</f>
        <v>0.17831887694818982</v>
      </c>
      <c r="M220" s="302">
        <f t="shared" ref="M220:M221" si="174">F225-F220</f>
        <v>2.5736399091079304E-3</v>
      </c>
      <c r="N220" s="302">
        <f t="shared" ref="N220:N221" si="175">SUM(K220:M220)</f>
        <v>0.41238374929222427</v>
      </c>
    </row>
    <row r="221" spans="1:14" x14ac:dyDescent="0.2">
      <c r="A221" s="282" t="s">
        <v>363</v>
      </c>
      <c r="B221" s="302">
        <f>SUM(B219:B220)</f>
        <v>10.937013147107198</v>
      </c>
      <c r="C221" s="299" t="str">
        <f>CONCATENATE("(",ROUND((B221/$H221)*100,1),")")</f>
        <v>(66.6)</v>
      </c>
      <c r="D221" s="302">
        <f>SUM(D219:D220)</f>
        <v>3.0501110372893163</v>
      </c>
      <c r="E221" s="299" t="str">
        <f>CONCATENATE("(",ROUND((D221/$H221)*100,1),")")</f>
        <v>(18.6)</v>
      </c>
      <c r="F221" s="302">
        <f>SUM(F219:F220)</f>
        <v>2.4248758156034724</v>
      </c>
      <c r="G221" s="299" t="str">
        <f>CONCATENATE("(",ROUND((F221/$H221)*100,1),")")</f>
        <v>(14.8)</v>
      </c>
      <c r="H221" s="302">
        <f>SUM(H219:H220)</f>
        <v>16.411999999999988</v>
      </c>
      <c r="I221" s="299" t="str">
        <f>CONCATENATE("(",ROUND((H221/$H221)*100,1),")")</f>
        <v>(100)</v>
      </c>
      <c r="K221" s="302">
        <f t="shared" si="172"/>
        <v>0.81764468633678078</v>
      </c>
      <c r="L221" s="302">
        <f t="shared" si="173"/>
        <v>0.29823383164083195</v>
      </c>
      <c r="M221" s="302">
        <f t="shared" si="174"/>
        <v>0.16812148202243726</v>
      </c>
      <c r="N221" s="302">
        <f t="shared" si="175"/>
        <v>1.28400000000005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9.4159585449722201</v>
      </c>
      <c r="C224" s="299" t="str">
        <f>CONCATENATE("(",ROUND((B224/$H226)*100,1),")")</f>
        <v>(53.2)</v>
      </c>
      <c r="D224" s="302">
        <f>'Ind T6'!R90</f>
        <v>1.7543754642287903</v>
      </c>
      <c r="E224" s="299" t="str">
        <f>CONCATENATE("(",ROUND((D224/$H226)*100,1),")")</f>
        <v>(9.9)</v>
      </c>
      <c r="F224" s="302">
        <f>'Ind T6'!S90</f>
        <v>2.5199897256646886</v>
      </c>
      <c r="G224" s="299" t="str">
        <f>CONCATENATE("(",ROUND((F224/$H226)*100,1),")")</f>
        <v>(14.2)</v>
      </c>
      <c r="H224" s="302">
        <f>SUM(B224,D224,F224)</f>
        <v>13.690323734865698</v>
      </c>
      <c r="I224" s="299" t="str">
        <f>CONCATENATE("(",ROUND((H224/$H226)*100,1),")")</f>
        <v>(77.4)</v>
      </c>
      <c r="K224" s="302">
        <f>B229-B224</f>
        <v>8.1050927822996499E-2</v>
      </c>
      <c r="L224" s="302">
        <f>D229-D224</f>
        <v>0.10939251632177682</v>
      </c>
      <c r="M224" s="302">
        <f>F229-F224</f>
        <v>0.14173205829470525</v>
      </c>
      <c r="N224" s="302">
        <f>SUM(K224:M224)</f>
        <v>0.33217550243947858</v>
      </c>
    </row>
    <row r="225" spans="1:14" x14ac:dyDescent="0.2">
      <c r="A225" s="282" t="s">
        <v>365</v>
      </c>
      <c r="B225" s="302">
        <f>'Ind T6'!Q89</f>
        <v>2.3386992884717577</v>
      </c>
      <c r="C225" s="299" t="str">
        <f>CONCATENATE("(",ROUND((B225/$H226)*100,1),")")</f>
        <v>(13.2)</v>
      </c>
      <c r="D225" s="302">
        <f>'Ind T6'!R89</f>
        <v>1.5939694047013577</v>
      </c>
      <c r="E225" s="299" t="str">
        <f>CONCATENATE("(",ROUND((D225/$H226)*100,1),")")</f>
        <v>(9)</v>
      </c>
      <c r="F225" s="302">
        <f>'Ind T6'!S89</f>
        <v>7.3007571961220971E-2</v>
      </c>
      <c r="G225" s="299" t="str">
        <f>CONCATENATE("(",ROUND((F225/$H226)*100,1),")")</f>
        <v>(0.4)</v>
      </c>
      <c r="H225" s="302">
        <f t="shared" ref="H225" si="176">SUM(B225,D225,F225)</f>
        <v>4.0056762651343361</v>
      </c>
      <c r="I225" s="299" t="str">
        <f>CONCATENATE("(",ROUND((H225/$H226)*100,1),")")</f>
        <v>(22.6)</v>
      </c>
      <c r="K225" s="302">
        <f t="shared" ref="K225:K226" si="177">B230-B225</f>
        <v>0.17420155711589347</v>
      </c>
      <c r="L225" s="302">
        <f t="shared" ref="L225:L226" si="178">D230-D225</f>
        <v>0.18547536824293642</v>
      </c>
      <c r="M225" s="302">
        <f t="shared" ref="M225:M226" si="179">F230-F225</f>
        <v>1.4757220165080576E-4</v>
      </c>
      <c r="N225" s="302">
        <f t="shared" ref="N225:N226" si="180">SUM(K225:M225)</f>
        <v>0.35982449756048068</v>
      </c>
    </row>
    <row r="226" spans="1:14" x14ac:dyDescent="0.2">
      <c r="A226" s="282" t="s">
        <v>363</v>
      </c>
      <c r="B226" s="302">
        <f>SUM(B224:B225)</f>
        <v>11.754657833443979</v>
      </c>
      <c r="C226" s="299" t="str">
        <f>CONCATENATE("(",ROUND((B226/$H226)*100,1),")")</f>
        <v>(66.4)</v>
      </c>
      <c r="D226" s="302">
        <f>SUM(D224:D225)</f>
        <v>3.3483448689301483</v>
      </c>
      <c r="E226" s="299" t="str">
        <f>CONCATENATE("(",ROUND((D226/$H226)*100,1),")")</f>
        <v>(18.9)</v>
      </c>
      <c r="F226" s="302">
        <f>SUM(F224:F225)</f>
        <v>2.5929972976259097</v>
      </c>
      <c r="G226" s="299" t="str">
        <f>CONCATENATE("(",ROUND((F226/$H226)*100,1),")")</f>
        <v>(14.7)</v>
      </c>
      <c r="H226" s="302">
        <f>SUM(H224:H225)</f>
        <v>17.696000000000033</v>
      </c>
      <c r="I226" s="299" t="str">
        <f>CONCATENATE("(",ROUND((H226/$H226)*100,1),")")</f>
        <v>(100)</v>
      </c>
      <c r="K226" s="302">
        <f t="shared" si="177"/>
        <v>0.25525248493888952</v>
      </c>
      <c r="L226" s="302">
        <f t="shared" si="178"/>
        <v>0.29486788456471302</v>
      </c>
      <c r="M226" s="302">
        <f t="shared" si="179"/>
        <v>0.14187963049635588</v>
      </c>
      <c r="N226" s="302">
        <f t="shared" si="180"/>
        <v>0.69199999999995843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9.4970094727952166</v>
      </c>
      <c r="C229" s="299" t="str">
        <f>CONCATENATE("(",ROUND((B229/$H231)*100,1),")")</f>
        <v>(51.6)</v>
      </c>
      <c r="D229" s="302">
        <f>'Ind T6'!W90</f>
        <v>1.8637679805505671</v>
      </c>
      <c r="E229" s="299" t="str">
        <f>CONCATENATE("(",ROUND((D229/$H231)*100,1),")")</f>
        <v>(10.1)</v>
      </c>
      <c r="F229" s="302">
        <f>'Ind T6'!X90</f>
        <v>2.6617217839593938</v>
      </c>
      <c r="G229" s="299" t="str">
        <f>CONCATENATE("(",ROUND((F229/$H231)*100,1),")")</f>
        <v>(14.5)</v>
      </c>
      <c r="H229" s="302">
        <f>SUM(B229,D229,F229)</f>
        <v>14.022499237305176</v>
      </c>
      <c r="I229" s="299" t="str">
        <f>CONCATENATE("(",ROUND((H229/$H231)*100,1),")")</f>
        <v>(76.3)</v>
      </c>
      <c r="K229" s="302">
        <f>B229-B219</f>
        <v>0.66720438172484897</v>
      </c>
      <c r="L229" s="302">
        <f>D229-D219</f>
        <v>0.22930747101441873</v>
      </c>
      <c r="M229" s="302">
        <f>F229-F219</f>
        <v>0.30727990040803466</v>
      </c>
      <c r="N229" s="302">
        <f>SUM(K229:M229)</f>
        <v>1.2037917531473024</v>
      </c>
    </row>
    <row r="230" spans="1:14" x14ac:dyDescent="0.2">
      <c r="A230" s="282" t="s">
        <v>365</v>
      </c>
      <c r="B230" s="302">
        <f>'Ind T6'!V89</f>
        <v>2.5129008455876511</v>
      </c>
      <c r="C230" s="299" t="str">
        <f>CONCATENATE("(",ROUND((B230/$H231)*100,1),")")</f>
        <v>(13.7)</v>
      </c>
      <c r="D230" s="302">
        <f>'Ind T6'!W89</f>
        <v>1.7794447729442942</v>
      </c>
      <c r="E230" s="299" t="str">
        <f>CONCATENATE("(",ROUND((D230/$H231)*100,1),")")</f>
        <v>(9.7)</v>
      </c>
      <c r="F230" s="302">
        <f>'Ind T6'!X89</f>
        <v>7.3155144162871777E-2</v>
      </c>
      <c r="G230" s="299" t="str">
        <f>CONCATENATE("(",ROUND((F230/$H231)*100,1),")")</f>
        <v>(0.4)</v>
      </c>
      <c r="H230" s="302">
        <f t="shared" ref="H230" si="181">SUM(B230,D230,F230)</f>
        <v>4.3655007626948166</v>
      </c>
      <c r="I230" s="299" t="str">
        <f>CONCATENATE("(",ROUND((H230/$H231)*100,1),")")</f>
        <v>(23.7)</v>
      </c>
      <c r="K230" s="302">
        <f t="shared" ref="K230:K231" si="182">B230-B220</f>
        <v>0.40569278955082</v>
      </c>
      <c r="L230" s="302">
        <f t="shared" ref="L230:L231" si="183">D230-D220</f>
        <v>0.36379424519112624</v>
      </c>
      <c r="M230" s="302">
        <f t="shared" ref="M230:M231" si="184">F230-F220</f>
        <v>2.7212121107587361E-3</v>
      </c>
      <c r="N230" s="302">
        <f t="shared" ref="N230:N231" si="185">SUM(K230:M230)</f>
        <v>0.77220824685270495</v>
      </c>
    </row>
    <row r="231" spans="1:14" x14ac:dyDescent="0.2">
      <c r="A231" s="282" t="s">
        <v>363</v>
      </c>
      <c r="B231" s="302">
        <f>SUM(B229:B230)</f>
        <v>12.009910318382868</v>
      </c>
      <c r="C231" s="299" t="str">
        <f>CONCATENATE("(",ROUND((B231/$H231)*100,1),")")</f>
        <v>(65.3)</v>
      </c>
      <c r="D231" s="302">
        <f>SUM(D229:D230)</f>
        <v>3.6432127534948613</v>
      </c>
      <c r="E231" s="299" t="str">
        <f>CONCATENATE("(",ROUND((D231/$H231)*100,1),")")</f>
        <v>(19.8)</v>
      </c>
      <c r="F231" s="302">
        <f>SUM(F229:F230)</f>
        <v>2.7348769281222656</v>
      </c>
      <c r="G231" s="299" t="str">
        <f>CONCATENATE("(",ROUND((F231/$H231)*100,1),")")</f>
        <v>(14.9)</v>
      </c>
      <c r="H231" s="302">
        <f>SUM(H229:H230)</f>
        <v>18.387999999999991</v>
      </c>
      <c r="I231" s="299" t="str">
        <f>CONCATENATE("(",ROUND((H231/$H231)*100,1),")")</f>
        <v>(100)</v>
      </c>
      <c r="K231" s="302">
        <f t="shared" si="182"/>
        <v>1.0728971712756703</v>
      </c>
      <c r="L231" s="302">
        <f t="shared" si="183"/>
        <v>0.59310171620554497</v>
      </c>
      <c r="M231" s="302">
        <f t="shared" si="184"/>
        <v>0.31000111251879314</v>
      </c>
      <c r="N231" s="302">
        <f t="shared" si="185"/>
        <v>1.9760000000000084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4.3420701731334876</v>
      </c>
      <c r="C240" s="299" t="str">
        <f>CONCATENATE("(",ROUND((B240/$H242)*100,1),")")</f>
        <v>(20.9)</v>
      </c>
      <c r="D240" s="302">
        <f>'Ind T6'!M99</f>
        <v>4.6193946528828569</v>
      </c>
      <c r="E240" s="299" t="str">
        <f>CONCATENATE("(",ROUND((D240/$H242)*100,1),")")</f>
        <v>(22.3)</v>
      </c>
      <c r="F240" s="302">
        <f>'Ind T6'!N99</f>
        <v>0.4202332154345208</v>
      </c>
      <c r="G240" s="299" t="str">
        <f>CONCATENATE("(",ROUND((F240/$H242)*100,1),")")</f>
        <v>(2)</v>
      </c>
      <c r="H240" s="302">
        <f>SUM(B240,D240,F240)</f>
        <v>9.3816980414508659</v>
      </c>
      <c r="I240" s="299" t="str">
        <f>CONCATENATE("(",ROUND((H240/$H242)*100,1),")")</f>
        <v>(45.2)</v>
      </c>
      <c r="K240" s="302">
        <f>B245-B240</f>
        <v>0.23167437531236246</v>
      </c>
      <c r="L240" s="302">
        <f>D245-D240</f>
        <v>0.25923640648176605</v>
      </c>
      <c r="M240" s="302">
        <f>F245-F240</f>
        <v>1.1680031704155214E-2</v>
      </c>
      <c r="N240" s="302">
        <f>SUM(K240:M240)</f>
        <v>0.50259081349828372</v>
      </c>
    </row>
    <row r="241" spans="1:14" x14ac:dyDescent="0.2">
      <c r="A241" s="282" t="s">
        <v>365</v>
      </c>
      <c r="B241" s="302">
        <f>'Ind T6'!L98</f>
        <v>3.6962631055844897</v>
      </c>
      <c r="C241" s="299" t="str">
        <f>CONCATENATE("(",ROUND((B241/$H242)*100,1),")")</f>
        <v>(17.8)</v>
      </c>
      <c r="D241" s="302">
        <f>'Ind T6'!M98</f>
        <v>7.0093224384909529</v>
      </c>
      <c r="E241" s="299" t="str">
        <f>CONCATENATE("(",ROUND((D241/$H242)*100,1),")")</f>
        <v>(33.8)</v>
      </c>
      <c r="F241" s="302">
        <f>'Ind T6'!N98</f>
        <v>0.65871641447370766</v>
      </c>
      <c r="G241" s="299" t="str">
        <f>CONCATENATE("(",ROUND((F241/$H242)*100,1),")")</f>
        <v>(3.2)</v>
      </c>
      <c r="H241" s="302">
        <f t="shared" ref="H241" si="186">SUM(B241,D241,F241)</f>
        <v>11.36430195854915</v>
      </c>
      <c r="I241" s="299" t="str">
        <f>CONCATENATE("(",ROUND((H241/$H242)*100,1),")")</f>
        <v>(54.8)</v>
      </c>
      <c r="K241" s="302">
        <f t="shared" ref="K241:K242" si="187">B246-B241</f>
        <v>0.1952015152662514</v>
      </c>
      <c r="L241" s="302">
        <f t="shared" ref="L241:L242" si="188">D246-D241</f>
        <v>0.33968257882299824</v>
      </c>
      <c r="M241" s="302">
        <f t="shared" ref="M241:M242" si="189">F246-F241</f>
        <v>1.652509241243505E-2</v>
      </c>
      <c r="N241" s="302">
        <f t="shared" ref="N241:N242" si="190">SUM(K241:M241)</f>
        <v>0.55140918650168469</v>
      </c>
    </row>
    <row r="242" spans="1:14" x14ac:dyDescent="0.2">
      <c r="A242" s="282" t="s">
        <v>363</v>
      </c>
      <c r="B242" s="302">
        <f>SUM(B240:B241)</f>
        <v>8.0383332787179782</v>
      </c>
      <c r="C242" s="299" t="str">
        <f>CONCATENATE("(",ROUND((B242/$H242)*100,1),")")</f>
        <v>(38.7)</v>
      </c>
      <c r="D242" s="302">
        <f>SUM(D240:D241)</f>
        <v>11.62871709137381</v>
      </c>
      <c r="E242" s="299" t="str">
        <f>CONCATENATE("(",ROUND((D242/$H242)*100,1),")")</f>
        <v>(56.1)</v>
      </c>
      <c r="F242" s="302">
        <f>SUM(F240:F241)</f>
        <v>1.0789496299082284</v>
      </c>
      <c r="G242" s="299" t="str">
        <f>CONCATENATE("(",ROUND((F242/$H242)*100,1),")")</f>
        <v>(5.2)</v>
      </c>
      <c r="H242" s="302">
        <f>SUM(H240:H241)</f>
        <v>20.746000000000016</v>
      </c>
      <c r="I242" s="299" t="str">
        <f>CONCATENATE("(",ROUND((H242/$H242)*100,1),")")</f>
        <v>(100)</v>
      </c>
      <c r="K242" s="302">
        <f t="shared" si="187"/>
        <v>0.42687589057861253</v>
      </c>
      <c r="L242" s="302">
        <f t="shared" si="188"/>
        <v>0.59891898530476517</v>
      </c>
      <c r="M242" s="302">
        <f t="shared" si="189"/>
        <v>2.8205124116590374E-2</v>
      </c>
      <c r="N242" s="302">
        <f t="shared" si="190"/>
        <v>1.0539999999999681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4.5737445484458501</v>
      </c>
      <c r="C245" s="299" t="str">
        <f>CONCATENATE("(",ROUND((B245/$H247)*100,1),")")</f>
        <v>(21)</v>
      </c>
      <c r="D245" s="302">
        <f>'Ind T6'!R99</f>
        <v>4.8786310593646229</v>
      </c>
      <c r="E245" s="299" t="str">
        <f>CONCATENATE("(",ROUND((D245/$H247)*100,1),")")</f>
        <v>(22.4)</v>
      </c>
      <c r="F245" s="302">
        <f>'Ind T6'!S99</f>
        <v>0.43191324713867602</v>
      </c>
      <c r="G245" s="299" t="str">
        <f>CONCATENATE("(",ROUND((F245/$H247)*100,1),")")</f>
        <v>(2)</v>
      </c>
      <c r="H245" s="302">
        <f>SUM(B245,D245,F245)</f>
        <v>9.8842888549491494</v>
      </c>
      <c r="I245" s="299" t="str">
        <f>CONCATENATE("(",ROUND((H245/$H247)*100,1),")")</f>
        <v>(45.3)</v>
      </c>
      <c r="K245" s="302">
        <f>B250-B245</f>
        <v>0.84550119929054279</v>
      </c>
      <c r="L245" s="302">
        <f>D250-D245</f>
        <v>0.8010264768826767</v>
      </c>
      <c r="M245" s="302">
        <f>F250-F245</f>
        <v>6.8197014516834853E-2</v>
      </c>
      <c r="N245" s="302">
        <f>SUM(K245:M245)</f>
        <v>1.7147246906900544</v>
      </c>
    </row>
    <row r="246" spans="1:14" x14ac:dyDescent="0.2">
      <c r="A246" s="282" t="s">
        <v>365</v>
      </c>
      <c r="B246" s="302">
        <f>'Ind T6'!Q98</f>
        <v>3.8914646208507411</v>
      </c>
      <c r="C246" s="299" t="str">
        <f>CONCATENATE("(",ROUND((B246/$H247)*100,1),")")</f>
        <v>(17.9)</v>
      </c>
      <c r="D246" s="302">
        <f>'Ind T6'!R98</f>
        <v>7.3490050173139512</v>
      </c>
      <c r="E246" s="299" t="str">
        <f>CONCATENATE("(",ROUND((D246/$H247)*100,1),")")</f>
        <v>(33.7)</v>
      </c>
      <c r="F246" s="302">
        <f>'Ind T6'!S98</f>
        <v>0.67524150688614271</v>
      </c>
      <c r="G246" s="299" t="str">
        <f>CONCATENATE("(",ROUND((F246/$H247)*100,1),")")</f>
        <v>(3.1)</v>
      </c>
      <c r="H246" s="302">
        <f t="shared" ref="H246" si="191">SUM(B246,D246,F246)</f>
        <v>11.915711145050835</v>
      </c>
      <c r="I246" s="299" t="str">
        <f>CONCATENATE("(",ROUND((H246/$H247)*100,1),")")</f>
        <v>(54.7)</v>
      </c>
      <c r="K246" s="302">
        <f t="shared" ref="K246:K247" si="192">B251-B246</f>
        <v>0.68761804058233933</v>
      </c>
      <c r="L246" s="302">
        <f t="shared" ref="L246:L247" si="193">D251-D246</f>
        <v>1.1482172420472807</v>
      </c>
      <c r="M246" s="302">
        <f t="shared" ref="M246:M247" si="194">F251-F246</f>
        <v>0.10544002668035479</v>
      </c>
      <c r="N246" s="302">
        <f t="shared" ref="N246:N247" si="195">SUM(K246:M246)</f>
        <v>1.9412753093099748</v>
      </c>
    </row>
    <row r="247" spans="1:14" x14ac:dyDescent="0.2">
      <c r="A247" s="282" t="s">
        <v>363</v>
      </c>
      <c r="B247" s="302">
        <f>SUM(B245:B246)</f>
        <v>8.4652091692965907</v>
      </c>
      <c r="C247" s="299" t="str">
        <f>CONCATENATE("(",ROUND((B247/$H247)*100,1),")")</f>
        <v>(38.8)</v>
      </c>
      <c r="D247" s="302">
        <f>SUM(D245:D246)</f>
        <v>12.227636076678575</v>
      </c>
      <c r="E247" s="299" t="str">
        <f>CONCATENATE("(",ROUND((D247/$H247)*100,1),")")</f>
        <v>(56.1)</v>
      </c>
      <c r="F247" s="302">
        <f>SUM(F245:F246)</f>
        <v>1.1071547540248188</v>
      </c>
      <c r="G247" s="299" t="str">
        <f>CONCATENATE("(",ROUND((F247/$H247)*100,1),")")</f>
        <v>(5.1)</v>
      </c>
      <c r="H247" s="302">
        <f>SUM(H245:H246)</f>
        <v>21.799999999999983</v>
      </c>
      <c r="I247" s="299" t="str">
        <f>CONCATENATE("(",ROUND((H247/$H247)*100,1),")")</f>
        <v>(100)</v>
      </c>
      <c r="K247" s="302">
        <f t="shared" si="192"/>
        <v>1.5331192398728835</v>
      </c>
      <c r="L247" s="302">
        <f t="shared" si="193"/>
        <v>1.9492437189299565</v>
      </c>
      <c r="M247" s="302">
        <f t="shared" si="194"/>
        <v>0.1736370411971897</v>
      </c>
      <c r="N247" s="302">
        <f t="shared" si="195"/>
        <v>3.6560000000000299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5.4192457477363929</v>
      </c>
      <c r="C250" s="299" t="str">
        <f>CONCATENATE("(",ROUND((B250/$H252)*100,1),")")</f>
        <v>(21.3)</v>
      </c>
      <c r="D250" s="302">
        <f>'Ind T6'!W99</f>
        <v>5.6796575362472996</v>
      </c>
      <c r="E250" s="299" t="str">
        <f>CONCATENATE("(",ROUND((D250/$H252)*100,1),")")</f>
        <v>(22.3)</v>
      </c>
      <c r="F250" s="302">
        <f>'Ind T6'!X99</f>
        <v>0.50011026165551087</v>
      </c>
      <c r="G250" s="299" t="str">
        <f>CONCATENATE("(",ROUND((F250/$H252)*100,1),")")</f>
        <v>(2)</v>
      </c>
      <c r="H250" s="302">
        <f>SUM(B250,D250,F250)</f>
        <v>11.599013545639203</v>
      </c>
      <c r="I250" s="299" t="str">
        <f>CONCATENATE("(",ROUND((H250/$H252)*100,1),")")</f>
        <v>(45.6)</v>
      </c>
      <c r="K250" s="302">
        <f>B250-B240</f>
        <v>1.0771755746029053</v>
      </c>
      <c r="L250" s="302">
        <f>D250-D240</f>
        <v>1.0602628833644427</v>
      </c>
      <c r="M250" s="302">
        <f>F250-F240</f>
        <v>7.9877046220990067E-2</v>
      </c>
      <c r="N250" s="302">
        <f>SUM(K250:M250)</f>
        <v>2.2173155041883379</v>
      </c>
    </row>
    <row r="251" spans="1:14" x14ac:dyDescent="0.2">
      <c r="A251" s="282" t="s">
        <v>365</v>
      </c>
      <c r="B251" s="302">
        <f>'Ind T6'!V98</f>
        <v>4.5790826614330804</v>
      </c>
      <c r="C251" s="299" t="str">
        <f>CONCATENATE("(",ROUND((B251/$H252)*100,1),")")</f>
        <v>(18)</v>
      </c>
      <c r="D251" s="302">
        <f>'Ind T6'!W98</f>
        <v>8.4972222593612319</v>
      </c>
      <c r="E251" s="299" t="str">
        <f>CONCATENATE("(",ROUND((D251/$H252)*100,1),")")</f>
        <v>(33.4)</v>
      </c>
      <c r="F251" s="302">
        <f>'Ind T6'!X98</f>
        <v>0.7806815335664975</v>
      </c>
      <c r="G251" s="299" t="str">
        <f>CONCATENATE("(",ROUND((F251/$H252)*100,1),")")</f>
        <v>(3.1)</v>
      </c>
      <c r="H251" s="302">
        <f t="shared" ref="H251" si="196">SUM(B251,D251,F251)</f>
        <v>13.856986454360809</v>
      </c>
      <c r="I251" s="299" t="str">
        <f>CONCATENATE("(",ROUND((H251/$H252)*100,1),")")</f>
        <v>(54.4)</v>
      </c>
      <c r="K251" s="302">
        <f t="shared" ref="K251:K252" si="197">B251-B241</f>
        <v>0.88281955584859073</v>
      </c>
      <c r="L251" s="302">
        <f t="shared" ref="L251:L252" si="198">D251-D241</f>
        <v>1.4878998208702789</v>
      </c>
      <c r="M251" s="302">
        <f t="shared" ref="M251:M252" si="199">F251-F241</f>
        <v>0.12196511909278984</v>
      </c>
      <c r="N251" s="302">
        <f t="shared" ref="N251:N252" si="200">SUM(K251:M251)</f>
        <v>2.4926844958116594</v>
      </c>
    </row>
    <row r="252" spans="1:14" x14ac:dyDescent="0.2">
      <c r="A252" s="282" t="s">
        <v>363</v>
      </c>
      <c r="B252" s="302">
        <f>SUM(B250:B251)</f>
        <v>9.9983284091694742</v>
      </c>
      <c r="C252" s="299" t="str">
        <f>CONCATENATE("(",ROUND((B252/$H252)*100,1),")")</f>
        <v>(39.3)</v>
      </c>
      <c r="D252" s="302">
        <f>SUM(D250:D251)</f>
        <v>14.176879795608532</v>
      </c>
      <c r="E252" s="299" t="str">
        <f>CONCATENATE("(",ROUND((D252/$H252)*100,1),")")</f>
        <v>(55.7)</v>
      </c>
      <c r="F252" s="302">
        <f>SUM(F250:F251)</f>
        <v>1.2807917952220085</v>
      </c>
      <c r="G252" s="299" t="str">
        <f>CONCATENATE("(",ROUND((F252/$H252)*100,1),")")</f>
        <v>(5)</v>
      </c>
      <c r="H252" s="302">
        <f>SUM(H250:H251)</f>
        <v>25.45600000000001</v>
      </c>
      <c r="I252" s="299" t="str">
        <f>CONCATENATE("(",ROUND((H252/$H252)*100,1),")")</f>
        <v>(100)</v>
      </c>
      <c r="K252" s="302">
        <f t="shared" si="197"/>
        <v>1.959995130451496</v>
      </c>
      <c r="L252" s="302">
        <f t="shared" si="198"/>
        <v>2.5481627042347217</v>
      </c>
      <c r="M252" s="302">
        <f t="shared" si="199"/>
        <v>0.20184216531378008</v>
      </c>
      <c r="N252" s="302">
        <f t="shared" si="200"/>
        <v>4.7099999999999973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0.2943348320209524</v>
      </c>
      <c r="C261" s="299" t="str">
        <f>CONCATENATE("(",ROUND((B261/$H263)*100,1),")")</f>
        <v>(16.6)</v>
      </c>
      <c r="D261" s="302">
        <f>'Ind T6'!M108</f>
        <v>0.17176008492235023</v>
      </c>
      <c r="E261" s="299" t="str">
        <f>CONCATENATE("(",ROUND((D261/$H263)*100,1),")")</f>
        <v>(9.7)</v>
      </c>
      <c r="F261" s="302">
        <f>'Ind T6'!N108</f>
        <v>0.6398535032052951</v>
      </c>
      <c r="G261" s="299" t="str">
        <f>CONCATENATE("(",ROUND((F261/$H263)*100,1),")")</f>
        <v>(36)</v>
      </c>
      <c r="H261" s="302">
        <f>SUM(B261,D261,F261)</f>
        <v>1.1059484201485978</v>
      </c>
      <c r="I261" s="299" t="str">
        <f>CONCATENATE("(",ROUND((H261/$H263)*100,1),")")</f>
        <v>(62.2)</v>
      </c>
      <c r="K261" s="302">
        <f>B266-B261</f>
        <v>-8.5125392342214057E-3</v>
      </c>
      <c r="L261" s="302">
        <f>D266-D261</f>
        <v>3.8830398727199289E-3</v>
      </c>
      <c r="M261" s="302">
        <f>F266-F261</f>
        <v>-1.1066650208416573E-2</v>
      </c>
      <c r="N261" s="302">
        <f>SUM(K261:M261)</f>
        <v>-1.569614956991805E-2</v>
      </c>
    </row>
    <row r="262" spans="1:14" x14ac:dyDescent="0.2">
      <c r="A262" s="282" t="s">
        <v>365</v>
      </c>
      <c r="B262" s="302">
        <f>'Ind T6'!L107</f>
        <v>0.18042025727106287</v>
      </c>
      <c r="C262" s="299" t="str">
        <f>CONCATENATE("(",ROUND((B262/$H263)*100,1),")")</f>
        <v>(10.1)</v>
      </c>
      <c r="D262" s="302">
        <f>'Ind T6'!M107</f>
        <v>0.24748107905103359</v>
      </c>
      <c r="E262" s="299" t="str">
        <f>CONCATENATE("(",ROUND((D262/$H263)*100,1),")")</f>
        <v>(13.9)</v>
      </c>
      <c r="F262" s="302">
        <f>'Ind T6'!N107</f>
        <v>0.244150243529307</v>
      </c>
      <c r="G262" s="299" t="str">
        <f>CONCATENATE("(",ROUND((F262/$H263)*100,1),")")</f>
        <v>(13.7)</v>
      </c>
      <c r="H262" s="302">
        <f t="shared" ref="H262" si="201">SUM(B262,D262,F262)</f>
        <v>0.67205157985140351</v>
      </c>
      <c r="I262" s="299" t="str">
        <f>CONCATENATE("(",ROUND((H262/$H263)*100,1),")")</f>
        <v>(37.8)</v>
      </c>
      <c r="K262" s="302">
        <f t="shared" ref="K262:K263" si="202">B267-B262</f>
        <v>-4.4442648946872165E-3</v>
      </c>
      <c r="L262" s="302">
        <f t="shared" ref="L262:L263" si="203">D267-D262</f>
        <v>-2.4905423813766092E-3</v>
      </c>
      <c r="M262" s="302">
        <f t="shared" ref="M262:M263" si="204">F267-F262</f>
        <v>-8.3690431540188459E-3</v>
      </c>
      <c r="N262" s="302">
        <f t="shared" ref="N262:N263" si="205">SUM(K262:M262)</f>
        <v>-1.5303850430082672E-2</v>
      </c>
    </row>
    <row r="263" spans="1:14" x14ac:dyDescent="0.2">
      <c r="A263" s="282" t="s">
        <v>363</v>
      </c>
      <c r="B263" s="302">
        <f>SUM(B261:B262)</f>
        <v>0.47475508929201526</v>
      </c>
      <c r="C263" s="299" t="str">
        <f>CONCATENATE("(",ROUND((B263/$H263)*100,1),")")</f>
        <v>(26.7)</v>
      </c>
      <c r="D263" s="302">
        <f>SUM(D261:D262)</f>
        <v>0.41924116397338385</v>
      </c>
      <c r="E263" s="299" t="str">
        <f>CONCATENATE("(",ROUND((D263/$H263)*100,1),")")</f>
        <v>(23.6)</v>
      </c>
      <c r="F263" s="302">
        <f>SUM(F261:F262)</f>
        <v>0.88400374673460214</v>
      </c>
      <c r="G263" s="299" t="str">
        <f>CONCATENATE("(",ROUND((F263/$H263)*100,1),")")</f>
        <v>(49.7)</v>
      </c>
      <c r="H263" s="302">
        <f>SUM(H261:H262)</f>
        <v>1.7780000000000014</v>
      </c>
      <c r="I263" s="299" t="str">
        <f>CONCATENATE("(",ROUND((H263/$H263)*100,1),")")</f>
        <v>(100)</v>
      </c>
      <c r="K263" s="302">
        <f t="shared" si="202"/>
        <v>-1.295680412890865E-2</v>
      </c>
      <c r="L263" s="302">
        <f t="shared" si="203"/>
        <v>1.3924974913432919E-3</v>
      </c>
      <c r="M263" s="302">
        <f t="shared" si="204"/>
        <v>-1.9435693362435447E-2</v>
      </c>
      <c r="N263" s="302">
        <f t="shared" si="205"/>
        <v>-3.1000000000000805E-2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0.28582229278673099</v>
      </c>
      <c r="C266" s="299" t="str">
        <f>CONCATENATE("(",ROUND((B266/$H268)*100,1),")")</f>
        <v>(16.4)</v>
      </c>
      <c r="D266" s="302">
        <f>'Ind T6'!R108</f>
        <v>0.17564312479507016</v>
      </c>
      <c r="E266" s="299" t="str">
        <f>CONCATENATE("(",ROUND((D266/$H268)*100,1),")")</f>
        <v>(10.1)</v>
      </c>
      <c r="F266" s="302">
        <f>'Ind T6'!S108</f>
        <v>0.62878685299687853</v>
      </c>
      <c r="G266" s="299" t="str">
        <f>CONCATENATE("(",ROUND((F266/$H268)*100,1),")")</f>
        <v>(36)</v>
      </c>
      <c r="H266" s="302">
        <f>SUM(B266,D266,F266)</f>
        <v>1.0902522705786797</v>
      </c>
      <c r="I266" s="299" t="str">
        <f>CONCATENATE("(",ROUND((H266/$H268)*100,1),")")</f>
        <v>(62.4)</v>
      </c>
      <c r="K266" s="302">
        <f>B271-B266</f>
        <v>2.0053300696486476E-3</v>
      </c>
      <c r="L266" s="302">
        <f>D271-D266</f>
        <v>1.5088712139613186E-2</v>
      </c>
      <c r="M266" s="302">
        <f>F271-F266</f>
        <v>1.7402342972660412E-2</v>
      </c>
      <c r="N266" s="302">
        <f>SUM(K266:M266)</f>
        <v>3.4496385181922246E-2</v>
      </c>
    </row>
    <row r="267" spans="1:14" x14ac:dyDescent="0.2">
      <c r="A267" s="282" t="s">
        <v>365</v>
      </c>
      <c r="B267" s="302">
        <f>'Ind T6'!Q107</f>
        <v>0.17597599237637565</v>
      </c>
      <c r="C267" s="299" t="str">
        <f>CONCATENATE("(",ROUND((B267/$H268)*100,1),")")</f>
        <v>(10.1)</v>
      </c>
      <c r="D267" s="302">
        <f>'Ind T6'!R107</f>
        <v>0.24499053666965698</v>
      </c>
      <c r="E267" s="299" t="str">
        <f>CONCATENATE("(",ROUND((D267/$H268)*100,1),")")</f>
        <v>(14)</v>
      </c>
      <c r="F267" s="302">
        <f>'Ind T6'!S107</f>
        <v>0.23578120037528816</v>
      </c>
      <c r="G267" s="299" t="str">
        <f>CONCATENATE("(",ROUND((F267/$H268)*100,1),")")</f>
        <v>(13.5)</v>
      </c>
      <c r="H267" s="302">
        <f t="shared" ref="H267" si="206">SUM(B267,D267,F267)</f>
        <v>0.65674772942132076</v>
      </c>
      <c r="I267" s="299" t="str">
        <f>CONCATENATE("(",ROUND((H267/$H268)*100,1),")")</f>
        <v>(37.6)</v>
      </c>
      <c r="K267" s="302">
        <f t="shared" ref="K267:K268" si="207">B272-B267</f>
        <v>4.5998485599133832E-3</v>
      </c>
      <c r="L267" s="302">
        <f t="shared" ref="L267:L268" si="208">D272-D267</f>
        <v>5.003210978813788E-3</v>
      </c>
      <c r="M267" s="302">
        <f t="shared" ref="M267:M268" si="209">F272-F267</f>
        <v>-6.0994447206506042E-3</v>
      </c>
      <c r="N267" s="302">
        <f t="shared" ref="N267:N268" si="210">SUM(K267:M267)</f>
        <v>3.5036148180765669E-3</v>
      </c>
    </row>
    <row r="268" spans="1:14" x14ac:dyDescent="0.2">
      <c r="A268" s="282" t="s">
        <v>363</v>
      </c>
      <c r="B268" s="302">
        <f>SUM(B266:B267)</f>
        <v>0.46179828516310661</v>
      </c>
      <c r="C268" s="299" t="str">
        <f>CONCATENATE("(",ROUND((B268/$H268)*100,1),")")</f>
        <v>(26.4)</v>
      </c>
      <c r="D268" s="302">
        <f>SUM(D266:D267)</f>
        <v>0.42063366146472714</v>
      </c>
      <c r="E268" s="299" t="str">
        <f>CONCATENATE("(",ROUND((D268/$H268)*100,1),")")</f>
        <v>(24.1)</v>
      </c>
      <c r="F268" s="302">
        <f>SUM(F266:F267)</f>
        <v>0.86456805337216669</v>
      </c>
      <c r="G268" s="299" t="str">
        <f>CONCATENATE("(",ROUND((F268/$H268)*100,1),")")</f>
        <v>(49.5)</v>
      </c>
      <c r="H268" s="302">
        <f>SUM(H266:H267)</f>
        <v>1.7470000000000003</v>
      </c>
      <c r="I268" s="299" t="str">
        <f>CONCATENATE("(",ROUND((H268/$H268)*100,1),")")</f>
        <v>(100)</v>
      </c>
      <c r="K268" s="302">
        <f t="shared" si="207"/>
        <v>6.6051786295620585E-3</v>
      </c>
      <c r="L268" s="302">
        <f t="shared" si="208"/>
        <v>2.0091923118427002E-2</v>
      </c>
      <c r="M268" s="302">
        <f t="shared" si="209"/>
        <v>1.1302898252009808E-2</v>
      </c>
      <c r="N268" s="302">
        <f t="shared" si="210"/>
        <v>3.7999999999998868E-2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0.28782762285637964</v>
      </c>
      <c r="C271" s="299" t="str">
        <f>CONCATENATE("(",ROUND((B271/$H273)*100,1),")")</f>
        <v>(16.1)</v>
      </c>
      <c r="D271" s="302">
        <f>'Ind T6'!W108</f>
        <v>0.19073183693468335</v>
      </c>
      <c r="E271" s="299" t="str">
        <f>CONCATENATE("(",ROUND((D271/$H273)*100,1),")")</f>
        <v>(10.7)</v>
      </c>
      <c r="F271" s="302">
        <f>'Ind T6'!X108</f>
        <v>0.64618919596953894</v>
      </c>
      <c r="G271" s="299" t="str">
        <f>CONCATENATE("(",ROUND((F271/$H273)*100,1),")")</f>
        <v>(36.2)</v>
      </c>
      <c r="H271" s="302">
        <f>SUM(B271,D271,F271)</f>
        <v>1.1247486557606019</v>
      </c>
      <c r="I271" s="299" t="str">
        <f>CONCATENATE("(",ROUND((H271/$H273)*100,1),")")</f>
        <v>(63)</v>
      </c>
      <c r="K271" s="302">
        <f>B271-B261</f>
        <v>-6.5072091645727581E-3</v>
      </c>
      <c r="L271" s="302">
        <f>D271-D261</f>
        <v>1.8971752012333115E-2</v>
      </c>
      <c r="M271" s="302">
        <f>F271-F261</f>
        <v>6.3356927642438388E-3</v>
      </c>
      <c r="N271" s="302">
        <f>SUM(K271:M271)</f>
        <v>1.8800235612004196E-2</v>
      </c>
    </row>
    <row r="272" spans="1:14" x14ac:dyDescent="0.2">
      <c r="A272" s="282" t="s">
        <v>365</v>
      </c>
      <c r="B272" s="302">
        <f>'Ind T6'!V107</f>
        <v>0.18057584093628903</v>
      </c>
      <c r="C272" s="299" t="str">
        <f>CONCATENATE("(",ROUND((B272/$H273)*100,1),")")</f>
        <v>(10.1)</v>
      </c>
      <c r="D272" s="302">
        <f>'Ind T6'!W107</f>
        <v>0.24999374764847077</v>
      </c>
      <c r="E272" s="299" t="str">
        <f>CONCATENATE("(",ROUND((D272/$H273)*100,1),")")</f>
        <v>(14)</v>
      </c>
      <c r="F272" s="302">
        <f>'Ind T6'!X107</f>
        <v>0.22968175565463755</v>
      </c>
      <c r="G272" s="299" t="str">
        <f>CONCATENATE("(",ROUND((F272/$H273)*100,1),")")</f>
        <v>(12.9)</v>
      </c>
      <c r="H272" s="302">
        <f t="shared" ref="H272" si="211">SUM(B272,D272,F272)</f>
        <v>0.66025134423939735</v>
      </c>
      <c r="I272" s="299" t="str">
        <f>CONCATENATE("(",ROUND((H272/$H273)*100,1),")")</f>
        <v>(37)</v>
      </c>
      <c r="K272" s="302">
        <f t="shared" ref="K272:K273" si="212">B272-B262</f>
        <v>1.5558366522616662E-4</v>
      </c>
      <c r="L272" s="302">
        <f t="shared" ref="L272:L273" si="213">D272-D262</f>
        <v>2.5126685974371787E-3</v>
      </c>
      <c r="M272" s="302">
        <f t="shared" ref="M272:M273" si="214">F272-F262</f>
        <v>-1.446848787466945E-2</v>
      </c>
      <c r="N272" s="302">
        <f t="shared" ref="N272:N273" si="215">SUM(K272:M272)</f>
        <v>-1.1800235612006105E-2</v>
      </c>
    </row>
    <row r="273" spans="1:14" x14ac:dyDescent="0.2">
      <c r="A273" s="282" t="s">
        <v>363</v>
      </c>
      <c r="B273" s="302">
        <f>SUM(B271:B272)</f>
        <v>0.46840346379266867</v>
      </c>
      <c r="C273" s="299" t="str">
        <f>CONCATENATE("(",ROUND((B273/$H273)*100,1),")")</f>
        <v>(26.2)</v>
      </c>
      <c r="D273" s="302">
        <f>SUM(D271:D272)</f>
        <v>0.44072558458315414</v>
      </c>
      <c r="E273" s="299" t="str">
        <f>CONCATENATE("(",ROUND((D273/$H273)*100,1),")")</f>
        <v>(24.7)</v>
      </c>
      <c r="F273" s="302">
        <f>SUM(F271:F272)</f>
        <v>0.8758709516241765</v>
      </c>
      <c r="G273" s="299" t="str">
        <f>CONCATENATE("(",ROUND((F273/$H273)*100,1),")")</f>
        <v>(49.1)</v>
      </c>
      <c r="H273" s="302">
        <f>SUM(H271:H272)</f>
        <v>1.7849999999999993</v>
      </c>
      <c r="I273" s="299" t="str">
        <f>CONCATENATE("(",ROUND((H273/$H273)*100,1),")")</f>
        <v>(100)</v>
      </c>
      <c r="K273" s="302">
        <f t="shared" si="212"/>
        <v>-6.3516254993465915E-3</v>
      </c>
      <c r="L273" s="302">
        <f t="shared" si="213"/>
        <v>2.1484420609770294E-2</v>
      </c>
      <c r="M273" s="302">
        <f t="shared" si="214"/>
        <v>-8.1327951104256391E-3</v>
      </c>
      <c r="N273" s="302">
        <f t="shared" si="215"/>
        <v>6.9999999999980633E-3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4.1125991140152465</v>
      </c>
      <c r="C282" s="299" t="str">
        <f>CONCATENATE("(",ROUND((B282/$H284)*100,1),")")</f>
        <v>(54.6)</v>
      </c>
      <c r="D282" s="302">
        <f>'Ind T6'!M117</f>
        <v>0.21844212080407033</v>
      </c>
      <c r="E282" s="299" t="str">
        <f>CONCATENATE("(",ROUND((D282/$H284)*100,1),")")</f>
        <v>(2.9)</v>
      </c>
      <c r="F282" s="302">
        <f>'Ind T6'!N117</f>
        <v>1.0388442303866698</v>
      </c>
      <c r="G282" s="299" t="str">
        <f>CONCATENATE("(",ROUND((F282/$H284)*100,1),")")</f>
        <v>(13.8)</v>
      </c>
      <c r="H282" s="302">
        <f>SUM(B282,D282,F282)</f>
        <v>5.3698854652059866</v>
      </c>
      <c r="I282" s="299" t="str">
        <f>CONCATENATE("(",ROUND((H282/$H284)*100,1),")")</f>
        <v>(71.3)</v>
      </c>
      <c r="K282" s="302">
        <f>B287-B282</f>
        <v>0.19267562953952577</v>
      </c>
      <c r="L282" s="302">
        <f>D287-D282</f>
        <v>1.3547159292882804E-2</v>
      </c>
      <c r="M282" s="302">
        <f>F287-F282</f>
        <v>8.1840826477352913E-2</v>
      </c>
      <c r="N282" s="302">
        <f>SUM(K282:M282)</f>
        <v>0.28806361530976149</v>
      </c>
    </row>
    <row r="283" spans="1:14" x14ac:dyDescent="0.2">
      <c r="A283" s="282" t="s">
        <v>365</v>
      </c>
      <c r="B283" s="302">
        <f>'Ind T6'!L116</f>
        <v>1.6470514731341319</v>
      </c>
      <c r="C283" s="299" t="str">
        <f>CONCATENATE("(",ROUND((B283/$H284)*100,1),")")</f>
        <v>(21.9)</v>
      </c>
      <c r="D283" s="302">
        <f>'Ind T6'!M116</f>
        <v>0.34931679909424712</v>
      </c>
      <c r="E283" s="299" t="str">
        <f>CONCATENATE("(",ROUND((D283/$H284)*100,1),")")</f>
        <v>(4.6)</v>
      </c>
      <c r="F283" s="302">
        <f>'Ind T6'!N116</f>
        <v>0.16274626256561509</v>
      </c>
      <c r="G283" s="299" t="str">
        <f>CONCATENATE("(",ROUND((F283/$H284)*100,1),")")</f>
        <v>(2.2)</v>
      </c>
      <c r="H283" s="302">
        <f t="shared" ref="H283" si="216">SUM(B283,D283,F283)</f>
        <v>2.1591145347939942</v>
      </c>
      <c r="I283" s="299" t="str">
        <f>CONCATENATE("(",ROUND((H283/$H284)*100,1),")")</f>
        <v>(28.7)</v>
      </c>
      <c r="K283" s="302">
        <f t="shared" ref="K283:K284" si="217">B288-B283</f>
        <v>0.13044533860804775</v>
      </c>
      <c r="L283" s="302">
        <f t="shared" ref="L283:L284" si="218">D288-D283</f>
        <v>1.3929573691444319E-2</v>
      </c>
      <c r="M283" s="302">
        <f t="shared" ref="M283:M284" si="219">F288-F283</f>
        <v>1.1561472390767519E-2</v>
      </c>
      <c r="N283" s="302">
        <f t="shared" ref="N283:N284" si="220">SUM(K283:M283)</f>
        <v>0.15593638469025958</v>
      </c>
    </row>
    <row r="284" spans="1:14" x14ac:dyDescent="0.2">
      <c r="A284" s="282" t="s">
        <v>363</v>
      </c>
      <c r="B284" s="302">
        <f>SUM(B282:B283)</f>
        <v>5.7596505871493786</v>
      </c>
      <c r="C284" s="299" t="str">
        <f>CONCATENATE("(",ROUND((B284/$H284)*100,1),")")</f>
        <v>(76.5)</v>
      </c>
      <c r="D284" s="302">
        <f>SUM(D282:D283)</f>
        <v>0.5677589198983175</v>
      </c>
      <c r="E284" s="299" t="str">
        <f>CONCATENATE("(",ROUND((D284/$H284)*100,1),")")</f>
        <v>(7.5)</v>
      </c>
      <c r="F284" s="302">
        <f>SUM(F282:F283)</f>
        <v>1.2015904929522849</v>
      </c>
      <c r="G284" s="299" t="str">
        <f>CONCATENATE("(",ROUND((F284/$H284)*100,1),")")</f>
        <v>(16)</v>
      </c>
      <c r="H284" s="302">
        <f>SUM(H282:H283)</f>
        <v>7.5289999999999804</v>
      </c>
      <c r="I284" s="299" t="str">
        <f>CONCATENATE("(",ROUND((H284/$H284)*100,1),")")</f>
        <v>(100)</v>
      </c>
      <c r="K284" s="302">
        <f t="shared" si="217"/>
        <v>0.32312096814757307</v>
      </c>
      <c r="L284" s="302">
        <f t="shared" si="218"/>
        <v>2.7476732984327068E-2</v>
      </c>
      <c r="M284" s="302">
        <f t="shared" si="219"/>
        <v>9.3402298868120459E-2</v>
      </c>
      <c r="N284" s="302">
        <f t="shared" si="220"/>
        <v>0.4440000000000206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4.3052747435547722</v>
      </c>
      <c r="C287" s="299" t="str">
        <f>CONCATENATE("(",ROUND((B287/$H289)*100,1),")")</f>
        <v>(54)</v>
      </c>
      <c r="D287" s="302">
        <f>'Ind T6'!R117</f>
        <v>0.23198928009695313</v>
      </c>
      <c r="E287" s="299" t="str">
        <f>CONCATENATE("(",ROUND((D287/$H289)*100,1),")")</f>
        <v>(2.9)</v>
      </c>
      <c r="F287" s="302">
        <f>'Ind T6'!S117</f>
        <v>1.1206850568640228</v>
      </c>
      <c r="G287" s="299" t="str">
        <f>CONCATENATE("(",ROUND((F287/$H289)*100,1),")")</f>
        <v>(14.1)</v>
      </c>
      <c r="H287" s="302">
        <f>SUM(B287,D287,F287)</f>
        <v>5.6579490805157482</v>
      </c>
      <c r="I287" s="299" t="str">
        <f>CONCATENATE("(",ROUND((H287/$H289)*100,1),")")</f>
        <v>(71)</v>
      </c>
      <c r="K287" s="302">
        <f>B292-B287</f>
        <v>0.15373118211459413</v>
      </c>
      <c r="L287" s="302">
        <f>D292-D287</f>
        <v>1.2864886566389622E-2</v>
      </c>
      <c r="M287" s="302">
        <f>F292-F287</f>
        <v>7.8765230087022742E-2</v>
      </c>
      <c r="N287" s="302">
        <f>SUM(K287:M287)</f>
        <v>0.2453612987680065</v>
      </c>
    </row>
    <row r="288" spans="1:14" x14ac:dyDescent="0.2">
      <c r="A288" s="282" t="s">
        <v>365</v>
      </c>
      <c r="B288" s="302">
        <f>'Ind T6'!Q116</f>
        <v>1.7774968117421797</v>
      </c>
      <c r="C288" s="299" t="str">
        <f>CONCATENATE("(",ROUND((B288/$H289)*100,1),")")</f>
        <v>(22.3)</v>
      </c>
      <c r="D288" s="302">
        <f>'Ind T6'!R116</f>
        <v>0.36324637278569144</v>
      </c>
      <c r="E288" s="299" t="str">
        <f>CONCATENATE("(",ROUND((D288/$H289)*100,1),")")</f>
        <v>(4.6)</v>
      </c>
      <c r="F288" s="302">
        <f>'Ind T6'!S116</f>
        <v>0.1743077349563826</v>
      </c>
      <c r="G288" s="299" t="str">
        <f>CONCATENATE("(",ROUND((F288/$H289)*100,1),")")</f>
        <v>(2.2)</v>
      </c>
      <c r="H288" s="302">
        <f t="shared" ref="H288" si="221">SUM(B288,D288,F288)</f>
        <v>2.3150509194842539</v>
      </c>
      <c r="I288" s="299" t="str">
        <f>CONCATENATE("(",ROUND((H288/$H289)*100,1),")")</f>
        <v>(29)</v>
      </c>
      <c r="K288" s="302">
        <f t="shared" ref="K288:K289" si="222">B293-B288</f>
        <v>0.16353275409074741</v>
      </c>
      <c r="L288" s="302">
        <f t="shared" ref="L288:L289" si="223">D293-D288</f>
        <v>4.1396052534025118E-3</v>
      </c>
      <c r="M288" s="302">
        <f t="shared" ref="M288:M289" si="224">F293-F288</f>
        <v>8.9663418878404566E-3</v>
      </c>
      <c r="N288" s="302">
        <f t="shared" ref="N288:N289" si="225">SUM(K288:M288)</f>
        <v>0.17663870123199038</v>
      </c>
    </row>
    <row r="289" spans="1:14" x14ac:dyDescent="0.2">
      <c r="A289" s="282" t="s">
        <v>363</v>
      </c>
      <c r="B289" s="302">
        <f>SUM(B287:B288)</f>
        <v>6.0827715552969517</v>
      </c>
      <c r="C289" s="299" t="str">
        <f>CONCATENATE("(",ROUND((B289/$H289)*100,1),")")</f>
        <v>(76.3)</v>
      </c>
      <c r="D289" s="302">
        <f>SUM(D287:D288)</f>
        <v>0.59523565288264457</v>
      </c>
      <c r="E289" s="299" t="str">
        <f>CONCATENATE("(",ROUND((D289/$H289)*100,1),")")</f>
        <v>(7.5)</v>
      </c>
      <c r="F289" s="302">
        <f>SUM(F287:F288)</f>
        <v>1.2949927918204054</v>
      </c>
      <c r="G289" s="299" t="str">
        <f>CONCATENATE("(",ROUND((F289/$H289)*100,1),")")</f>
        <v>(16.2)</v>
      </c>
      <c r="H289" s="302">
        <f>SUM(H287:H288)</f>
        <v>7.9730000000000025</v>
      </c>
      <c r="I289" s="299" t="str">
        <f>CONCATENATE("(",ROUND((H289/$H289)*100,1),")")</f>
        <v>(100)</v>
      </c>
      <c r="K289" s="302">
        <f t="shared" si="222"/>
        <v>0.31726393620534221</v>
      </c>
      <c r="L289" s="302">
        <f t="shared" si="223"/>
        <v>1.7004491819792134E-2</v>
      </c>
      <c r="M289" s="302">
        <f t="shared" si="224"/>
        <v>8.7731571974863254E-2</v>
      </c>
      <c r="N289" s="302">
        <f t="shared" si="225"/>
        <v>0.4219999999999976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4.4590059256693664</v>
      </c>
      <c r="C292" s="299" t="str">
        <f>CONCATENATE("(",ROUND((B292/$H294)*100,1),")")</f>
        <v>(53.1)</v>
      </c>
      <c r="D292" s="302">
        <f>'Ind T6'!W117</f>
        <v>0.24485416666334275</v>
      </c>
      <c r="E292" s="299" t="str">
        <f>CONCATENATE("(",ROUND((D292/$H294)*100,1),")")</f>
        <v>(2.9)</v>
      </c>
      <c r="F292" s="302">
        <f>'Ind T6'!X117</f>
        <v>1.1994502869510455</v>
      </c>
      <c r="G292" s="299" t="str">
        <f>CONCATENATE("(",ROUND((F292/$H294)*100,1),")")</f>
        <v>(14.3)</v>
      </c>
      <c r="H292" s="302">
        <f>SUM(B292,D292,F292)</f>
        <v>5.9033103792837549</v>
      </c>
      <c r="I292" s="299" t="str">
        <f>CONCATENATE("(",ROUND((H292/$H294)*100,1),")")</f>
        <v>(70.3)</v>
      </c>
      <c r="K292" s="302">
        <f>B292-B282</f>
        <v>0.34640681165411991</v>
      </c>
      <c r="L292" s="302">
        <f>D292-D282</f>
        <v>2.6412045859272426E-2</v>
      </c>
      <c r="M292" s="302">
        <f>F292-F282</f>
        <v>0.16060605656437565</v>
      </c>
      <c r="N292" s="302">
        <f>SUM(K292:M292)</f>
        <v>0.53342491407776804</v>
      </c>
    </row>
    <row r="293" spans="1:14" x14ac:dyDescent="0.2">
      <c r="A293" s="282" t="s">
        <v>365</v>
      </c>
      <c r="B293" s="302">
        <f>'Ind T6'!V116</f>
        <v>1.9410295658329271</v>
      </c>
      <c r="C293" s="299" t="str">
        <f>CONCATENATE("(",ROUND((B293/$H294)*100,1),")")</f>
        <v>(23.1)</v>
      </c>
      <c r="D293" s="302">
        <f>'Ind T6'!W116</f>
        <v>0.36738597803909395</v>
      </c>
      <c r="E293" s="299" t="str">
        <f>CONCATENATE("(",ROUND((D293/$H294)*100,1),")")</f>
        <v>(4.4)</v>
      </c>
      <c r="F293" s="302">
        <f>'Ind T6'!X116</f>
        <v>0.18327407684422306</v>
      </c>
      <c r="G293" s="299" t="str">
        <f>CONCATENATE("(",ROUND((F293/$H294)*100,1),")")</f>
        <v>(2.2)</v>
      </c>
      <c r="H293" s="302">
        <f t="shared" ref="H293" si="226">SUM(B293,D293,F293)</f>
        <v>2.4916896207162438</v>
      </c>
      <c r="I293" s="299" t="str">
        <f>CONCATENATE("(",ROUND((H293/$H294)*100,1),")")</f>
        <v>(29.7)</v>
      </c>
      <c r="K293" s="302">
        <f t="shared" ref="K293:K294" si="227">B293-B283</f>
        <v>0.29397809269879516</v>
      </c>
      <c r="L293" s="302">
        <f t="shared" ref="L293:L294" si="228">D293-D283</f>
        <v>1.8069178944846831E-2</v>
      </c>
      <c r="M293" s="302">
        <f t="shared" ref="M293:M294" si="229">F293-F283</f>
        <v>2.0527814278607975E-2</v>
      </c>
      <c r="N293" s="302">
        <f t="shared" ref="N293:N294" si="230">SUM(K293:M293)</f>
        <v>0.33257508592224994</v>
      </c>
    </row>
    <row r="294" spans="1:14" x14ac:dyDescent="0.2">
      <c r="A294" s="282" t="s">
        <v>363</v>
      </c>
      <c r="B294" s="302">
        <f>SUM(B292:B293)</f>
        <v>6.4000354915022939</v>
      </c>
      <c r="C294" s="299" t="str">
        <f>CONCATENATE("(",ROUND((B294/$H294)*100,1),")")</f>
        <v>(76.2)</v>
      </c>
      <c r="D294" s="302">
        <f>SUM(D292:D293)</f>
        <v>0.61224014470243671</v>
      </c>
      <c r="E294" s="299" t="str">
        <f>CONCATENATE("(",ROUND((D294/$H294)*100,1),")")</f>
        <v>(7.3)</v>
      </c>
      <c r="F294" s="302">
        <f>SUM(F292:F293)</f>
        <v>1.3827243637952686</v>
      </c>
      <c r="G294" s="299" t="str">
        <f>CONCATENATE("(",ROUND((F294/$H294)*100,1),")")</f>
        <v>(16.5)</v>
      </c>
      <c r="H294" s="302">
        <f>SUM(H292:H293)</f>
        <v>8.3949999999999996</v>
      </c>
      <c r="I294" s="299" t="str">
        <f>CONCATENATE("(",ROUND((H294/$H294)*100,1),")")</f>
        <v>(100)</v>
      </c>
      <c r="K294" s="302">
        <f t="shared" si="227"/>
        <v>0.64038490435291529</v>
      </c>
      <c r="L294" s="302">
        <f t="shared" si="228"/>
        <v>4.4481224804119202E-2</v>
      </c>
      <c r="M294" s="302">
        <f t="shared" si="229"/>
        <v>0.18113387084298371</v>
      </c>
      <c r="N294" s="302">
        <f t="shared" si="230"/>
        <v>0.8660000000000182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2.1077159609314715</v>
      </c>
      <c r="C303" s="299" t="str">
        <f>CONCATENATE("(",ROUND((B303/$H305)*100,1),")")</f>
        <v>(40.9)</v>
      </c>
      <c r="D303" s="302">
        <f>'Ind T6'!M126</f>
        <v>0.16519087947692276</v>
      </c>
      <c r="E303" s="299" t="str">
        <f>CONCATENATE("(",ROUND((D303/$H305)*100,1),")")</f>
        <v>(3.2)</v>
      </c>
      <c r="F303" s="302">
        <f>'Ind T6'!N126</f>
        <v>0.36788534203049184</v>
      </c>
      <c r="G303" s="299" t="str">
        <f>CONCATENATE("(",ROUND((F303/$H305)*100,1),")")</f>
        <v>(7.1)</v>
      </c>
      <c r="H303" s="302">
        <f>SUM(B303,D303,F303)</f>
        <v>2.640792182438886</v>
      </c>
      <c r="I303" s="299" t="str">
        <f>CONCATENATE("(",ROUND((H303/$H305)*100,1),")")</f>
        <v>(51.3)</v>
      </c>
      <c r="K303" s="302">
        <f>B308-B303</f>
        <v>1.7126954772970215E-3</v>
      </c>
      <c r="L303" s="302">
        <f>D308-D303</f>
        <v>6.9237461990232785E-3</v>
      </c>
      <c r="M303" s="302">
        <f>F308-F303</f>
        <v>1.8860319859751895E-2</v>
      </c>
      <c r="N303" s="302">
        <f>SUM(K303:M303)</f>
        <v>2.7496761536072195E-2</v>
      </c>
    </row>
    <row r="304" spans="1:14" x14ac:dyDescent="0.2">
      <c r="A304" s="282" t="s">
        <v>365</v>
      </c>
      <c r="B304" s="302">
        <f>'Ind T6'!L125</f>
        <v>1.6863478827143636</v>
      </c>
      <c r="C304" s="299" t="str">
        <f>CONCATENATE("(",ROUND((B304/$H305)*100,1),")")</f>
        <v>(32.7)</v>
      </c>
      <c r="D304" s="302">
        <f>'Ind T6'!M125</f>
        <v>0.75517915308915184</v>
      </c>
      <c r="E304" s="299" t="str">
        <f>CONCATENATE("(",ROUND((D304/$H305)*100,1),")")</f>
        <v>(14.7)</v>
      </c>
      <c r="F304" s="302">
        <f>'Ind T6'!N125</f>
        <v>6.9680781757604518E-2</v>
      </c>
      <c r="G304" s="299" t="str">
        <f>CONCATENATE("(",ROUND((F304/$H305)*100,1),")")</f>
        <v>(1.4)</v>
      </c>
      <c r="H304" s="302">
        <f t="shared" ref="H304" si="231">SUM(B304,D304,F304)</f>
        <v>2.5112078175611199</v>
      </c>
      <c r="I304" s="299" t="str">
        <f>CONCATENATE("(",ROUND((H304/$H305)*100,1),")")</f>
        <v>(48.7)</v>
      </c>
      <c r="K304" s="302">
        <f t="shared" ref="K304:K305" si="232">B309-B304</f>
        <v>-5.8154087267441312E-3</v>
      </c>
      <c r="L304" s="302">
        <f t="shared" ref="L304:L305" si="233">D309-D304</f>
        <v>-1.0593134262448789E-2</v>
      </c>
      <c r="M304" s="302">
        <f t="shared" ref="M304:M305" si="234">F309-F304</f>
        <v>2.9117814531198632E-3</v>
      </c>
      <c r="N304" s="302">
        <f t="shared" ref="N304:N305" si="235">SUM(K304:M304)</f>
        <v>-1.3496761536073057E-2</v>
      </c>
    </row>
    <row r="305" spans="1:14" x14ac:dyDescent="0.2">
      <c r="A305" s="282" t="s">
        <v>363</v>
      </c>
      <c r="B305" s="302">
        <f>SUM(B303:B304)</f>
        <v>3.7940638436458354</v>
      </c>
      <c r="C305" s="299" t="str">
        <f>CONCATENATE("(",ROUND((B305/$H305)*100,1),")")</f>
        <v>(73.6)</v>
      </c>
      <c r="D305" s="302">
        <f>SUM(D303:D304)</f>
        <v>0.92037003256607464</v>
      </c>
      <c r="E305" s="299" t="str">
        <f>CONCATENATE("(",ROUND((D305/$H305)*100,1),")")</f>
        <v>(17.9)</v>
      </c>
      <c r="F305" s="302">
        <f>SUM(F303:F304)</f>
        <v>0.43756612378809634</v>
      </c>
      <c r="G305" s="299" t="str">
        <f>CONCATENATE("(",ROUND((F305/$H305)*100,1),")")</f>
        <v>(8.5)</v>
      </c>
      <c r="H305" s="302">
        <f>SUM(H303:H304)</f>
        <v>5.1520000000000064</v>
      </c>
      <c r="I305" s="299" t="str">
        <f>CONCATENATE("(",ROUND((H305/$H305)*100,1),")")</f>
        <v>(100)</v>
      </c>
      <c r="K305" s="302">
        <f t="shared" si="232"/>
        <v>-4.1027132494475538E-3</v>
      </c>
      <c r="L305" s="302">
        <f t="shared" si="233"/>
        <v>-3.6693880634255382E-3</v>
      </c>
      <c r="M305" s="302">
        <f t="shared" si="234"/>
        <v>2.1772101312871772E-2</v>
      </c>
      <c r="N305" s="302">
        <f t="shared" si="235"/>
        <v>1.399999999999868E-2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2.1094286564087685</v>
      </c>
      <c r="C308" s="299" t="str">
        <f>CONCATENATE("(",ROUND((B308/$H310)*100,1),")")</f>
        <v>(40.8)</v>
      </c>
      <c r="D308" s="302">
        <f>'Ind T6'!R126</f>
        <v>0.17211462567594604</v>
      </c>
      <c r="E308" s="299" t="str">
        <f>CONCATENATE("(",ROUND((D308/$H310)*100,1),")")</f>
        <v>(3.3)</v>
      </c>
      <c r="F308" s="302">
        <f>'Ind T6'!S126</f>
        <v>0.38674566189024373</v>
      </c>
      <c r="G308" s="299" t="str">
        <f>CONCATENATE("(",ROUND((F308/$H310)*100,1),")")</f>
        <v>(7.5)</v>
      </c>
      <c r="H308" s="302">
        <f>SUM(B308,D308,F308)</f>
        <v>2.6682889439749586</v>
      </c>
      <c r="I308" s="299" t="str">
        <f>CONCATENATE("(",ROUND((H308/$H310)*100,1),")")</f>
        <v>(51.7)</v>
      </c>
      <c r="K308" s="302">
        <f>B313-B308</f>
        <v>-9.0273806100050091E-2</v>
      </c>
      <c r="L308" s="302">
        <f>D313-D308</f>
        <v>3.8610638537618369E-3</v>
      </c>
      <c r="M308" s="302">
        <f>F313-F308</f>
        <v>-1.7029638565764782E-3</v>
      </c>
      <c r="N308" s="302">
        <f>SUM(K308:M308)</f>
        <v>-8.8115706102864733E-2</v>
      </c>
    </row>
    <row r="309" spans="1:14" x14ac:dyDescent="0.2">
      <c r="A309" s="282" t="s">
        <v>365</v>
      </c>
      <c r="B309" s="302">
        <f>'Ind T6'!Q125</f>
        <v>1.6805324739876195</v>
      </c>
      <c r="C309" s="299" t="str">
        <f>CONCATENATE("(",ROUND((B309/$H310)*100,1),")")</f>
        <v>(32.5)</v>
      </c>
      <c r="D309" s="302">
        <f>'Ind T6'!R125</f>
        <v>0.74458601882670306</v>
      </c>
      <c r="E309" s="299" t="str">
        <f>CONCATENATE("(",ROUND((D309/$H310)*100,1),")")</f>
        <v>(14.4)</v>
      </c>
      <c r="F309" s="302">
        <f>'Ind T6'!S125</f>
        <v>7.2592563210724381E-2</v>
      </c>
      <c r="G309" s="299" t="str">
        <f>CONCATENATE("(",ROUND((F309/$H310)*100,1),")")</f>
        <v>(1.4)</v>
      </c>
      <c r="H309" s="302">
        <f t="shared" ref="H309" si="236">SUM(B309,D309,F309)</f>
        <v>2.4977110560250471</v>
      </c>
      <c r="I309" s="299" t="str">
        <f>CONCATENATE("(",ROUND((H309/$H310)*100,1),")")</f>
        <v>(48.3)</v>
      </c>
      <c r="K309" s="302">
        <f t="shared" ref="K309:K310" si="237">B314-B309</f>
        <v>-7.7101014773700793E-2</v>
      </c>
      <c r="L309" s="302">
        <f t="shared" ref="L309:L310" si="238">D314-D309</f>
        <v>-4.0683260702278567E-2</v>
      </c>
      <c r="M309" s="302">
        <f t="shared" ref="M309:M310" si="239">F314-F309</f>
        <v>-2.1000184211605183E-3</v>
      </c>
      <c r="N309" s="302">
        <f t="shared" ref="N309:N310" si="240">SUM(K309:M309)</f>
        <v>-0.11988429389713988</v>
      </c>
    </row>
    <row r="310" spans="1:14" x14ac:dyDescent="0.2">
      <c r="A310" s="282" t="s">
        <v>363</v>
      </c>
      <c r="B310" s="302">
        <f>SUM(B308:B309)</f>
        <v>3.7899611303963878</v>
      </c>
      <c r="C310" s="299" t="str">
        <f>CONCATENATE("(",ROUND((B310/$H310)*100,1),")")</f>
        <v>(73.4)</v>
      </c>
      <c r="D310" s="302">
        <f>SUM(D308:D309)</f>
        <v>0.9167006445026491</v>
      </c>
      <c r="E310" s="299" t="str">
        <f>CONCATENATE("(",ROUND((D310/$H310)*100,1),")")</f>
        <v>(17.7)</v>
      </c>
      <c r="F310" s="302">
        <f>SUM(F308:F309)</f>
        <v>0.45933822510096811</v>
      </c>
      <c r="G310" s="299" t="str">
        <f>CONCATENATE("(",ROUND((F310/$H310)*100,1),")")</f>
        <v>(8.9)</v>
      </c>
      <c r="H310" s="302">
        <f>SUM(H308:H309)</f>
        <v>5.1660000000000057</v>
      </c>
      <c r="I310" s="299" t="str">
        <f>CONCATENATE("(",ROUND((H310/$H310)*100,1),")")</f>
        <v>(100)</v>
      </c>
      <c r="K310" s="302">
        <f t="shared" si="237"/>
        <v>-0.16737482087375088</v>
      </c>
      <c r="L310" s="302">
        <f t="shared" si="238"/>
        <v>-3.6822196848516731E-2</v>
      </c>
      <c r="M310" s="302">
        <f t="shared" si="239"/>
        <v>-3.8029822777370104E-3</v>
      </c>
      <c r="N310" s="302">
        <f t="shared" si="240"/>
        <v>-0.20800000000000463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2.0191548503087184</v>
      </c>
      <c r="C313" s="299" t="str">
        <f>CONCATENATE("(",ROUND((B313/$H315)*100,1),")")</f>
        <v>(40.7)</v>
      </c>
      <c r="D313" s="302">
        <f>'Ind T6'!W126</f>
        <v>0.17597568952970788</v>
      </c>
      <c r="E313" s="299" t="str">
        <f>CONCATENATE("(",ROUND((D313/$H315)*100,1),")")</f>
        <v>(3.5)</v>
      </c>
      <c r="F313" s="302">
        <f>'Ind T6'!X126</f>
        <v>0.38504269803366725</v>
      </c>
      <c r="G313" s="299" t="str">
        <f>CONCATENATE("(",ROUND((F313/$H315)*100,1),")")</f>
        <v>(7.8)</v>
      </c>
      <c r="H313" s="302">
        <f>SUM(B313,D313,F313)</f>
        <v>2.5801732378720934</v>
      </c>
      <c r="I313" s="299" t="str">
        <f>CONCATENATE("(",ROUND((H313/$H315)*100,1),")")</f>
        <v>(52)</v>
      </c>
      <c r="K313" s="302">
        <f>B313-B303</f>
        <v>-8.856111062275307E-2</v>
      </c>
      <c r="L313" s="302">
        <f>D313-D303</f>
        <v>1.0784810052785115E-2</v>
      </c>
      <c r="M313" s="302">
        <f>F313-F303</f>
        <v>1.7157356003175417E-2</v>
      </c>
      <c r="N313" s="302">
        <f>SUM(K313:M313)</f>
        <v>-6.0618944566792538E-2</v>
      </c>
    </row>
    <row r="314" spans="1:14" x14ac:dyDescent="0.2">
      <c r="A314" s="282" t="s">
        <v>365</v>
      </c>
      <c r="B314" s="302">
        <f>'Ind T6'!V125</f>
        <v>1.6034314592139187</v>
      </c>
      <c r="C314" s="299" t="str">
        <f>CONCATENATE("(",ROUND((B314/$H315)*100,1),")")</f>
        <v>(32.3)</v>
      </c>
      <c r="D314" s="302">
        <f>'Ind T6'!W125</f>
        <v>0.70390275812442449</v>
      </c>
      <c r="E314" s="299" t="str">
        <f>CONCATENATE("(",ROUND((D314/$H315)*100,1),")")</f>
        <v>(14.2)</v>
      </c>
      <c r="F314" s="302">
        <f>'Ind T6'!X125</f>
        <v>7.0492544789563863E-2</v>
      </c>
      <c r="G314" s="299" t="str">
        <f>CONCATENATE("(",ROUND((F314/$H315)*100,1),")")</f>
        <v>(1.4)</v>
      </c>
      <c r="H314" s="302">
        <f t="shared" ref="H314" si="241">SUM(B314,D314,F314)</f>
        <v>2.3778267621279072</v>
      </c>
      <c r="I314" s="299" t="str">
        <f>CONCATENATE("(",ROUND((H314/$H315)*100,1),")")</f>
        <v>(48)</v>
      </c>
      <c r="K314" s="302">
        <f t="shared" ref="K314:K315" si="242">B314-B304</f>
        <v>-8.2916423500444925E-2</v>
      </c>
      <c r="L314" s="302">
        <f t="shared" ref="L314:L315" si="243">D314-D304</f>
        <v>-5.1276394964727356E-2</v>
      </c>
      <c r="M314" s="302">
        <f t="shared" ref="M314:M315" si="244">F314-F304</f>
        <v>8.1176303195934496E-4</v>
      </c>
      <c r="N314" s="302">
        <f t="shared" ref="N314:N315" si="245">SUM(K314:M314)</f>
        <v>-0.13338105543321294</v>
      </c>
    </row>
    <row r="315" spans="1:14" x14ac:dyDescent="0.2">
      <c r="A315" s="282" t="s">
        <v>363</v>
      </c>
      <c r="B315" s="302">
        <f>SUM(B313:B314)</f>
        <v>3.6225863095226369</v>
      </c>
      <c r="C315" s="299" t="str">
        <f>CONCATENATE("(",ROUND((B315/$H315)*100,1),")")</f>
        <v>(73.1)</v>
      </c>
      <c r="D315" s="302">
        <f>SUM(D313:D314)</f>
        <v>0.87987844765413237</v>
      </c>
      <c r="E315" s="299" t="str">
        <f>CONCATENATE("(",ROUND((D315/$H315)*100,1),")")</f>
        <v>(17.7)</v>
      </c>
      <c r="F315" s="302">
        <f>SUM(F313:F314)</f>
        <v>0.4555352428232311</v>
      </c>
      <c r="G315" s="299" t="str">
        <f>CONCATENATE("(",ROUND((F315/$H315)*100,1),")")</f>
        <v>(9.2)</v>
      </c>
      <c r="H315" s="302">
        <f>SUM(H313:H314)</f>
        <v>4.9580000000000002</v>
      </c>
      <c r="I315" s="299" t="str">
        <f>CONCATENATE("(",ROUND((H315/$H315)*100,1),")")</f>
        <v>(100)</v>
      </c>
      <c r="K315" s="302">
        <f t="shared" si="242"/>
        <v>-0.17147753412319844</v>
      </c>
      <c r="L315" s="302">
        <f t="shared" si="243"/>
        <v>-4.0491584911942269E-2</v>
      </c>
      <c r="M315" s="302">
        <f t="shared" si="244"/>
        <v>1.7969119035134762E-2</v>
      </c>
      <c r="N315" s="302">
        <f t="shared" si="245"/>
        <v>-0.19400000000000595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2.0695300482149483</v>
      </c>
      <c r="C324" s="299" t="str">
        <f>CONCATENATE("(",ROUND((B324/$H326)*100,1),")")</f>
        <v>(31.2)</v>
      </c>
      <c r="D324" s="302">
        <f>'Ind T6'!M135</f>
        <v>0.68875568014701383</v>
      </c>
      <c r="E324" s="299" t="str">
        <f>CONCATENATE("(",ROUND((D324/$H326)*100,1),")")</f>
        <v>(10.4)</v>
      </c>
      <c r="F324" s="302">
        <f>'Ind T6'!N135</f>
        <v>0.47626861413743898</v>
      </c>
      <c r="G324" s="299" t="str">
        <f>CONCATENATE("(",ROUND((F324/$H326)*100,1),")")</f>
        <v>(7.2)</v>
      </c>
      <c r="H324" s="302">
        <f>SUM(B324,D324,F324)</f>
        <v>3.234554342499401</v>
      </c>
      <c r="I324" s="299" t="str">
        <f>CONCATENATE("(",ROUND((H324/$H326)*100,1),")")</f>
        <v>(48.7)</v>
      </c>
      <c r="K324" s="302">
        <f>B329-B324</f>
        <v>1.0554087626193365E-2</v>
      </c>
      <c r="L324" s="302">
        <f>D329-D324</f>
        <v>5.3467020160133938E-3</v>
      </c>
      <c r="M324" s="302">
        <f>F329-F324</f>
        <v>2.7570209970584958E-2</v>
      </c>
      <c r="N324" s="302">
        <f>SUM(K324:M324)</f>
        <v>4.3470999612791716E-2</v>
      </c>
    </row>
    <row r="325" spans="1:14" x14ac:dyDescent="0.2">
      <c r="A325" s="282" t="s">
        <v>365</v>
      </c>
      <c r="B325" s="302">
        <f>'Ind T6'!L134</f>
        <v>1.8146238811749438</v>
      </c>
      <c r="C325" s="299" t="str">
        <f>CONCATENATE("(",ROUND((B325/$H326)*100,1),")")</f>
        <v>(27.3)</v>
      </c>
      <c r="D325" s="302">
        <f>'Ind T6'!M134</f>
        <v>1.3443592013381571</v>
      </c>
      <c r="E325" s="299" t="str">
        <f>CONCATENATE("(",ROUND((D325/$H326)*100,1),")")</f>
        <v>(20.3)</v>
      </c>
      <c r="F325" s="302">
        <f>'Ind T6'!N134</f>
        <v>0.24146257498750298</v>
      </c>
      <c r="G325" s="299" t="str">
        <f>CONCATENATE("(",ROUND((F325/$H326)*100,1),")")</f>
        <v>(3.6)</v>
      </c>
      <c r="H325" s="302">
        <f t="shared" ref="H325" si="246">SUM(B325,D325,F325)</f>
        <v>3.4004456575006037</v>
      </c>
      <c r="I325" s="299" t="str">
        <f>CONCATENATE("(",ROUND((H325/$H326)*100,1),")")</f>
        <v>(51.3)</v>
      </c>
      <c r="K325" s="302">
        <f t="shared" ref="K325:K326" si="247">B330-B325</f>
        <v>7.571975797724928E-2</v>
      </c>
      <c r="L325" s="302">
        <f t="shared" ref="L325:L326" si="248">D330-D325</f>
        <v>-5.0959302714389088E-2</v>
      </c>
      <c r="M325" s="302">
        <f t="shared" ref="M325:M326" si="249">F330-F325</f>
        <v>4.7685451243374422E-3</v>
      </c>
      <c r="N325" s="302">
        <f t="shared" ref="N325:N326" si="250">SUM(K325:M325)</f>
        <v>2.9529000387197635E-2</v>
      </c>
    </row>
    <row r="326" spans="1:14" x14ac:dyDescent="0.2">
      <c r="A326" s="282" t="s">
        <v>363</v>
      </c>
      <c r="B326" s="302">
        <f>SUM(B324:B325)</f>
        <v>3.8841539293898921</v>
      </c>
      <c r="C326" s="299" t="str">
        <f>CONCATENATE("(",ROUND((B326/$H326)*100,1),")")</f>
        <v>(58.5)</v>
      </c>
      <c r="D326" s="302">
        <f>SUM(D324:D325)</f>
        <v>2.0331148814851709</v>
      </c>
      <c r="E326" s="299" t="str">
        <f>CONCATENATE("(",ROUND((D326/$H326)*100,1),")")</f>
        <v>(30.6)</v>
      </c>
      <c r="F326" s="302">
        <f>SUM(F324:F325)</f>
        <v>0.71773118912494194</v>
      </c>
      <c r="G326" s="299" t="str">
        <f>CONCATENATE("(",ROUND((F326/$H326)*100,1),")")</f>
        <v>(10.8)</v>
      </c>
      <c r="H326" s="302">
        <f>SUM(H324:H325)</f>
        <v>6.6350000000000051</v>
      </c>
      <c r="I326" s="299" t="str">
        <f>CONCATENATE("(",ROUND((H326/$H326)*100,1),")")</f>
        <v>(100)</v>
      </c>
      <c r="K326" s="302">
        <f t="shared" si="247"/>
        <v>8.6273845603442645E-2</v>
      </c>
      <c r="L326" s="302">
        <f t="shared" si="248"/>
        <v>-4.5612600698375694E-2</v>
      </c>
      <c r="M326" s="302">
        <f t="shared" si="249"/>
        <v>3.2338755094922456E-2</v>
      </c>
      <c r="N326" s="302">
        <f t="shared" si="250"/>
        <v>7.2999999999989407E-2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2.0800841358411417</v>
      </c>
      <c r="C329" s="299" t="str">
        <f>CONCATENATE("(",ROUND((B329/$H331)*100,1),")")</f>
        <v>(31)</v>
      </c>
      <c r="D329" s="302">
        <f>'Ind T6'!R135</f>
        <v>0.69410238216302722</v>
      </c>
      <c r="E329" s="299" t="str">
        <f>CONCATENATE("(",ROUND((D329/$H331)*100,1),")")</f>
        <v>(10.3)</v>
      </c>
      <c r="F329" s="302">
        <f>'Ind T6'!S135</f>
        <v>0.50383882410802394</v>
      </c>
      <c r="G329" s="299" t="str">
        <f>CONCATENATE("(",ROUND((F329/$H331)*100,1),")")</f>
        <v>(7.5)</v>
      </c>
      <c r="H329" s="302">
        <f>SUM(B329,D329,F329)</f>
        <v>3.2780253421121928</v>
      </c>
      <c r="I329" s="299" t="str">
        <f>CONCATENATE("(",ROUND((H329/$H331)*100,1),")")</f>
        <v>(48.9)</v>
      </c>
      <c r="K329" s="302">
        <f>B334-B329</f>
        <v>0.28863914245671207</v>
      </c>
      <c r="L329" s="302">
        <f>D334-D329</f>
        <v>0.11073598909631766</v>
      </c>
      <c r="M329" s="302">
        <f>F334-F329</f>
        <v>0.11957283060140056</v>
      </c>
      <c r="N329" s="302">
        <f>SUM(K329:M329)</f>
        <v>0.51894796215443029</v>
      </c>
    </row>
    <row r="330" spans="1:14" x14ac:dyDescent="0.2">
      <c r="A330" s="282" t="s">
        <v>365</v>
      </c>
      <c r="B330" s="302">
        <f>'Ind T6'!Q134</f>
        <v>1.8903436391521931</v>
      </c>
      <c r="C330" s="299" t="str">
        <f>CONCATENATE("(",ROUND((B330/$H331)*100,1),")")</f>
        <v>(28.2)</v>
      </c>
      <c r="D330" s="302">
        <f>'Ind T6'!R134</f>
        <v>1.293399898623768</v>
      </c>
      <c r="E330" s="299" t="str">
        <f>CONCATENATE("(",ROUND((D330/$H331)*100,1),")")</f>
        <v>(19.3)</v>
      </c>
      <c r="F330" s="302">
        <f>'Ind T6'!S134</f>
        <v>0.24623112011184042</v>
      </c>
      <c r="G330" s="299" t="str">
        <f>CONCATENATE("(",ROUND((F330/$H331)*100,1),")")</f>
        <v>(3.7)</v>
      </c>
      <c r="H330" s="302">
        <f t="shared" ref="H330" si="251">SUM(B330,D330,F330)</f>
        <v>3.4299746578878016</v>
      </c>
      <c r="I330" s="299" t="str">
        <f>CONCATENATE("(",ROUND((H330/$H331)*100,1),")")</f>
        <v>(51.1)</v>
      </c>
      <c r="K330" s="302">
        <f t="shared" ref="K330:K331" si="252">B335-B330</f>
        <v>0.41544933893401836</v>
      </c>
      <c r="L330" s="302">
        <f t="shared" ref="L330:L331" si="253">D335-D330</f>
        <v>5.5316939420258615E-2</v>
      </c>
      <c r="M330" s="302">
        <f t="shared" ref="M330:M331" si="254">F335-F330</f>
        <v>3.6285759491294006E-2</v>
      </c>
      <c r="N330" s="302">
        <f t="shared" ref="N330:N331" si="255">SUM(K330:M330)</f>
        <v>0.50705203784557096</v>
      </c>
    </row>
    <row r="331" spans="1:14" x14ac:dyDescent="0.2">
      <c r="A331" s="282" t="s">
        <v>363</v>
      </c>
      <c r="B331" s="302">
        <f>SUM(B329:B330)</f>
        <v>3.9704277749933348</v>
      </c>
      <c r="C331" s="299" t="str">
        <f>CONCATENATE("(",ROUND((B331/$H331)*100,1),")")</f>
        <v>(59.2)</v>
      </c>
      <c r="D331" s="302">
        <f>SUM(D329:D330)</f>
        <v>1.9875022807867953</v>
      </c>
      <c r="E331" s="299" t="str">
        <f>CONCATENATE("(",ROUND((D331/$H331)*100,1),")")</f>
        <v>(29.6)</v>
      </c>
      <c r="F331" s="302">
        <f>SUM(F329:F330)</f>
        <v>0.75006994421986439</v>
      </c>
      <c r="G331" s="299" t="str">
        <f>CONCATENATE("(",ROUND((F331/$H331)*100,1),")")</f>
        <v>(11.2)</v>
      </c>
      <c r="H331" s="302">
        <f>SUM(H329:H330)</f>
        <v>6.7079999999999949</v>
      </c>
      <c r="I331" s="299" t="str">
        <f>CONCATENATE("(",ROUND((H331/$H331)*100,1),")")</f>
        <v>(100)</v>
      </c>
      <c r="K331" s="302">
        <f t="shared" si="252"/>
        <v>0.70408848139072999</v>
      </c>
      <c r="L331" s="302">
        <f t="shared" si="253"/>
        <v>0.16605292851657616</v>
      </c>
      <c r="M331" s="302">
        <f t="shared" si="254"/>
        <v>0.15585859009269454</v>
      </c>
      <c r="N331" s="302">
        <f t="shared" si="255"/>
        <v>1.0260000000000007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2.3687232782978538</v>
      </c>
      <c r="C334" s="299" t="str">
        <f>CONCATENATE("(",ROUND((B334/$H336)*100,1),")")</f>
        <v>(30.6)</v>
      </c>
      <c r="D334" s="302">
        <f>'Ind T6'!W135</f>
        <v>0.80483837125934488</v>
      </c>
      <c r="E334" s="299" t="str">
        <f>CONCATENATE("(",ROUND((D334/$H336)*100,1),")")</f>
        <v>(10.4)</v>
      </c>
      <c r="F334" s="302">
        <f>'Ind T6'!X135</f>
        <v>0.6234116547094245</v>
      </c>
      <c r="G334" s="299" t="str">
        <f>CONCATENATE("(",ROUND((F334/$H336)*100,1),")")</f>
        <v>(8.1)</v>
      </c>
      <c r="H334" s="302">
        <f>SUM(B334,D334,F334)</f>
        <v>3.7969733042666229</v>
      </c>
      <c r="I334" s="299" t="str">
        <f>CONCATENATE("(",ROUND((H334/$H336)*100,1),")")</f>
        <v>(49.1)</v>
      </c>
      <c r="K334" s="302">
        <f>B334-B324</f>
        <v>0.29919323008290544</v>
      </c>
      <c r="L334" s="302">
        <f>D334-D324</f>
        <v>0.11608269111233105</v>
      </c>
      <c r="M334" s="302">
        <f>F334-F324</f>
        <v>0.14714304057198552</v>
      </c>
      <c r="N334" s="302">
        <f>SUM(K334:M334)</f>
        <v>0.56241896176722195</v>
      </c>
    </row>
    <row r="335" spans="1:14" x14ac:dyDescent="0.2">
      <c r="A335" s="282" t="s">
        <v>365</v>
      </c>
      <c r="B335" s="302">
        <f>'Ind T6'!V134</f>
        <v>2.3057929780862114</v>
      </c>
      <c r="C335" s="299" t="str">
        <f>CONCATENATE("(",ROUND((B335/$H336)*100,1),")")</f>
        <v>(29.8)</v>
      </c>
      <c r="D335" s="302">
        <f>'Ind T6'!W134</f>
        <v>1.3487168380440266</v>
      </c>
      <c r="E335" s="299" t="str">
        <f>CONCATENATE("(",ROUND((D335/$H336)*100,1),")")</f>
        <v>(17.4)</v>
      </c>
      <c r="F335" s="302">
        <f>'Ind T6'!X134</f>
        <v>0.28251687960313443</v>
      </c>
      <c r="G335" s="299" t="str">
        <f>CONCATENATE("(",ROUND((F335/$H336)*100,1),")")</f>
        <v>(3.7)</v>
      </c>
      <c r="H335" s="302">
        <f>SUM(B335,D335,F335)</f>
        <v>3.9370266957333726</v>
      </c>
      <c r="I335" s="299" t="str">
        <f>CONCATENATE("(",ROUND((H335/$H336)*100,1),")")</f>
        <v>(50.9)</v>
      </c>
      <c r="K335" s="302">
        <f t="shared" ref="K335:K336" si="256">B335-B325</f>
        <v>0.49116909691126764</v>
      </c>
      <c r="L335" s="302">
        <f t="shared" ref="L335:L336" si="257">D335-D325</f>
        <v>4.3576367058695276E-3</v>
      </c>
      <c r="M335" s="302">
        <f t="shared" ref="M335:M336" si="258">F335-F325</f>
        <v>4.1054304615631448E-2</v>
      </c>
      <c r="N335" s="302">
        <f t="shared" ref="N335:N336" si="259">SUM(K335:M335)</f>
        <v>0.53658103823276859</v>
      </c>
    </row>
    <row r="336" spans="1:14" x14ac:dyDescent="0.2">
      <c r="A336" s="282" t="s">
        <v>363</v>
      </c>
      <c r="B336" s="302">
        <f>SUM(B334:B335)</f>
        <v>4.6745162563840648</v>
      </c>
      <c r="C336" s="299" t="str">
        <f>CONCATENATE("(",ROUND((B336/$H336)*100,1),")")</f>
        <v>(60.4)</v>
      </c>
      <c r="D336" s="302">
        <f>SUM(D334:D335)</f>
        <v>2.1535552093033714</v>
      </c>
      <c r="E336" s="299" t="str">
        <f>CONCATENATE("(",ROUND((D336/$H336)*100,1),")")</f>
        <v>(27.8)</v>
      </c>
      <c r="F336" s="302">
        <f>SUM(F334:F335)</f>
        <v>0.90592853431255893</v>
      </c>
      <c r="G336" s="299" t="str">
        <f>CONCATENATE("(",ROUND((F336/$H336)*100,1),")")</f>
        <v>(11.7)</v>
      </c>
      <c r="H336" s="302">
        <f>SUM(H334:H335)</f>
        <v>7.7339999999999955</v>
      </c>
      <c r="I336" s="299" t="str">
        <f>CONCATENATE("(",ROUND((H336/$H336)*100,1),")")</f>
        <v>(100)</v>
      </c>
      <c r="K336" s="302">
        <f t="shared" si="256"/>
        <v>0.79036232699417264</v>
      </c>
      <c r="L336" s="302">
        <f t="shared" si="257"/>
        <v>0.12044032781820047</v>
      </c>
      <c r="M336" s="302">
        <f t="shared" si="258"/>
        <v>0.18819734518761699</v>
      </c>
      <c r="N336" s="302">
        <f t="shared" si="259"/>
        <v>1.09899999999999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7.3974229292660398</v>
      </c>
      <c r="C345" s="299" t="str">
        <f>CONCATENATE("(",ROUND((B345/$H347)*100,1),")")</f>
        <v>(37.9)</v>
      </c>
      <c r="D345" s="302">
        <f>'Ind T6'!M144</f>
        <v>1.1390586792989581</v>
      </c>
      <c r="E345" s="299" t="str">
        <f>CONCATENATE("(",ROUND((D345/$H347)*100,1),")")</f>
        <v>(5.8)</v>
      </c>
      <c r="F345" s="302">
        <f>'Ind T6'!N144</f>
        <v>3.3562297583157776</v>
      </c>
      <c r="G345" s="299" t="str">
        <f>CONCATENATE("(",ROUND((F345/$H347)*100,1),")")</f>
        <v>(17.2)</v>
      </c>
      <c r="H345" s="302">
        <f>SUM(B345,D345,F345)</f>
        <v>11.892711366880775</v>
      </c>
      <c r="I345" s="299" t="str">
        <f>CONCATENATE("(",ROUND((H345/$H347)*100,1),")")</f>
        <v>(60.9)</v>
      </c>
      <c r="K345" s="302">
        <f>B350-B345</f>
        <v>0.17734051406793849</v>
      </c>
      <c r="L345" s="302">
        <f>D350-D345</f>
        <v>7.5571381765821233E-2</v>
      </c>
      <c r="M345" s="302">
        <f>F350-F345</f>
        <v>0.12950451757908565</v>
      </c>
      <c r="N345" s="302">
        <f>SUM(K345:M345)</f>
        <v>0.38241641341284538</v>
      </c>
    </row>
    <row r="346" spans="1:14" x14ac:dyDescent="0.2">
      <c r="A346" s="282" t="s">
        <v>365</v>
      </c>
      <c r="B346" s="302">
        <f>'Ind T6'!L143</f>
        <v>3.9242126996366764</v>
      </c>
      <c r="C346" s="299" t="str">
        <f>CONCATENATE("(",ROUND((B346/$H347)*100,1),")")</f>
        <v>(20.1)</v>
      </c>
      <c r="D346" s="302">
        <f>'Ind T6'!M143</f>
        <v>2.8155361956217813</v>
      </c>
      <c r="E346" s="299" t="str">
        <f>CONCATENATE("(",ROUND((D346/$H347)*100,1),")")</f>
        <v>(14.4)</v>
      </c>
      <c r="F346" s="302">
        <f>'Ind T6'!N143</f>
        <v>0.88453973786077889</v>
      </c>
      <c r="G346" s="299" t="str">
        <f>CONCATENATE("(",ROUND((F346/$H347)*100,1),")")</f>
        <v>(4.5)</v>
      </c>
      <c r="H346" s="302">
        <f t="shared" ref="H346" si="260">SUM(B346,D346,F346)</f>
        <v>7.624288633119237</v>
      </c>
      <c r="I346" s="299" t="str">
        <f>CONCATENATE("(",ROUND((H346/$H347)*100,1),")")</f>
        <v>(39.1)</v>
      </c>
      <c r="K346" s="302">
        <f t="shared" ref="K346:K347" si="261">B351-B346</f>
        <v>0.18171932356282561</v>
      </c>
      <c r="L346" s="302">
        <f t="shared" ref="L346:L347" si="262">D351-D346</f>
        <v>0.15059516459866407</v>
      </c>
      <c r="M346" s="302">
        <f t="shared" ref="M346:M347" si="263">F351-F346</f>
        <v>5.726909842565342E-2</v>
      </c>
      <c r="N346" s="302">
        <f t="shared" ref="N346:N347" si="264">SUM(K346:M346)</f>
        <v>0.38958358658714309</v>
      </c>
    </row>
    <row r="347" spans="1:14" x14ac:dyDescent="0.2">
      <c r="A347" s="282" t="s">
        <v>363</v>
      </c>
      <c r="B347" s="302">
        <f>SUM(B345:B346)</f>
        <v>11.321635628902715</v>
      </c>
      <c r="C347" s="299" t="str">
        <f>CONCATENATE("(",ROUND((B347/$H347)*100,1),")")</f>
        <v>(58)</v>
      </c>
      <c r="D347" s="302">
        <f>SUM(D345:D346)</f>
        <v>3.9545948749207396</v>
      </c>
      <c r="E347" s="299" t="str">
        <f>CONCATENATE("(",ROUND((D347/$H347)*100,1),")")</f>
        <v>(20.3)</v>
      </c>
      <c r="F347" s="302">
        <f>SUM(F345:F346)</f>
        <v>4.2407694961765561</v>
      </c>
      <c r="G347" s="299" t="str">
        <f>CONCATENATE("(",ROUND((F347/$H347)*100,1),")")</f>
        <v>(21.7)</v>
      </c>
      <c r="H347" s="302">
        <f>SUM(H345:H346)</f>
        <v>19.51700000000001</v>
      </c>
      <c r="I347" s="299" t="str">
        <f>CONCATENATE("(",ROUND((H347/$H347)*100,1),")")</f>
        <v>(100)</v>
      </c>
      <c r="K347" s="302">
        <f t="shared" si="261"/>
        <v>0.35905983763076499</v>
      </c>
      <c r="L347" s="302">
        <f t="shared" si="262"/>
        <v>0.2261665463644853</v>
      </c>
      <c r="M347" s="302">
        <f t="shared" si="263"/>
        <v>0.1867736160047393</v>
      </c>
      <c r="N347" s="302">
        <f t="shared" si="264"/>
        <v>0.77199999999998958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7.5747634433339783</v>
      </c>
      <c r="C350" s="299" t="str">
        <f>CONCATENATE("(",ROUND((B350/$H352)*100,1),")")</f>
        <v>(37.3)</v>
      </c>
      <c r="D350" s="302">
        <f>'Ind T6'!R144</f>
        <v>1.2146300610647793</v>
      </c>
      <c r="E350" s="299" t="str">
        <f>CONCATENATE("(",ROUND((D350/$H352)*100,1),")")</f>
        <v>(6)</v>
      </c>
      <c r="F350" s="302">
        <f>'Ind T6'!S144</f>
        <v>3.4857342758948633</v>
      </c>
      <c r="G350" s="299" t="str">
        <f>CONCATENATE("(",ROUND((F350/$H352)*100,1),")")</f>
        <v>(17.2)</v>
      </c>
      <c r="H350" s="302">
        <f>SUM(B350,D350,F350)</f>
        <v>12.275127780293621</v>
      </c>
      <c r="I350" s="299" t="str">
        <f>CONCATENATE("(",ROUND((H350/$H352)*100,1),")")</f>
        <v>(60.5)</v>
      </c>
      <c r="K350" s="302">
        <f>B355-B350</f>
        <v>0.31099617658961609</v>
      </c>
      <c r="L350" s="302">
        <f>D355-D350</f>
        <v>0.13450788389920398</v>
      </c>
      <c r="M350" s="302">
        <f>F355-F350</f>
        <v>0.2357874865263625</v>
      </c>
      <c r="N350" s="302">
        <f>SUM(K350:M350)</f>
        <v>0.68129154701518257</v>
      </c>
    </row>
    <row r="351" spans="1:14" x14ac:dyDescent="0.2">
      <c r="A351" s="282" t="s">
        <v>365</v>
      </c>
      <c r="B351" s="302">
        <f>'Ind T6'!Q143</f>
        <v>4.105932023199502</v>
      </c>
      <c r="C351" s="299" t="str">
        <f>CONCATENATE("(",ROUND((B351/$H352)*100,1),")")</f>
        <v>(20.2)</v>
      </c>
      <c r="D351" s="302">
        <f>'Ind T6'!R143</f>
        <v>2.9661313602204453</v>
      </c>
      <c r="E351" s="299" t="str">
        <f>CONCATENATE("(",ROUND((D351/$H352)*100,1),")")</f>
        <v>(14.6)</v>
      </c>
      <c r="F351" s="302">
        <f>'Ind T6'!S143</f>
        <v>0.9418088362864323</v>
      </c>
      <c r="G351" s="299" t="str">
        <f>CONCATENATE("(",ROUND((F351/$H352)*100,1),")")</f>
        <v>(4.6)</v>
      </c>
      <c r="H351" s="302">
        <f t="shared" ref="H351" si="265">SUM(B351,D351,F351)</f>
        <v>8.0138722197063803</v>
      </c>
      <c r="I351" s="299" t="str">
        <f>CONCATENATE("(",ROUND((H351/$H352)*100,1),")")</f>
        <v>(39.5)</v>
      </c>
      <c r="K351" s="302">
        <f t="shared" ref="K351:K352" si="266">B356-B351</f>
        <v>0.29683305484800027</v>
      </c>
      <c r="L351" s="302">
        <f t="shared" ref="L351:L352" si="267">D356-D351</f>
        <v>0.23350278617520104</v>
      </c>
      <c r="M351" s="302">
        <f t="shared" ref="M351:M352" si="268">F356-F351</f>
        <v>0.10537261196161607</v>
      </c>
      <c r="N351" s="302">
        <f t="shared" ref="N351:N352" si="269">SUM(K351:M351)</f>
        <v>0.63570845298481737</v>
      </c>
    </row>
    <row r="352" spans="1:14" x14ac:dyDescent="0.2">
      <c r="A352" s="282" t="s">
        <v>363</v>
      </c>
      <c r="B352" s="302">
        <f>SUM(B350:B351)</f>
        <v>11.68069546653348</v>
      </c>
      <c r="C352" s="299" t="str">
        <f>CONCATENATE("(",ROUND((B352/$H352)*100,1),")")</f>
        <v>(57.6)</v>
      </c>
      <c r="D352" s="302">
        <f>SUM(D350:D351)</f>
        <v>4.1807614212852249</v>
      </c>
      <c r="E352" s="299" t="str">
        <f>CONCATENATE("(",ROUND((D352/$H352)*100,1),")")</f>
        <v>(20.6)</v>
      </c>
      <c r="F352" s="302">
        <f>SUM(F350:F351)</f>
        <v>4.4275431121812954</v>
      </c>
      <c r="G352" s="299" t="str">
        <f>CONCATENATE("(",ROUND((F352/$H352)*100,1),")")</f>
        <v>(21.8)</v>
      </c>
      <c r="H352" s="302">
        <f>SUM(H350:H351)</f>
        <v>20.289000000000001</v>
      </c>
      <c r="I352" s="299" t="str">
        <f>CONCATENATE("(",ROUND((H352/$H352)*100,1),")")</f>
        <v>(100)</v>
      </c>
      <c r="K352" s="302">
        <f t="shared" si="266"/>
        <v>0.60782923143761636</v>
      </c>
      <c r="L352" s="302">
        <f t="shared" si="267"/>
        <v>0.3680106700744048</v>
      </c>
      <c r="M352" s="302">
        <f t="shared" si="268"/>
        <v>0.34116009848797901</v>
      </c>
      <c r="N352" s="302">
        <f t="shared" si="269"/>
        <v>1.3170000000000002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7.8857596199235944</v>
      </c>
      <c r="C355" s="299" t="str">
        <f>CONCATENATE("(",ROUND((B355/$H357)*100,1),")")</f>
        <v>(36.5)</v>
      </c>
      <c r="D355" s="302">
        <f>'Ind T6'!W144</f>
        <v>1.3491379449639833</v>
      </c>
      <c r="E355" s="299" t="str">
        <f>CONCATENATE("(",ROUND((D355/$H357)*100,1),")")</f>
        <v>(6.2)</v>
      </c>
      <c r="F355" s="302">
        <f>'Ind T6'!X144</f>
        <v>3.7215217624212258</v>
      </c>
      <c r="G355" s="299" t="str">
        <f>CONCATENATE("(",ROUND((F355/$H357)*100,1),")")</f>
        <v>(17.2)</v>
      </c>
      <c r="H355" s="302">
        <f>SUM(B355,D355,F355)</f>
        <v>12.956419327308804</v>
      </c>
      <c r="I355" s="299" t="str">
        <f>CONCATENATE("(",ROUND((H355/$H357)*100,1),")")</f>
        <v>(60)</v>
      </c>
      <c r="K355" s="302">
        <f>B355-B345</f>
        <v>0.48833669065755458</v>
      </c>
      <c r="L355" s="302">
        <f>D355-D345</f>
        <v>0.21007926566502522</v>
      </c>
      <c r="M355" s="302">
        <f>F355-F345</f>
        <v>0.36529200410544815</v>
      </c>
      <c r="N355" s="302">
        <f>SUM(K355:M355)</f>
        <v>1.063707960428028</v>
      </c>
    </row>
    <row r="356" spans="1:14" x14ac:dyDescent="0.2">
      <c r="A356" s="282" t="s">
        <v>365</v>
      </c>
      <c r="B356" s="302">
        <f>'Ind T6'!V143</f>
        <v>4.4027650780475023</v>
      </c>
      <c r="C356" s="299" t="str">
        <f>CONCATENATE("(",ROUND((B356/$H357)*100,1),")")</f>
        <v>(20.4)</v>
      </c>
      <c r="D356" s="302">
        <f>'Ind T6'!W143</f>
        <v>3.1996341463956464</v>
      </c>
      <c r="E356" s="299" t="str">
        <f>CONCATENATE("(",ROUND((D356/$H357)*100,1),")")</f>
        <v>(14.8)</v>
      </c>
      <c r="F356" s="302">
        <f>'Ind T6'!X143</f>
        <v>1.0471814482480484</v>
      </c>
      <c r="G356" s="299" t="str">
        <f>CONCATENATE("(",ROUND((F356/$H357)*100,1),")")</f>
        <v>(4.8)</v>
      </c>
      <c r="H356" s="302">
        <f t="shared" ref="H356" si="270">SUM(B356,D356,F356)</f>
        <v>8.6495806726911972</v>
      </c>
      <c r="I356" s="299" t="str">
        <f>CONCATENATE("(",ROUND((H356/$H357)*100,1),")")</f>
        <v>(40)</v>
      </c>
      <c r="K356" s="302">
        <f t="shared" ref="K356:K357" si="271">B356-B346</f>
        <v>0.47855237841082587</v>
      </c>
      <c r="L356" s="302">
        <f t="shared" ref="L356:L357" si="272">D356-D346</f>
        <v>0.3840979507738651</v>
      </c>
      <c r="M356" s="302">
        <f t="shared" ref="M356:M357" si="273">F356-F346</f>
        <v>0.16264171038726949</v>
      </c>
      <c r="N356" s="302">
        <f t="shared" ref="N356:N357" si="274">SUM(K356:M356)</f>
        <v>1.0252920395719605</v>
      </c>
    </row>
    <row r="357" spans="1:14" x14ac:dyDescent="0.2">
      <c r="A357" s="282" t="s">
        <v>363</v>
      </c>
      <c r="B357" s="302">
        <f>SUM(B355:B356)</f>
        <v>12.288524697971097</v>
      </c>
      <c r="C357" s="299" t="str">
        <f>CONCATENATE("(",ROUND((B357/$H357)*100,1),")")</f>
        <v>(56.9)</v>
      </c>
      <c r="D357" s="302">
        <f>SUM(D355:D356)</f>
        <v>4.5487720913596297</v>
      </c>
      <c r="E357" s="299" t="str">
        <f>CONCATENATE("(",ROUND((D357/$H357)*100,1),")")</f>
        <v>(21.1)</v>
      </c>
      <c r="F357" s="302">
        <f>SUM(F355:F356)</f>
        <v>4.7687032106692744</v>
      </c>
      <c r="G357" s="299" t="str">
        <f>CONCATENATE("(",ROUND((F357/$H357)*100,1),")")</f>
        <v>(22.1)</v>
      </c>
      <c r="H357" s="302">
        <f>SUM(H355:H356)</f>
        <v>21.606000000000002</v>
      </c>
      <c r="I357" s="299" t="str">
        <f>CONCATENATE("(",ROUND((H357/$H357)*100,1),")")</f>
        <v>(100)</v>
      </c>
      <c r="K357" s="302">
        <f t="shared" si="271"/>
        <v>0.96688906906838135</v>
      </c>
      <c r="L357" s="302">
        <f t="shared" si="272"/>
        <v>0.5941772164388901</v>
      </c>
      <c r="M357" s="302">
        <f t="shared" si="273"/>
        <v>0.52793371449271831</v>
      </c>
      <c r="N357" s="302">
        <f t="shared" si="274"/>
        <v>2.0889999999999898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11.600444049389433</v>
      </c>
      <c r="C366" s="299" t="str">
        <f>CONCATENATE("(",ROUND((B366/$H368)*100,1),")")</f>
        <v>(39.1)</v>
      </c>
      <c r="D366" s="302">
        <f>'Ind T6'!M153</f>
        <v>4.0866426890953029</v>
      </c>
      <c r="E366" s="299" t="str">
        <f>CONCATENATE("(",ROUND((D366/$H368)*100,1),")")</f>
        <v>(13.8)</v>
      </c>
      <c r="F366" s="302">
        <f>'Ind T6'!N153</f>
        <v>1.1183514770782925</v>
      </c>
      <c r="G366" s="299" t="str">
        <f>CONCATENATE("(",ROUND((F366/$H368)*100,1),")")</f>
        <v>(3.8)</v>
      </c>
      <c r="H366" s="302">
        <f>SUM(B366,D366,F366)</f>
        <v>16.805438215563029</v>
      </c>
      <c r="I366" s="299" t="str">
        <f>CONCATENATE("(",ROUND((H366/$H368)*100,1),")")</f>
        <v>(56.7)</v>
      </c>
      <c r="K366" s="302">
        <f>B371-B366</f>
        <v>0.75795060067449604</v>
      </c>
      <c r="L366" s="302">
        <f>D371-D366</f>
        <v>0.25815514484569757</v>
      </c>
      <c r="M366" s="302">
        <f>F371-F366</f>
        <v>5.4489398350906049E-2</v>
      </c>
      <c r="N366" s="302">
        <f>SUM(K366:M366)</f>
        <v>1.0705951438710997</v>
      </c>
    </row>
    <row r="367" spans="1:14" x14ac:dyDescent="0.2">
      <c r="A367" s="282" t="s">
        <v>365</v>
      </c>
      <c r="B367" s="302">
        <f>'Ind T6'!L152</f>
        <v>5.9391575755098955</v>
      </c>
      <c r="C367" s="299" t="str">
        <f>CONCATENATE("(",ROUND((B367/$H368)*100,1),")")</f>
        <v>(20)</v>
      </c>
      <c r="D367" s="302">
        <f>'Ind T6'!M152</f>
        <v>5.5950682943134229</v>
      </c>
      <c r="E367" s="299" t="str">
        <f>CONCATENATE("(",ROUND((D367/$H368)*100,1),")")</f>
        <v>(18.9)</v>
      </c>
      <c r="F367" s="302">
        <f>'Ind T6'!N152</f>
        <v>1.3193359146135886</v>
      </c>
      <c r="G367" s="299" t="str">
        <f>CONCATENATE("(",ROUND((F367/$H368)*100,1),")")</f>
        <v>(4.4)</v>
      </c>
      <c r="H367" s="302">
        <f t="shared" ref="H367" si="275">SUM(B367,D367,F367)</f>
        <v>12.853561784436907</v>
      </c>
      <c r="I367" s="299" t="str">
        <f>CONCATENATE("(",ROUND((H367/$H368)*100,1),")")</f>
        <v>(43.3)</v>
      </c>
      <c r="K367" s="302">
        <f t="shared" ref="K367:K368" si="276">B372-B367</f>
        <v>0.50204437336888486</v>
      </c>
      <c r="L367" s="302">
        <f t="shared" ref="L367:L368" si="277">D372-D367</f>
        <v>0.25359447265127688</v>
      </c>
      <c r="M367" s="302">
        <f t="shared" ref="M367:M368" si="278">F372-F367</f>
        <v>6.276601010880567E-2</v>
      </c>
      <c r="N367" s="302">
        <f t="shared" ref="N367:N368" si="279">SUM(K367:M367)</f>
        <v>0.81840485612896741</v>
      </c>
    </row>
    <row r="368" spans="1:14" x14ac:dyDescent="0.2">
      <c r="A368" s="282" t="s">
        <v>363</v>
      </c>
      <c r="B368" s="302">
        <f>SUM(B366:B367)</f>
        <v>17.539601624899326</v>
      </c>
      <c r="C368" s="299" t="str">
        <f>CONCATENATE("(",ROUND((B368/$H368)*100,1),")")</f>
        <v>(59.1)</v>
      </c>
      <c r="D368" s="302">
        <f>SUM(D366:D367)</f>
        <v>9.6817109834087258</v>
      </c>
      <c r="E368" s="299" t="str">
        <f>CONCATENATE("(",ROUND((D368/$H368)*100,1),")")</f>
        <v>(32.6)</v>
      </c>
      <c r="F368" s="302">
        <f>SUM(F366:F367)</f>
        <v>2.4376873916918811</v>
      </c>
      <c r="G368" s="299" t="str">
        <f>CONCATENATE("(",ROUND((F368/$H368)*100,1),")")</f>
        <v>(8.2)</v>
      </c>
      <c r="H368" s="302">
        <f>SUM(H366:H367)</f>
        <v>29.658999999999935</v>
      </c>
      <c r="I368" s="299" t="str">
        <f>CONCATENATE("(",ROUND((H368/$H368)*100,1),")")</f>
        <v>(100)</v>
      </c>
      <c r="K368" s="302">
        <f t="shared" si="276"/>
        <v>1.2599949740433836</v>
      </c>
      <c r="L368" s="302">
        <f t="shared" si="277"/>
        <v>0.51174961749697445</v>
      </c>
      <c r="M368" s="302">
        <f t="shared" si="278"/>
        <v>0.1172554084597115</v>
      </c>
      <c r="N368" s="302">
        <f t="shared" si="279"/>
        <v>1.8890000000000695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12.358394650063929</v>
      </c>
      <c r="C371" s="299" t="str">
        <f>CONCATENATE("(",ROUND((B371/$H373)*100,1),")")</f>
        <v>(39.2)</v>
      </c>
      <c r="D371" s="302">
        <f>'Ind T6'!R153</f>
        <v>4.3447978339410005</v>
      </c>
      <c r="E371" s="299" t="str">
        <f>CONCATENATE("(",ROUND((D371/$H373)*100,1),")")</f>
        <v>(13.8)</v>
      </c>
      <c r="F371" s="302">
        <f>'Ind T6'!S153</f>
        <v>1.1728408754291986</v>
      </c>
      <c r="G371" s="299" t="str">
        <f>CONCATENATE("(",ROUND((F371/$H373)*100,1),")")</f>
        <v>(3.7)</v>
      </c>
      <c r="H371" s="302">
        <f>SUM(B371,D371,F371)</f>
        <v>17.876033359434128</v>
      </c>
      <c r="I371" s="299" t="str">
        <f>CONCATENATE("(",ROUND((H371/$H373)*100,1),")")</f>
        <v>(56.7)</v>
      </c>
      <c r="K371" s="302">
        <f>B376-B371</f>
        <v>0.80041810790412526</v>
      </c>
      <c r="L371" s="302">
        <f>D376-D371</f>
        <v>0.23903123205694321</v>
      </c>
      <c r="M371" s="302">
        <f>F376-F371</f>
        <v>7.963546388462639E-2</v>
      </c>
      <c r="N371" s="302">
        <f>SUM(K371:M371)</f>
        <v>1.1190848038456949</v>
      </c>
    </row>
    <row r="372" spans="1:14" x14ac:dyDescent="0.2">
      <c r="A372" s="282" t="s">
        <v>365</v>
      </c>
      <c r="B372" s="302">
        <f>'Ind T6'!Q152</f>
        <v>6.4412019488787804</v>
      </c>
      <c r="C372" s="299" t="str">
        <f>CONCATENATE("(",ROUND((B372/$H373)*100,1),")")</f>
        <v>(20.4)</v>
      </c>
      <c r="D372" s="302">
        <f>'Ind T6'!R152</f>
        <v>5.8486627669646998</v>
      </c>
      <c r="E372" s="299" t="str">
        <f>CONCATENATE("(",ROUND((D372/$H373)*100,1),")")</f>
        <v>(18.5)</v>
      </c>
      <c r="F372" s="302">
        <f>'Ind T6'!S152</f>
        <v>1.3821019247223942</v>
      </c>
      <c r="G372" s="299" t="str">
        <f>CONCATENATE("(",ROUND((F372/$H373)*100,1),")")</f>
        <v>(4.4)</v>
      </c>
      <c r="H372" s="302">
        <f t="shared" ref="H372" si="280">SUM(B372,D372,F372)</f>
        <v>13.671966640565874</v>
      </c>
      <c r="I372" s="299" t="str">
        <f>CONCATENATE("(",ROUND((H372/$H373)*100,1),")")</f>
        <v>(43.3)</v>
      </c>
      <c r="K372" s="302">
        <f t="shared" ref="K372:K373" si="281">B377-B372</f>
        <v>0.57020014269256158</v>
      </c>
      <c r="L372" s="302">
        <f t="shared" ref="L372:L373" si="282">D377-D372</f>
        <v>0.16595758004098649</v>
      </c>
      <c r="M372" s="302">
        <f t="shared" ref="M372:M373" si="283">F377-F372</f>
        <v>0.10275747342073438</v>
      </c>
      <c r="N372" s="302">
        <f t="shared" ref="N372:N373" si="284">SUM(K372:M372)</f>
        <v>0.83891519615428245</v>
      </c>
    </row>
    <row r="373" spans="1:14" x14ac:dyDescent="0.2">
      <c r="A373" s="282" t="s">
        <v>363</v>
      </c>
      <c r="B373" s="302">
        <f>SUM(B371:B372)</f>
        <v>18.79959659894271</v>
      </c>
      <c r="C373" s="299" t="str">
        <f>CONCATENATE("(",ROUND((B373/$H373)*100,1),")")</f>
        <v>(59.6)</v>
      </c>
      <c r="D373" s="302">
        <f>SUM(D371:D372)</f>
        <v>10.1934606009057</v>
      </c>
      <c r="E373" s="299" t="str">
        <f>CONCATENATE("(",ROUND((D373/$H373)*100,1),")")</f>
        <v>(32.3)</v>
      </c>
      <c r="F373" s="302">
        <f>SUM(F371:F372)</f>
        <v>2.5549428001515926</v>
      </c>
      <c r="G373" s="299" t="str">
        <f>CONCATENATE("(",ROUND((F373/$H373)*100,1),")")</f>
        <v>(8.1)</v>
      </c>
      <c r="H373" s="302">
        <f>SUM(H371:H372)</f>
        <v>31.548000000000002</v>
      </c>
      <c r="I373" s="299" t="str">
        <f>CONCATENATE("(",ROUND((H373/$H373)*100,1),")")</f>
        <v>(100)</v>
      </c>
      <c r="K373" s="302">
        <f t="shared" si="281"/>
        <v>1.3706182505966851</v>
      </c>
      <c r="L373" s="302">
        <f t="shared" si="282"/>
        <v>0.4049888120979297</v>
      </c>
      <c r="M373" s="302">
        <f t="shared" si="283"/>
        <v>0.18239293730536099</v>
      </c>
      <c r="N373" s="302">
        <f t="shared" si="284"/>
        <v>1.9579999999999758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13.158812757968054</v>
      </c>
      <c r="C376" s="299" t="str">
        <f>CONCATENATE("(",ROUND((B376/$H378)*100,1),")")</f>
        <v>(39.3)</v>
      </c>
      <c r="D376" s="302">
        <f>'Ind T6'!W153</f>
        <v>4.5838290659979437</v>
      </c>
      <c r="E376" s="299" t="str">
        <f>CONCATENATE("(",ROUND((D376/$H378)*100,1),")")</f>
        <v>(13.7)</v>
      </c>
      <c r="F376" s="302">
        <f>'Ind T6'!X153</f>
        <v>1.252476339313825</v>
      </c>
      <c r="G376" s="299" t="str">
        <f>CONCATENATE("(",ROUND((F376/$H378)*100,1),")")</f>
        <v>(3.7)</v>
      </c>
      <c r="H376" s="302">
        <f>SUM(B376,D376,F376)</f>
        <v>18.995118163279823</v>
      </c>
      <c r="I376" s="299" t="str">
        <f>CONCATENATE("(",ROUND((H376/$H378)*100,1),")")</f>
        <v>(56.7)</v>
      </c>
      <c r="K376" s="302">
        <f>B376-B366</f>
        <v>1.5583687085786213</v>
      </c>
      <c r="L376" s="302">
        <f>D376-D366</f>
        <v>0.49718637690264078</v>
      </c>
      <c r="M376" s="302">
        <f>F376-F366</f>
        <v>0.13412486223553244</v>
      </c>
      <c r="N376" s="302">
        <f>SUM(K376:M376)</f>
        <v>2.1896799477167948</v>
      </c>
    </row>
    <row r="377" spans="1:14" x14ac:dyDescent="0.2">
      <c r="A377" s="282" t="s">
        <v>365</v>
      </c>
      <c r="B377" s="302">
        <f>'Ind T6'!V152</f>
        <v>7.011402091571342</v>
      </c>
      <c r="C377" s="299" t="str">
        <f>CONCATENATE("(",ROUND((B377/$H378)*100,1),")")</f>
        <v>(20.9)</v>
      </c>
      <c r="D377" s="302">
        <f>'Ind T6'!W152</f>
        <v>6.0146203470056863</v>
      </c>
      <c r="E377" s="299" t="str">
        <f>CONCATENATE("(",ROUND((D377/$H378)*100,1),")")</f>
        <v>(18)</v>
      </c>
      <c r="F377" s="302">
        <f>'Ind T6'!X152</f>
        <v>1.4848593981431286</v>
      </c>
      <c r="G377" s="299" t="str">
        <f>CONCATENATE("(",ROUND((F377/$H378)*100,1),")")</f>
        <v>(4.4)</v>
      </c>
      <c r="H377" s="302">
        <f t="shared" ref="H377" si="285">SUM(B377,D377,F377)</f>
        <v>14.510881836720158</v>
      </c>
      <c r="I377" s="299" t="str">
        <f>CONCATENATE("(",ROUND((H377/$H378)*100,1),")")</f>
        <v>(43.3)</v>
      </c>
      <c r="K377" s="302">
        <f t="shared" ref="K377:K378" si="286">B377-B367</f>
        <v>1.0722445160614464</v>
      </c>
      <c r="L377" s="302">
        <f t="shared" ref="L377:L378" si="287">D377-D367</f>
        <v>0.41955205269226337</v>
      </c>
      <c r="M377" s="302">
        <f t="shared" ref="M377:M378" si="288">F377-F367</f>
        <v>0.16552348352954005</v>
      </c>
      <c r="N377" s="302">
        <f t="shared" ref="N377:N378" si="289">SUM(K377:M377)</f>
        <v>1.6573200522832499</v>
      </c>
    </row>
    <row r="378" spans="1:14" x14ac:dyDescent="0.2">
      <c r="A378" s="282" t="s">
        <v>363</v>
      </c>
      <c r="B378" s="302">
        <f>SUM(B376:B377)</f>
        <v>20.170214849539395</v>
      </c>
      <c r="C378" s="299" t="str">
        <f>CONCATENATE("(",ROUND((B378/$H378)*100,1),")")</f>
        <v>(60.2)</v>
      </c>
      <c r="D378" s="302">
        <f>SUM(D376:D377)</f>
        <v>10.59844941300363</v>
      </c>
      <c r="E378" s="299" t="str">
        <f>CONCATENATE("(",ROUND((D378/$H378)*100,1),")")</f>
        <v>(31.6)</v>
      </c>
      <c r="F378" s="302">
        <f>SUM(F376:F377)</f>
        <v>2.7373357374569536</v>
      </c>
      <c r="G378" s="299" t="str">
        <f>CONCATENATE("(",ROUND((F378/$H378)*100,1),")")</f>
        <v>(8.2)</v>
      </c>
      <c r="H378" s="302">
        <f>SUM(H376:H377)</f>
        <v>33.505999999999979</v>
      </c>
      <c r="I378" s="299" t="str">
        <f>CONCATENATE("(",ROUND((H378/$H378)*100,1),")")</f>
        <v>(100)</v>
      </c>
      <c r="K378" s="302">
        <f t="shared" si="286"/>
        <v>2.6306132246400686</v>
      </c>
      <c r="L378" s="302">
        <f t="shared" si="287"/>
        <v>0.91673842959490415</v>
      </c>
      <c r="M378" s="302">
        <f t="shared" si="288"/>
        <v>0.29964834576507249</v>
      </c>
      <c r="N378" s="302">
        <f t="shared" si="289"/>
        <v>3.8470000000000453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3.4080392853552053</v>
      </c>
      <c r="C387" s="299" t="str">
        <f>CONCATENATE("(",ROUND((B387/$H389)*100,1),")")</f>
        <v>(35.2)</v>
      </c>
      <c r="D387" s="302">
        <f>'Ind T6'!M162</f>
        <v>0.48133487684183751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3.8893741621970426</v>
      </c>
      <c r="I387" s="299" t="str">
        <f>CONCATENATE("(",ROUND((H387/$H389)*100,1),")")</f>
        <v>(40.2)</v>
      </c>
      <c r="K387" s="302">
        <f>B392-B387</f>
        <v>-3.7191744592874887E-2</v>
      </c>
      <c r="L387" s="302">
        <f>D392-D387</f>
        <v>3.0741617923391584E-2</v>
      </c>
      <c r="M387" s="302">
        <f>F392-F387</f>
        <v>0</v>
      </c>
      <c r="N387" s="302">
        <f>SUM(K387:M387)</f>
        <v>-6.4501266694833026E-3</v>
      </c>
    </row>
    <row r="388" spans="1:14" x14ac:dyDescent="0.2">
      <c r="A388" s="282" t="s">
        <v>365</v>
      </c>
      <c r="B388" s="302">
        <f>'Ind T6'!L161</f>
        <v>2.9987715614628834</v>
      </c>
      <c r="C388" s="299" t="str">
        <f>CONCATENATE("(",ROUND((B388/$H389)*100,1),")")</f>
        <v>(31)</v>
      </c>
      <c r="D388" s="302">
        <f>'Ind T6'!M161</f>
        <v>2.619190590954994</v>
      </c>
      <c r="E388" s="299" t="str">
        <f>CONCATENATE("(",ROUND((D388/$H389)*100,1),")")</f>
        <v>(27)</v>
      </c>
      <c r="F388" s="302">
        <f>'Ind T6'!N161</f>
        <v>0.17566368538506921</v>
      </c>
      <c r="G388" s="299" t="str">
        <f>CONCATENATE("(",ROUND((F388/$H389)*100,1),")")</f>
        <v>(1.8)</v>
      </c>
      <c r="H388" s="302">
        <f t="shared" ref="H388" si="290">SUM(B388,D388,F388)</f>
        <v>5.7936258378029466</v>
      </c>
      <c r="I388" s="299" t="str">
        <f>CONCATENATE("(",ROUND((H388/$H389)*100,1),")")</f>
        <v>(59.8)</v>
      </c>
      <c r="K388" s="302">
        <f t="shared" ref="K388:K389" si="291">B393-B388</f>
        <v>2.8407810171546366E-2</v>
      </c>
      <c r="L388" s="302">
        <f t="shared" ref="L388:L389" si="292">D393-D388</f>
        <v>3.0162318993315562E-2</v>
      </c>
      <c r="M388" s="302">
        <f t="shared" ref="M388:M389" si="293">F393-F388</f>
        <v>1.8799975046335515E-3</v>
      </c>
      <c r="N388" s="302">
        <f t="shared" ref="N388:N389" si="294">SUM(K388:M388)</f>
        <v>6.045012666949548E-2</v>
      </c>
    </row>
    <row r="389" spans="1:14" x14ac:dyDescent="0.2">
      <c r="A389" s="282" t="s">
        <v>363</v>
      </c>
      <c r="B389" s="302">
        <f>SUM(B387:B388)</f>
        <v>6.4068108468180887</v>
      </c>
      <c r="C389" s="299" t="str">
        <f>CONCATENATE("(",ROUND((B389/$H389)*100,1),")")</f>
        <v>(66.2)</v>
      </c>
      <c r="D389" s="302">
        <f>SUM(D387:D388)</f>
        <v>3.1005254677968317</v>
      </c>
      <c r="E389" s="299" t="str">
        <f>CONCATENATE("(",ROUND((D389/$H389)*100,1),")")</f>
        <v>(32)</v>
      </c>
      <c r="F389" s="302">
        <f>SUM(F387:F388)</f>
        <v>0.17566368538506921</v>
      </c>
      <c r="G389" s="299" t="str">
        <f>CONCATENATE("(",ROUND((F389/$H389)*100,1),")")</f>
        <v>(1.8)</v>
      </c>
      <c r="H389" s="302">
        <f>SUM(H387:H388)</f>
        <v>9.6829999999999892</v>
      </c>
      <c r="I389" s="299" t="str">
        <f>CONCATENATE("(",ROUND((H389/$H389)*100,1),")")</f>
        <v>(100)</v>
      </c>
      <c r="K389" s="302">
        <f t="shared" si="291"/>
        <v>-8.7839344213280768E-3</v>
      </c>
      <c r="L389" s="302">
        <f t="shared" si="292"/>
        <v>6.0903936916707035E-2</v>
      </c>
      <c r="M389" s="302">
        <f t="shared" si="293"/>
        <v>1.8799975046335515E-3</v>
      </c>
      <c r="N389" s="302">
        <f t="shared" si="294"/>
        <v>5.400000000001251E-2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3.3708475407623304</v>
      </c>
      <c r="C392" s="299" t="str">
        <f>CONCATENATE("(",ROUND((B392/$H394)*100,1),")")</f>
        <v>(34.6)</v>
      </c>
      <c r="D392" s="302">
        <f>'Ind T6'!R162</f>
        <v>0.5120764947652291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3.8829240355275596</v>
      </c>
      <c r="I392" s="299" t="str">
        <f>CONCATENATE("(",ROUND((H392/$H394)*100,1),")")</f>
        <v>(39.9)</v>
      </c>
      <c r="K392" s="302">
        <f>B397-B392</f>
        <v>-7.8291593778483382E-3</v>
      </c>
      <c r="L392" s="302">
        <f>D397-D392</f>
        <v>7.5474271698821815E-2</v>
      </c>
      <c r="M392" s="302">
        <f>F397-F392</f>
        <v>0</v>
      </c>
      <c r="N392" s="302">
        <f>SUM(K392:M392)</f>
        <v>6.7645112320973477E-2</v>
      </c>
    </row>
    <row r="393" spans="1:14" x14ac:dyDescent="0.2">
      <c r="A393" s="282" t="s">
        <v>365</v>
      </c>
      <c r="B393" s="302">
        <f>'Ind T6'!Q161</f>
        <v>3.0271793716344297</v>
      </c>
      <c r="C393" s="299" t="str">
        <f>CONCATENATE("(",ROUND((B393/$H394)*100,1),")")</f>
        <v>(31.1)</v>
      </c>
      <c r="D393" s="302">
        <f>'Ind T6'!R161</f>
        <v>2.6493529099483095</v>
      </c>
      <c r="E393" s="299" t="str">
        <f>CONCATENATE("(",ROUND((D393/$H394)*100,1),")")</f>
        <v>(27.2)</v>
      </c>
      <c r="F393" s="302">
        <f>'Ind T6'!S161</f>
        <v>0.17754368288970276</v>
      </c>
      <c r="G393" s="299" t="str">
        <f>CONCATENATE("(",ROUND((F393/$H394)*100,1),")")</f>
        <v>(1.8)</v>
      </c>
      <c r="H393" s="302">
        <f t="shared" ref="H393" si="295">SUM(B393,D393,F393)</f>
        <v>5.8540759644724423</v>
      </c>
      <c r="I393" s="299" t="str">
        <f>CONCATENATE("(",ROUND((H393/$H394)*100,1),")")</f>
        <v>(60.1)</v>
      </c>
      <c r="K393" s="302">
        <f t="shared" ref="K393:K394" si="296">B398-B393</f>
        <v>0.12129112913346818</v>
      </c>
      <c r="L393" s="302">
        <f t="shared" ref="L393:L394" si="297">D398-D393</f>
        <v>0.10735158903231978</v>
      </c>
      <c r="M393" s="302">
        <f t="shared" ref="M393:M394" si="298">F398-F393</f>
        <v>8.71216951324294E-3</v>
      </c>
      <c r="N393" s="302">
        <f t="shared" ref="N393:N394" si="299">SUM(K393:M393)</f>
        <v>0.2373548876790309</v>
      </c>
    </row>
    <row r="394" spans="1:14" x14ac:dyDescent="0.2">
      <c r="A394" s="282" t="s">
        <v>363</v>
      </c>
      <c r="B394" s="302">
        <f>SUM(B392:B393)</f>
        <v>6.3980269123967606</v>
      </c>
      <c r="C394" s="299" t="str">
        <f>CONCATENATE("(",ROUND((B394/$H394)*100,1),")")</f>
        <v>(65.7)</v>
      </c>
      <c r="D394" s="302">
        <f>SUM(D392:D393)</f>
        <v>3.1614294047135387</v>
      </c>
      <c r="E394" s="299" t="str">
        <f>CONCATENATE("(",ROUND((D394/$H394)*100,1),")")</f>
        <v>(32.5)</v>
      </c>
      <c r="F394" s="302">
        <f>SUM(F392:F393)</f>
        <v>0.17754368288970276</v>
      </c>
      <c r="G394" s="299" t="str">
        <f>CONCATENATE("(",ROUND((F394/$H394)*100,1),")")</f>
        <v>(1.8)</v>
      </c>
      <c r="H394" s="302">
        <f>SUM(H392:H393)</f>
        <v>9.7370000000000019</v>
      </c>
      <c r="I394" s="299" t="str">
        <f>CONCATENATE("(",ROUND((H394/$H394)*100,1),")")</f>
        <v>(100)</v>
      </c>
      <c r="K394" s="302">
        <f t="shared" si="296"/>
        <v>0.11346196975561895</v>
      </c>
      <c r="L394" s="302">
        <f t="shared" si="297"/>
        <v>0.18282586073114127</v>
      </c>
      <c r="M394" s="302">
        <f t="shared" si="298"/>
        <v>8.71216951324294E-3</v>
      </c>
      <c r="N394" s="302">
        <f t="shared" si="299"/>
        <v>0.30500000000000316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3.3630183813844821</v>
      </c>
      <c r="C397" s="299" t="str">
        <f>CONCATENATE("(",ROUND((B397/$H399)*100,1),")")</f>
        <v>(33.5)</v>
      </c>
      <c r="D397" s="302">
        <f>'Ind T6'!W162</f>
        <v>0.58755076646405091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3.9505691478485332</v>
      </c>
      <c r="I397" s="299" t="str">
        <f>CONCATENATE("(",ROUND((H397/$H399)*100,1),")")</f>
        <v>(39.3)</v>
      </c>
      <c r="K397" s="302">
        <f>B397-B387</f>
        <v>-4.5020903970723225E-2</v>
      </c>
      <c r="L397" s="302">
        <f>D397-D387</f>
        <v>0.1062158896222134</v>
      </c>
      <c r="M397" s="302">
        <f>F397-F387</f>
        <v>0</v>
      </c>
      <c r="N397" s="302">
        <f>SUM(K397:M397)</f>
        <v>6.1194985651490175E-2</v>
      </c>
    </row>
    <row r="398" spans="1:14" x14ac:dyDescent="0.2">
      <c r="A398" s="282" t="s">
        <v>365</v>
      </c>
      <c r="B398" s="302">
        <f>'Ind T6'!V161</f>
        <v>3.1484705007678979</v>
      </c>
      <c r="C398" s="299" t="str">
        <f>CONCATENATE("(",ROUND((B398/$H399)*100,1),")")</f>
        <v>(31.4)</v>
      </c>
      <c r="D398" s="302">
        <f>'Ind T6'!W161</f>
        <v>2.7567044989806293</v>
      </c>
      <c r="E398" s="299" t="str">
        <f>CONCATENATE("(",ROUND((D398/$H399)*100,1),")")</f>
        <v>(27.5)</v>
      </c>
      <c r="F398" s="302">
        <f>'Ind T6'!X161</f>
        <v>0.1862558524029457</v>
      </c>
      <c r="G398" s="299" t="str">
        <f>CONCATENATE("(",ROUND((F398/$H399)*100,1),")")</f>
        <v>(1.9)</v>
      </c>
      <c r="H398" s="302">
        <f t="shared" ref="H398" si="300">SUM(B398,D398,F398)</f>
        <v>6.0914308521514728</v>
      </c>
      <c r="I398" s="299" t="str">
        <f>CONCATENATE("(",ROUND((H398/$H399)*100,1),")")</f>
        <v>(60.7)</v>
      </c>
      <c r="K398" s="302">
        <f t="shared" ref="K398:K399" si="301">B398-B388</f>
        <v>0.14969893930501454</v>
      </c>
      <c r="L398" s="302">
        <f t="shared" ref="L398:L399" si="302">D398-D388</f>
        <v>0.13751390802563535</v>
      </c>
      <c r="M398" s="302">
        <f t="shared" ref="M398:M399" si="303">F398-F388</f>
        <v>1.0592167017876492E-2</v>
      </c>
      <c r="N398" s="302">
        <f t="shared" ref="N398:N399" si="304">SUM(K398:M398)</f>
        <v>0.29780501434852635</v>
      </c>
    </row>
    <row r="399" spans="1:14" x14ac:dyDescent="0.2">
      <c r="A399" s="282" t="s">
        <v>363</v>
      </c>
      <c r="B399" s="302">
        <f>SUM(B397:B398)</f>
        <v>6.5114888821523795</v>
      </c>
      <c r="C399" s="299" t="str">
        <f>CONCATENATE("(",ROUND((B399/$H399)*100,1),")")</f>
        <v>(64.8)</v>
      </c>
      <c r="D399" s="302">
        <f>SUM(D397:D398)</f>
        <v>3.34425526544468</v>
      </c>
      <c r="E399" s="299" t="str">
        <f>CONCATENATE("(",ROUND((D399/$H399)*100,1),")")</f>
        <v>(33.3)</v>
      </c>
      <c r="F399" s="302">
        <f>SUM(F397:F398)</f>
        <v>0.1862558524029457</v>
      </c>
      <c r="G399" s="299" t="str">
        <f>CONCATENATE("(",ROUND((F399/$H399)*100,1),")")</f>
        <v>(1.9)</v>
      </c>
      <c r="H399" s="302">
        <f>SUM(H397:H398)</f>
        <v>10.042000000000005</v>
      </c>
      <c r="I399" s="299" t="str">
        <f>CONCATENATE("(",ROUND((H399/$H399)*100,1),")")</f>
        <v>(100)</v>
      </c>
      <c r="K399" s="302">
        <f t="shared" si="301"/>
        <v>0.10467803533429088</v>
      </c>
      <c r="L399" s="302">
        <f t="shared" si="302"/>
        <v>0.2437297976478483</v>
      </c>
      <c r="M399" s="302">
        <f t="shared" si="303"/>
        <v>1.0592167017876492E-2</v>
      </c>
      <c r="N399" s="302">
        <f t="shared" si="304"/>
        <v>0.35900000000001564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4.5046054390321677</v>
      </c>
      <c r="C408" s="299" t="str">
        <f>CONCATENATE("(",ROUND((B408/$H410)*100,1),")")</f>
        <v>(19.4)</v>
      </c>
      <c r="D408" s="302">
        <f>'Ind T6'!M171</f>
        <v>1.3183731824286933</v>
      </c>
      <c r="E408" s="299" t="str">
        <f>CONCATENATE("(",ROUND((D408/$H410)*100,1),")")</f>
        <v>(5.7)</v>
      </c>
      <c r="F408" s="302">
        <f>'Ind T6'!N171</f>
        <v>0.72285509949389748</v>
      </c>
      <c r="G408" s="299" t="str">
        <f>CONCATENATE("(",ROUND((F408/$H410)*100,1),")")</f>
        <v>(3.1)</v>
      </c>
      <c r="H408" s="302">
        <f>SUM(B408,D408,F408)</f>
        <v>6.5458337209547581</v>
      </c>
      <c r="I408" s="299" t="str">
        <f>CONCATENATE("(",ROUND((H408/$H410)*100,1),")")</f>
        <v>(28.2)</v>
      </c>
      <c r="K408" s="302">
        <f>B413-B408</f>
        <v>7.6296544796044863E-2</v>
      </c>
      <c r="L408" s="302">
        <f>D413-D408</f>
        <v>5.8312651048693764E-2</v>
      </c>
      <c r="M408" s="302">
        <f>F413-F408</f>
        <v>3.635353031672206E-2</v>
      </c>
      <c r="N408" s="302">
        <f>SUM(K408:M408)</f>
        <v>0.17096272616146069</v>
      </c>
    </row>
    <row r="409" spans="1:14" x14ac:dyDescent="0.2">
      <c r="A409" s="282" t="s">
        <v>365</v>
      </c>
      <c r="B409" s="302">
        <f>'Ind T6'!L170</f>
        <v>7.2620459633971164</v>
      </c>
      <c r="C409" s="299" t="str">
        <f>CONCATENATE("(",ROUND((B409/$H410)*100,1),")")</f>
        <v>(31.3)</v>
      </c>
      <c r="D409" s="302">
        <f>'Ind T6'!M170</f>
        <v>8.5200720651565476</v>
      </c>
      <c r="E409" s="299" t="str">
        <f>CONCATENATE("(",ROUND((D409/$H410)*100,1),")")</f>
        <v>(36.7)</v>
      </c>
      <c r="F409" s="302">
        <f>'Ind T6'!N170</f>
        <v>0.90604825049158122</v>
      </c>
      <c r="G409" s="299" t="str">
        <f>CONCATENATE("(",ROUND((F409/$H410)*100,1),")")</f>
        <v>(3.9)</v>
      </c>
      <c r="H409" s="302">
        <f t="shared" ref="H409" si="305">SUM(B409,D409,F409)</f>
        <v>16.688166279045245</v>
      </c>
      <c r="I409" s="299" t="str">
        <f>CONCATENATE("(",ROUND((H409/$H410)*100,1),")")</f>
        <v>(71.8)</v>
      </c>
      <c r="K409" s="302">
        <f t="shared" ref="K409:K410" si="306">B414-B409</f>
        <v>0.3870511910699701</v>
      </c>
      <c r="L409" s="302">
        <f t="shared" ref="L409:L410" si="307">D414-D409</f>
        <v>7.0031889065354846E-2</v>
      </c>
      <c r="M409" s="302">
        <f t="shared" ref="M409:M410" si="308">F414-F409</f>
        <v>3.7954193703203409E-2</v>
      </c>
      <c r="N409" s="302">
        <f t="shared" ref="N409:N410" si="309">SUM(K409:M409)</f>
        <v>0.49503727383852836</v>
      </c>
    </row>
    <row r="410" spans="1:14" x14ac:dyDescent="0.2">
      <c r="A410" s="282" t="s">
        <v>363</v>
      </c>
      <c r="B410" s="302">
        <f>SUM(B408:B409)</f>
        <v>11.766651402429284</v>
      </c>
      <c r="C410" s="299" t="str">
        <f>CONCATENATE("(",ROUND((B410/$H410)*100,1),")")</f>
        <v>(50.6)</v>
      </c>
      <c r="D410" s="302">
        <f>SUM(D408:D409)</f>
        <v>9.8384452475852413</v>
      </c>
      <c r="E410" s="299" t="str">
        <f>CONCATENATE("(",ROUND((D410/$H410)*100,1),")")</f>
        <v>(42.3)</v>
      </c>
      <c r="F410" s="302">
        <f>SUM(F408:F409)</f>
        <v>1.6289033499854786</v>
      </c>
      <c r="G410" s="299" t="str">
        <f>CONCATENATE("(",ROUND((F410/$H410)*100,1),")")</f>
        <v>(7)</v>
      </c>
      <c r="H410" s="302">
        <f>SUM(H408:H409)</f>
        <v>23.234000000000002</v>
      </c>
      <c r="I410" s="299" t="str">
        <f>CONCATENATE("(",ROUND((H410/$H410)*100,1),")")</f>
        <v>(100)</v>
      </c>
      <c r="K410" s="302">
        <f t="shared" si="306"/>
        <v>0.46334773586601408</v>
      </c>
      <c r="L410" s="302">
        <f t="shared" si="307"/>
        <v>0.12834454011404794</v>
      </c>
      <c r="M410" s="302">
        <f t="shared" si="308"/>
        <v>7.430772401992547E-2</v>
      </c>
      <c r="N410" s="302">
        <f t="shared" si="309"/>
        <v>0.66599999999998749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4.5809019838282126</v>
      </c>
      <c r="C413" s="299" t="str">
        <f>CONCATENATE("(",ROUND((B413/$H415)*100,1),")")</f>
        <v>(19.2)</v>
      </c>
      <c r="D413" s="302">
        <f>'Ind T6'!R171</f>
        <v>1.376685833477387</v>
      </c>
      <c r="E413" s="299" t="str">
        <f>CONCATENATE("(",ROUND((D413/$H415)*100,1),")")</f>
        <v>(5.8)</v>
      </c>
      <c r="F413" s="302">
        <f>'Ind T6'!S171</f>
        <v>0.75920862981061954</v>
      </c>
      <c r="G413" s="299" t="str">
        <f>CONCATENATE("(",ROUND((F413/$H415)*100,1),")")</f>
        <v>(3.2)</v>
      </c>
      <c r="H413" s="302">
        <f>SUM(B413,D413,F413)</f>
        <v>6.7167964471162191</v>
      </c>
      <c r="I413" s="299" t="str">
        <f>CONCATENATE("(",ROUND((H413/$H415)*100,1),")")</f>
        <v>(28.1)</v>
      </c>
      <c r="K413" s="302">
        <f>B418-B413</f>
        <v>0.19583705808976948</v>
      </c>
      <c r="L413" s="302">
        <f>D418-D413</f>
        <v>0.12793168922906428</v>
      </c>
      <c r="M413" s="302">
        <f>F418-F413</f>
        <v>7.7980796311894363E-2</v>
      </c>
      <c r="N413" s="302">
        <f>SUM(K413:M413)</f>
        <v>0.40174954363072812</v>
      </c>
    </row>
    <row r="414" spans="1:14" x14ac:dyDescent="0.2">
      <c r="A414" s="282" t="s">
        <v>365</v>
      </c>
      <c r="B414" s="302">
        <f>'Ind T6'!Q170</f>
        <v>7.6490971544670865</v>
      </c>
      <c r="C414" s="299" t="str">
        <f>CONCATENATE("(",ROUND((B414/$H415)*100,1),")")</f>
        <v>(32)</v>
      </c>
      <c r="D414" s="302">
        <f>'Ind T6'!R170</f>
        <v>8.5901039542219024</v>
      </c>
      <c r="E414" s="299" t="str">
        <f>CONCATENATE("(",ROUND((D414/$H415)*100,1),")")</f>
        <v>(35.9)</v>
      </c>
      <c r="F414" s="302">
        <f>'Ind T6'!S170</f>
        <v>0.94400244419478463</v>
      </c>
      <c r="G414" s="299" t="str">
        <f>CONCATENATE("(",ROUND((F414/$H415)*100,1),")")</f>
        <v>(3.9)</v>
      </c>
      <c r="H414" s="302">
        <f t="shared" ref="H414" si="310">SUM(B414,D414,F414)</f>
        <v>17.183203552883771</v>
      </c>
      <c r="I414" s="299" t="str">
        <f>CONCATENATE("(",ROUND((H414/$H415)*100,1),")")</f>
        <v>(71.9)</v>
      </c>
      <c r="K414" s="302">
        <f t="shared" ref="K414:K415" si="311">B419-B414</f>
        <v>0.91316963479283775</v>
      </c>
      <c r="L414" s="302">
        <f t="shared" ref="L414:L415" si="312">D419-D414</f>
        <v>0.19982289592658553</v>
      </c>
      <c r="M414" s="302">
        <f t="shared" ref="M414:M415" si="313">F419-F414</f>
        <v>6.725792564980082E-2</v>
      </c>
      <c r="N414" s="302">
        <f t="shared" ref="N414:N415" si="314">SUM(K414:M414)</f>
        <v>1.1802504563692242</v>
      </c>
    </row>
    <row r="415" spans="1:14" x14ac:dyDescent="0.2">
      <c r="A415" s="282" t="s">
        <v>363</v>
      </c>
      <c r="B415" s="302">
        <f>SUM(B413:B414)</f>
        <v>12.229999138295298</v>
      </c>
      <c r="C415" s="299" t="str">
        <f>CONCATENATE("(",ROUND((B415/$H415)*100,1),")")</f>
        <v>(51.2)</v>
      </c>
      <c r="D415" s="302">
        <f>SUM(D413:D414)</f>
        <v>9.9667897876992892</v>
      </c>
      <c r="E415" s="299" t="str">
        <f>CONCATENATE("(",ROUND((D415/$H415)*100,1),")")</f>
        <v>(41.7)</v>
      </c>
      <c r="F415" s="302">
        <f>SUM(F413:F414)</f>
        <v>1.7032110740054041</v>
      </c>
      <c r="G415" s="299" t="str">
        <f>CONCATENATE("(",ROUND((F415/$H415)*100,1),")")</f>
        <v>(7.1)</v>
      </c>
      <c r="H415" s="302">
        <f>SUM(H413:H414)</f>
        <v>23.899999999999991</v>
      </c>
      <c r="I415" s="299" t="str">
        <f>CONCATENATE("(",ROUND((H415/$H415)*100,1),")")</f>
        <v>(100)</v>
      </c>
      <c r="K415" s="302">
        <f t="shared" si="311"/>
        <v>1.109006692882609</v>
      </c>
      <c r="L415" s="302">
        <f t="shared" si="312"/>
        <v>0.3277545851556507</v>
      </c>
      <c r="M415" s="302">
        <f t="shared" si="313"/>
        <v>0.14523872196169529</v>
      </c>
      <c r="N415" s="302">
        <f t="shared" si="314"/>
        <v>1.581999999999955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4.776739041917982</v>
      </c>
      <c r="C418" s="299" t="str">
        <f>CONCATENATE("(",ROUND((B418/$H420)*100,1),")")</f>
        <v>(18.7)</v>
      </c>
      <c r="D418" s="302">
        <f>'Ind T6'!W171</f>
        <v>1.5046175227064513</v>
      </c>
      <c r="E418" s="299" t="str">
        <f>CONCATENATE("(",ROUND((D418/$H420)*100,1),")")</f>
        <v>(5.9)</v>
      </c>
      <c r="F418" s="302">
        <f>'Ind T6'!X171</f>
        <v>0.8371894261225139</v>
      </c>
      <c r="G418" s="299" t="str">
        <f>CONCATENATE("(",ROUND((F418/$H420)*100,1),")")</f>
        <v>(3.3)</v>
      </c>
      <c r="H418" s="302">
        <f>SUM(B418,D418,F418)</f>
        <v>7.1185459907469468</v>
      </c>
      <c r="I418" s="299" t="str">
        <f>CONCATENATE("(",ROUND((H418/$H420)*100,1),")")</f>
        <v>(27.9)</v>
      </c>
      <c r="K418" s="302">
        <f>B418-B408</f>
        <v>0.27213360288581434</v>
      </c>
      <c r="L418" s="302">
        <f>D418-D408</f>
        <v>0.18624434027775805</v>
      </c>
      <c r="M418" s="302">
        <f>F418-F408</f>
        <v>0.11433432662861642</v>
      </c>
      <c r="N418" s="302">
        <f>SUM(K418:M418)</f>
        <v>0.57271226979218881</v>
      </c>
    </row>
    <row r="419" spans="1:14" x14ac:dyDescent="0.2">
      <c r="A419" s="282" t="s">
        <v>365</v>
      </c>
      <c r="B419" s="302">
        <f>'Ind T6'!V170</f>
        <v>8.5622667892599242</v>
      </c>
      <c r="C419" s="299" t="str">
        <f>CONCATENATE("(",ROUND((B419/$H420)*100,1),")")</f>
        <v>(33.6)</v>
      </c>
      <c r="D419" s="302">
        <f>'Ind T6'!W170</f>
        <v>8.789926850148488</v>
      </c>
      <c r="E419" s="299" t="str">
        <f>CONCATENATE("(",ROUND((D419/$H420)*100,1),")")</f>
        <v>(34.5)</v>
      </c>
      <c r="F419" s="302">
        <f>'Ind T6'!X170</f>
        <v>1.0112603698445854</v>
      </c>
      <c r="G419" s="299" t="str">
        <f>CONCATENATE("(",ROUND((F419/$H420)*100,1),")")</f>
        <v>(4)</v>
      </c>
      <c r="H419" s="302">
        <f t="shared" ref="H419" si="315">SUM(B419,D419,F419)</f>
        <v>18.363454009252997</v>
      </c>
      <c r="I419" s="299" t="str">
        <f>CONCATENATE("(",ROUND((H419/$H420)*100,1),")")</f>
        <v>(72.1)</v>
      </c>
      <c r="K419" s="302">
        <f t="shared" ref="K419:K420" si="316">B419-B409</f>
        <v>1.3002208258628078</v>
      </c>
      <c r="L419" s="302">
        <f t="shared" ref="L419:L420" si="317">D419-D409</f>
        <v>0.26985478499194038</v>
      </c>
      <c r="M419" s="302">
        <f t="shared" ref="M419:M420" si="318">F419-F409</f>
        <v>0.10521211935300423</v>
      </c>
      <c r="N419" s="302">
        <f t="shared" ref="N419:N420" si="319">SUM(K419:M419)</f>
        <v>1.6752877302077525</v>
      </c>
    </row>
    <row r="420" spans="1:14" x14ac:dyDescent="0.2">
      <c r="A420" s="282" t="s">
        <v>363</v>
      </c>
      <c r="B420" s="302">
        <f>SUM(B418:B419)</f>
        <v>13.339005831177907</v>
      </c>
      <c r="C420" s="299" t="str">
        <f>CONCATENATE("(",ROUND((B420/$H420)*100,1),")")</f>
        <v>(52.3)</v>
      </c>
      <c r="D420" s="302">
        <f>SUM(D418:D419)</f>
        <v>10.29454437285494</v>
      </c>
      <c r="E420" s="299" t="str">
        <f>CONCATENATE("(",ROUND((D420/$H420)*100,1),")")</f>
        <v>(40.4)</v>
      </c>
      <c r="F420" s="302">
        <f>SUM(F418:F419)</f>
        <v>1.8484497959670994</v>
      </c>
      <c r="G420" s="299" t="str">
        <f>CONCATENATE("(",ROUND((F420/$H420)*100,1),")")</f>
        <v>(7.3)</v>
      </c>
      <c r="H420" s="302">
        <f>SUM(H418:H419)</f>
        <v>25.481999999999942</v>
      </c>
      <c r="I420" s="299" t="str">
        <f>CONCATENATE("(",ROUND((H420/$H420)*100,1),")")</f>
        <v>(100)</v>
      </c>
      <c r="K420" s="302">
        <f t="shared" si="316"/>
        <v>1.5723544287486231</v>
      </c>
      <c r="L420" s="302">
        <f t="shared" si="317"/>
        <v>0.45609912526969865</v>
      </c>
      <c r="M420" s="302">
        <f t="shared" si="318"/>
        <v>0.21954644598162076</v>
      </c>
      <c r="N420" s="302">
        <f t="shared" si="319"/>
        <v>2.2479999999999425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4.7250244471424585</v>
      </c>
      <c r="C429" s="299" t="str">
        <f>CONCATENATE("(",ROUND((B429/$H431)*100,1),")")</f>
        <v>(13.5)</v>
      </c>
      <c r="D429" s="302">
        <f>'Ind T6'!M180</f>
        <v>1.4188555507041825</v>
      </c>
      <c r="E429" s="299" t="str">
        <f>CONCATENATE("(",ROUND((D429/$H431)*100,1),")")</f>
        <v>(4.1)</v>
      </c>
      <c r="F429" s="302">
        <f>'Ind T6'!N180</f>
        <v>1.2395047655123099</v>
      </c>
      <c r="G429" s="299" t="str">
        <f>CONCATENATE("(",ROUND((F429/$H431)*100,1),")")</f>
        <v>(3.5)</v>
      </c>
      <c r="H429" s="302">
        <f>SUM(B429,D429,F429)</f>
        <v>7.3833847633589507</v>
      </c>
      <c r="I429" s="299" t="str">
        <f>CONCATENATE("(",ROUND((H429/$H431)*100,1),")")</f>
        <v>(21.1)</v>
      </c>
      <c r="K429" s="302">
        <f>B434-B429</f>
        <v>0.27326722043088125</v>
      </c>
      <c r="L429" s="302">
        <f>D434-D429</f>
        <v>0.11848858589088129</v>
      </c>
      <c r="M429" s="302">
        <f>F434-F429</f>
        <v>5.6993475016942075E-3</v>
      </c>
      <c r="N429" s="302">
        <f>SUM(K429:M429)</f>
        <v>0.39745515382345675</v>
      </c>
    </row>
    <row r="430" spans="1:14" x14ac:dyDescent="0.2">
      <c r="A430" s="282" t="s">
        <v>365</v>
      </c>
      <c r="B430" s="302">
        <f>'Ind T6'!L179</f>
        <v>14.114783373516151</v>
      </c>
      <c r="C430" s="299" t="str">
        <f>CONCATENATE("(",ROUND((B430/$H431)*100,1),")")</f>
        <v>(40.3)</v>
      </c>
      <c r="D430" s="302">
        <f>'Ind T6'!M179</f>
        <v>12.362861356268352</v>
      </c>
      <c r="E430" s="299" t="str">
        <f>CONCATENATE("(",ROUND((D430/$H431)*100,1),")")</f>
        <v>(35.3)</v>
      </c>
      <c r="F430" s="302">
        <f>'Ind T6'!N179</f>
        <v>1.1349705068565963</v>
      </c>
      <c r="G430" s="299" t="str">
        <f>CONCATENATE("(",ROUND((F430/$H431)*100,1),")")</f>
        <v>(3.2)</v>
      </c>
      <c r="H430" s="302">
        <f t="shared" ref="H430" si="320">SUM(B430,D430,F430)</f>
        <v>27.612615236641098</v>
      </c>
      <c r="I430" s="299" t="str">
        <f>CONCATENATE("(",ROUND((H430/$H431)*100,1),")")</f>
        <v>(78.9)</v>
      </c>
      <c r="K430" s="302">
        <f t="shared" ref="K430:K431" si="321">B435-B430</f>
        <v>1.2258919624722751</v>
      </c>
      <c r="L430" s="302">
        <f t="shared" ref="L430:L431" si="322">D435-D430</f>
        <v>0.30344111570090071</v>
      </c>
      <c r="M430" s="302">
        <f t="shared" ref="M430:M431" si="323">F435-F430</f>
        <v>0.13521176800326984</v>
      </c>
      <c r="N430" s="302">
        <f t="shared" ref="N430:N431" si="324">SUM(K430:M430)</f>
        <v>1.6645448461764456</v>
      </c>
    </row>
    <row r="431" spans="1:14" x14ac:dyDescent="0.2">
      <c r="A431" s="282" t="s">
        <v>363</v>
      </c>
      <c r="B431" s="302">
        <f>SUM(B429:B430)</f>
        <v>18.83980782065861</v>
      </c>
      <c r="C431" s="299" t="str">
        <f>CONCATENATE("(",ROUND((B431/$H431)*100,1),")")</f>
        <v>(53.8)</v>
      </c>
      <c r="D431" s="302">
        <f>SUM(D429:D430)</f>
        <v>13.781716906972534</v>
      </c>
      <c r="E431" s="299" t="str">
        <f>CONCATENATE("(",ROUND((D431/$H431)*100,1),")")</f>
        <v>(39.4)</v>
      </c>
      <c r="F431" s="302">
        <f>SUM(F429:F430)</f>
        <v>2.3744752723689064</v>
      </c>
      <c r="G431" s="299" t="str">
        <f>CONCATENATE("(",ROUND((F431/$H431)*100,1),")")</f>
        <v>(6.8)</v>
      </c>
      <c r="H431" s="302">
        <f>SUM(H429:H430)</f>
        <v>34.996000000000052</v>
      </c>
      <c r="I431" s="299" t="str">
        <f>CONCATENATE("(",ROUND((H431/$H431)*100,1),")")</f>
        <v>(100)</v>
      </c>
      <c r="K431" s="302">
        <f t="shared" si="321"/>
        <v>1.4991591829031563</v>
      </c>
      <c r="L431" s="302">
        <f t="shared" si="322"/>
        <v>0.42192970159178245</v>
      </c>
      <c r="M431" s="302">
        <f t="shared" si="323"/>
        <v>0.14091111550496382</v>
      </c>
      <c r="N431" s="302">
        <f t="shared" si="324"/>
        <v>2.0619999999999026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4.9982916675733398</v>
      </c>
      <c r="C434" s="299" t="str">
        <f>CONCATENATE("(",ROUND((B434/$H436)*100,1),")")</f>
        <v>(13.5)</v>
      </c>
      <c r="D434" s="302">
        <f>'Ind T6'!R180</f>
        <v>1.5373441365950637</v>
      </c>
      <c r="E434" s="299" t="str">
        <f>CONCATENATE("(",ROUND((D434/$H436)*100,1),")")</f>
        <v>(4.1)</v>
      </c>
      <c r="F434" s="302">
        <f>'Ind T6'!S180</f>
        <v>1.2452041130140041</v>
      </c>
      <c r="G434" s="299" t="str">
        <f>CONCATENATE("(",ROUND((F434/$H436)*100,1),")")</f>
        <v>(3.4)</v>
      </c>
      <c r="H434" s="302">
        <f>SUM(B434,D434,F434)</f>
        <v>7.7808399171824085</v>
      </c>
      <c r="I434" s="299" t="str">
        <f>CONCATENATE("(",ROUND((H434/$H436)*100,1),")")</f>
        <v>(21)</v>
      </c>
      <c r="K434" s="302">
        <f>B439-B434</f>
        <v>0.30047646637751857</v>
      </c>
      <c r="L434" s="302">
        <f>D439-D434</f>
        <v>0.15454089159303241</v>
      </c>
      <c r="M434" s="302">
        <f>F439-F434</f>
        <v>-6.092271588530962E-2</v>
      </c>
      <c r="N434" s="302">
        <f>SUM(K434:M434)</f>
        <v>0.39409464208524136</v>
      </c>
    </row>
    <row r="435" spans="1:14" x14ac:dyDescent="0.2">
      <c r="A435" s="282" t="s">
        <v>365</v>
      </c>
      <c r="B435" s="302">
        <f>'Ind T6'!Q179</f>
        <v>15.340675335988426</v>
      </c>
      <c r="C435" s="299" t="str">
        <f>CONCATENATE("(",ROUND((B435/$H436)*100,1),")")</f>
        <v>(41.4)</v>
      </c>
      <c r="D435" s="302">
        <f>'Ind T6'!R179</f>
        <v>12.666302471969253</v>
      </c>
      <c r="E435" s="299" t="str">
        <f>CONCATENATE("(",ROUND((D435/$H436)*100,1),")")</f>
        <v>(34.2)</v>
      </c>
      <c r="F435" s="302">
        <f>'Ind T6'!S179</f>
        <v>1.2701822748598661</v>
      </c>
      <c r="G435" s="299" t="str">
        <f>CONCATENATE("(",ROUND((F435/$H436)*100,1),")")</f>
        <v>(3.4)</v>
      </c>
      <c r="H435" s="302">
        <f t="shared" ref="H435" si="325">SUM(B435,D435,F435)</f>
        <v>29.277160082817545</v>
      </c>
      <c r="I435" s="299" t="str">
        <f>CONCATENATE("(",ROUND((H435/$H436)*100,1),")")</f>
        <v>(79)</v>
      </c>
      <c r="K435" s="302">
        <f t="shared" ref="K435:K436" si="326">B440-B435</f>
        <v>1.7893746542222786</v>
      </c>
      <c r="L435" s="302">
        <f t="shared" ref="L435:L436" si="327">D440-D435</f>
        <v>-0.21457381903692685</v>
      </c>
      <c r="M435" s="302">
        <f t="shared" ref="M435:M436" si="328">F440-F435</f>
        <v>0.18610452272946243</v>
      </c>
      <c r="N435" s="302">
        <f t="shared" ref="N435:N436" si="329">SUM(K435:M435)</f>
        <v>1.7609053579148142</v>
      </c>
    </row>
    <row r="436" spans="1:14" x14ac:dyDescent="0.2">
      <c r="A436" s="282" t="s">
        <v>363</v>
      </c>
      <c r="B436" s="302">
        <f>SUM(B434:B435)</f>
        <v>20.338967003561766</v>
      </c>
      <c r="C436" s="299" t="str">
        <f>CONCATENATE("(",ROUND((B436/$H436)*100,1),")")</f>
        <v>(54.9)</v>
      </c>
      <c r="D436" s="302">
        <f>SUM(D434:D435)</f>
        <v>14.203646608564316</v>
      </c>
      <c r="E436" s="299" t="str">
        <f>CONCATENATE("(",ROUND((D436/$H436)*100,1),")")</f>
        <v>(38.3)</v>
      </c>
      <c r="F436" s="302">
        <f>SUM(F434:F435)</f>
        <v>2.5153863878738703</v>
      </c>
      <c r="G436" s="299" t="str">
        <f>CONCATENATE("(",ROUND((F436/$H436)*100,1),")")</f>
        <v>(6.8)</v>
      </c>
      <c r="H436" s="302">
        <f>SUM(H434:H435)</f>
        <v>37.05799999999995</v>
      </c>
      <c r="I436" s="299" t="str">
        <f>CONCATENATE("(",ROUND((H436/$H436)*100,1),")")</f>
        <v>(100)</v>
      </c>
      <c r="K436" s="302">
        <f t="shared" si="326"/>
        <v>2.0898511205997963</v>
      </c>
      <c r="L436" s="302">
        <f t="shared" si="327"/>
        <v>-6.0032927443893769E-2</v>
      </c>
      <c r="M436" s="302">
        <f t="shared" si="328"/>
        <v>0.12518180684415281</v>
      </c>
      <c r="N436" s="302">
        <f t="shared" si="329"/>
        <v>2.1550000000000553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5.2987681339508583</v>
      </c>
      <c r="C439" s="299" t="str">
        <f>CONCATENATE("(",ROUND((B439/$H441)*100,1),")")</f>
        <v>(13.5)</v>
      </c>
      <c r="D439" s="302">
        <f>'Ind T6'!W180</f>
        <v>1.6918850281880962</v>
      </c>
      <c r="E439" s="299" t="str">
        <f>CONCATENATE("(",ROUND((D439/$H441)*100,1),")")</f>
        <v>(4.3)</v>
      </c>
      <c r="F439" s="302">
        <f>'Ind T6'!X180</f>
        <v>1.1842813971286945</v>
      </c>
      <c r="G439" s="299" t="str">
        <f>CONCATENATE("(",ROUND((F439/$H441)*100,1),")")</f>
        <v>(3)</v>
      </c>
      <c r="H439" s="302">
        <f>SUM(B439,D439,F439)</f>
        <v>8.1749345592676494</v>
      </c>
      <c r="I439" s="299" t="str">
        <f>CONCATENATE("(",ROUND((H439/$H441)*100,1),")")</f>
        <v>(20.8)</v>
      </c>
      <c r="K439" s="302">
        <f>B439-B429</f>
        <v>0.57374368680839982</v>
      </c>
      <c r="L439" s="302">
        <f>D439-D429</f>
        <v>0.27302947748391371</v>
      </c>
      <c r="M439" s="302">
        <f>F439-F429</f>
        <v>-5.5223368383615412E-2</v>
      </c>
      <c r="N439" s="302">
        <f>SUM(K439:M439)</f>
        <v>0.79154979590869812</v>
      </c>
    </row>
    <row r="440" spans="1:14" x14ac:dyDescent="0.2">
      <c r="A440" s="282" t="s">
        <v>365</v>
      </c>
      <c r="B440" s="302">
        <f>'Ind T6'!V179</f>
        <v>17.130049990210704</v>
      </c>
      <c r="C440" s="299" t="str">
        <f>CONCATENATE("(",ROUND((B440/$H441)*100,1),")")</f>
        <v>(43.7)</v>
      </c>
      <c r="D440" s="302">
        <f>'Ind T6'!W179</f>
        <v>12.451728652932326</v>
      </c>
      <c r="E440" s="299" t="str">
        <f>CONCATENATE("(",ROUND((D440/$H441)*100,1),")")</f>
        <v>(31.8)</v>
      </c>
      <c r="F440" s="302">
        <f>'Ind T6'!X179</f>
        <v>1.4562867975893286</v>
      </c>
      <c r="G440" s="299" t="str">
        <f>CONCATENATE("(",ROUND((F440/$H441)*100,1),")")</f>
        <v>(3.7)</v>
      </c>
      <c r="H440" s="302">
        <f t="shared" ref="H440" si="330">SUM(B440,D440,F440)</f>
        <v>31.03806544073236</v>
      </c>
      <c r="I440" s="299" t="str">
        <f>CONCATENATE("(",ROUND((H440/$H441)*100,1),")")</f>
        <v>(79.2)</v>
      </c>
      <c r="K440" s="302">
        <f t="shared" ref="K440:K441" si="331">B440-B430</f>
        <v>3.0152666166945536</v>
      </c>
      <c r="L440" s="302">
        <f t="shared" ref="L440:L441" si="332">D440-D430</f>
        <v>8.886729666397386E-2</v>
      </c>
      <c r="M440" s="302">
        <f t="shared" ref="M440:M441" si="333">F440-F430</f>
        <v>0.32131629073273227</v>
      </c>
      <c r="N440" s="302">
        <f t="shared" ref="N440:N441" si="334">SUM(K440:M440)</f>
        <v>3.42545020409126</v>
      </c>
    </row>
    <row r="441" spans="1:14" x14ac:dyDescent="0.2">
      <c r="A441" s="282" t="s">
        <v>363</v>
      </c>
      <c r="B441" s="302">
        <f>SUM(B439:B440)</f>
        <v>22.428818124161563</v>
      </c>
      <c r="C441" s="299" t="str">
        <f>CONCATENATE("(",ROUND((B441/$H441)*100,1),")")</f>
        <v>(57.2)</v>
      </c>
      <c r="D441" s="302">
        <f>SUM(D439:D440)</f>
        <v>14.143613681120422</v>
      </c>
      <c r="E441" s="299" t="str">
        <f>CONCATENATE("(",ROUND((D441/$H441)*100,1),")")</f>
        <v>(36.1)</v>
      </c>
      <c r="F441" s="302">
        <f>SUM(F439:F440)</f>
        <v>2.6405681947180231</v>
      </c>
      <c r="G441" s="299" t="str">
        <f>CONCATENATE("(",ROUND((F441/$H441)*100,1),")")</f>
        <v>(6.7)</v>
      </c>
      <c r="H441" s="302">
        <f>SUM(H439:H440)</f>
        <v>39.213000000000008</v>
      </c>
      <c r="I441" s="299" t="str">
        <f>CONCATENATE("(",ROUND((H441/$H441)*100,1),")")</f>
        <v>(100)</v>
      </c>
      <c r="K441" s="302">
        <f t="shared" si="331"/>
        <v>3.5890103035029526</v>
      </c>
      <c r="L441" s="302">
        <f t="shared" si="332"/>
        <v>0.36189677414788868</v>
      </c>
      <c r="M441" s="302">
        <f t="shared" si="333"/>
        <v>0.26609292234911663</v>
      </c>
      <c r="N441" s="302">
        <f t="shared" si="334"/>
        <v>4.2169999999999579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1.537829447243019</v>
      </c>
      <c r="C450" s="299" t="str">
        <f>CONCATENATE("(",ROUND((B450/$H452)*100,1),")")</f>
        <v>(18.6)</v>
      </c>
      <c r="D450" s="302">
        <f>'Ind T6'!M189</f>
        <v>1.1783669121065858</v>
      </c>
      <c r="E450" s="299" t="str">
        <f>CONCATENATE("(",ROUND((D450/$H452)*100,1),")")</f>
        <v>(14.2)</v>
      </c>
      <c r="F450" s="302">
        <f>'Ind T6'!N189</f>
        <v>1.4439128328070148</v>
      </c>
      <c r="G450" s="299" t="str">
        <f>CONCATENATE("(",ROUND((F450/$H452)*100,1),")")</f>
        <v>(17.4)</v>
      </c>
      <c r="H450" s="302">
        <f>SUM(B450,D450,F450)</f>
        <v>4.1601091921566198</v>
      </c>
      <c r="I450" s="299" t="str">
        <f>CONCATENATE("(",ROUND((H450/$H452)*100,1),")")</f>
        <v>(50.3)</v>
      </c>
      <c r="K450" s="302">
        <f>B455-B450</f>
        <v>-6.3995076905257742E-2</v>
      </c>
      <c r="L450" s="302">
        <f>D455-D450</f>
        <v>-1.180414813113706E-2</v>
      </c>
      <c r="M450" s="302">
        <f>F455-F450</f>
        <v>-0.20129598146650141</v>
      </c>
      <c r="N450" s="302">
        <f>SUM(K450:M450)</f>
        <v>-0.27709520650289621</v>
      </c>
    </row>
    <row r="451" spans="1:14" x14ac:dyDescent="0.2">
      <c r="A451" s="282" t="s">
        <v>365</v>
      </c>
      <c r="B451" s="302">
        <f>'Ind T6'!L188</f>
        <v>1.3904509101418285</v>
      </c>
      <c r="C451" s="299" t="str">
        <f>CONCATENATE("(",ROUND((B451/$H452)*100,1),")")</f>
        <v>(16.8)</v>
      </c>
      <c r="D451" s="302">
        <f>'Ind T6'!M188</f>
        <v>2.0590005193072005</v>
      </c>
      <c r="E451" s="299" t="str">
        <f>CONCATENATE("(",ROUND((D451/$H452)*100,1),")")</f>
        <v>(24.9)</v>
      </c>
      <c r="F451" s="302">
        <f>'Ind T6'!N188</f>
        <v>0.66843937839434819</v>
      </c>
      <c r="G451" s="299" t="str">
        <f>CONCATENATE("(",ROUND((F451/$H452)*100,1),")")</f>
        <v>(8.1)</v>
      </c>
      <c r="H451" s="302">
        <f t="shared" ref="H451" si="335">SUM(B451,D451,F451)</f>
        <v>4.1178908078433771</v>
      </c>
      <c r="I451" s="299" t="str">
        <f>CONCATENATE("(",ROUND((H451/$H452)*100,1),")")</f>
        <v>(49.7)</v>
      </c>
      <c r="K451" s="302">
        <f t="shared" ref="K451:K452" si="336">B456-B451</f>
        <v>-0.14488791778656096</v>
      </c>
      <c r="L451" s="302">
        <f t="shared" ref="L451:L452" si="337">D456-D451</f>
        <v>-8.8141231762439043E-2</v>
      </c>
      <c r="M451" s="302">
        <f t="shared" ref="M451:M452" si="338">F456-F451</f>
        <v>-0.12187564394809702</v>
      </c>
      <c r="N451" s="302">
        <f t="shared" ref="N451:N452" si="339">SUM(K451:M451)</f>
        <v>-0.35490479349709703</v>
      </c>
    </row>
    <row r="452" spans="1:14" x14ac:dyDescent="0.2">
      <c r="A452" s="282" t="s">
        <v>363</v>
      </c>
      <c r="B452" s="302">
        <f>SUM(B450:B451)</f>
        <v>2.9282803573848475</v>
      </c>
      <c r="C452" s="299" t="str">
        <f>CONCATENATE("(",ROUND((B452/$H452)*100,1),")")</f>
        <v>(35.4)</v>
      </c>
      <c r="D452" s="302">
        <f>SUM(D450:D451)</f>
        <v>3.2373674314137864</v>
      </c>
      <c r="E452" s="299" t="str">
        <f>CONCATENATE("(",ROUND((D452/$H452)*100,1),")")</f>
        <v>(39.1)</v>
      </c>
      <c r="F452" s="302">
        <f>SUM(F450:F451)</f>
        <v>2.1123522112013631</v>
      </c>
      <c r="G452" s="299" t="str">
        <f>CONCATENATE("(",ROUND((F452/$H452)*100,1),")")</f>
        <v>(25.5)</v>
      </c>
      <c r="H452" s="302">
        <f>SUM(H450:H451)</f>
        <v>8.2779999999999969</v>
      </c>
      <c r="I452" s="299" t="str">
        <f>CONCATENATE("(",ROUND((H452/$H452)*100,1),")")</f>
        <v>(100)</v>
      </c>
      <c r="K452" s="302">
        <f t="shared" si="336"/>
        <v>-0.2088829946918187</v>
      </c>
      <c r="L452" s="302">
        <f t="shared" si="337"/>
        <v>-9.9945379893576103E-2</v>
      </c>
      <c r="M452" s="302">
        <f t="shared" si="338"/>
        <v>-0.32317162541459865</v>
      </c>
      <c r="N452" s="302">
        <f t="shared" si="339"/>
        <v>-0.63199999999999346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1.4738343703377612</v>
      </c>
      <c r="C455" s="299" t="str">
        <f>CONCATENATE("(",ROUND((B455/$H457)*100,1),")")</f>
        <v>(19.3)</v>
      </c>
      <c r="D455" s="302">
        <f>'Ind T6'!R189</f>
        <v>1.1665627639754488</v>
      </c>
      <c r="E455" s="299" t="str">
        <f>CONCATENATE("(",ROUND((D455/$H457)*100,1),")")</f>
        <v>(15.3)</v>
      </c>
      <c r="F455" s="302">
        <f>'Ind T6'!S189</f>
        <v>1.2426168513405134</v>
      </c>
      <c r="G455" s="299" t="str">
        <f>CONCATENATE("(",ROUND((F455/$H457)*100,1),")")</f>
        <v>(16.3)</v>
      </c>
      <c r="H455" s="302">
        <f>SUM(B455,D455,F455)</f>
        <v>3.8830139856537231</v>
      </c>
      <c r="I455" s="299" t="str">
        <f>CONCATENATE("(",ROUND((H455/$H457)*100,1),")")</f>
        <v>(50.8)</v>
      </c>
      <c r="K455" s="302">
        <f>B460-B455</f>
        <v>0.13687268861592194</v>
      </c>
      <c r="L455" s="302">
        <f>D460-D455</f>
        <v>0.15252690609880748</v>
      </c>
      <c r="M455" s="302">
        <f>F460-F455</f>
        <v>0.10903473009918474</v>
      </c>
      <c r="N455" s="302">
        <f>SUM(K455:M455)</f>
        <v>0.39843432481391416</v>
      </c>
    </row>
    <row r="456" spans="1:14" x14ac:dyDescent="0.2">
      <c r="A456" s="282" t="s">
        <v>365</v>
      </c>
      <c r="B456" s="302">
        <f>'Ind T6'!Q188</f>
        <v>1.2455629923552676</v>
      </c>
      <c r="C456" s="299" t="str">
        <f>CONCATENATE("(",ROUND((B456/$H457)*100,1),")")</f>
        <v>(16.3)</v>
      </c>
      <c r="D456" s="302">
        <f>'Ind T6'!R188</f>
        <v>1.9708592875447615</v>
      </c>
      <c r="E456" s="299" t="str">
        <f>CONCATENATE("(",ROUND((D456/$H457)*100,1),")")</f>
        <v>(25.8)</v>
      </c>
      <c r="F456" s="302">
        <f>'Ind T6'!S188</f>
        <v>0.54656373444625117</v>
      </c>
      <c r="G456" s="299" t="str">
        <f>CONCATENATE("(",ROUND((F456/$H457)*100,1),")")</f>
        <v>(7.1)</v>
      </c>
      <c r="H456" s="302">
        <f t="shared" ref="H456" si="340">SUM(B456,D456,F456)</f>
        <v>3.7629860143462803</v>
      </c>
      <c r="I456" s="299" t="str">
        <f>CONCATENATE("(",ROUND((H456/$H457)*100,1),")")</f>
        <v>(49.2)</v>
      </c>
      <c r="K456" s="302">
        <f t="shared" ref="K456:K457" si="341">B461-B456</f>
        <v>2.2025695649904975E-2</v>
      </c>
      <c r="L456" s="302">
        <f t="shared" ref="L456:L457" si="342">D461-D456</f>
        <v>0.15917702940858702</v>
      </c>
      <c r="M456" s="302">
        <f t="shared" ref="M456:M457" si="343">F461-F456</f>
        <v>6.3362950127585194E-2</v>
      </c>
      <c r="N456" s="302">
        <f t="shared" ref="N456:N457" si="344">SUM(K456:M456)</f>
        <v>0.24456567518607719</v>
      </c>
    </row>
    <row r="457" spans="1:14" x14ac:dyDescent="0.2">
      <c r="A457" s="282" t="s">
        <v>363</v>
      </c>
      <c r="B457" s="302">
        <f>SUM(B455:B456)</f>
        <v>2.7193973626930288</v>
      </c>
      <c r="C457" s="299" t="str">
        <f>CONCATENATE("(",ROUND((B457/$H457)*100,1),")")</f>
        <v>(35.6)</v>
      </c>
      <c r="D457" s="302">
        <f>SUM(D455:D456)</f>
        <v>3.1374220515202103</v>
      </c>
      <c r="E457" s="299" t="str">
        <f>CONCATENATE("(",ROUND((D457/$H457)*100,1),")")</f>
        <v>(41)</v>
      </c>
      <c r="F457" s="302">
        <f>SUM(F455:F456)</f>
        <v>1.7891805857867644</v>
      </c>
      <c r="G457" s="299" t="str">
        <f>CONCATENATE("(",ROUND((F457/$H457)*100,1),")")</f>
        <v>(23.4)</v>
      </c>
      <c r="H457" s="302">
        <f>SUM(H455:H456)</f>
        <v>7.6460000000000035</v>
      </c>
      <c r="I457" s="299" t="str">
        <f>CONCATENATE("(",ROUND((H457/$H457)*100,1),")")</f>
        <v>(100)</v>
      </c>
      <c r="K457" s="302">
        <f t="shared" si="341"/>
        <v>0.15889838426582692</v>
      </c>
      <c r="L457" s="302">
        <f t="shared" si="342"/>
        <v>0.31170393550739472</v>
      </c>
      <c r="M457" s="302">
        <f t="shared" si="343"/>
        <v>0.17239768022677016</v>
      </c>
      <c r="N457" s="302">
        <f t="shared" si="344"/>
        <v>0.6429999999999918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1.6107070589536832</v>
      </c>
      <c r="C460" s="299" t="str">
        <f>CONCATENATE("(",ROUND((B460/$H462)*100,1),")")</f>
        <v>(19.4)</v>
      </c>
      <c r="D460" s="302">
        <f>'Ind T6'!W189</f>
        <v>1.3190896700742563</v>
      </c>
      <c r="E460" s="299" t="str">
        <f>CONCATENATE("(",ROUND((D460/$H462)*100,1),")")</f>
        <v>(15.9)</v>
      </c>
      <c r="F460" s="302">
        <f>'Ind T6'!X189</f>
        <v>1.3516515814396981</v>
      </c>
      <c r="G460" s="299" t="str">
        <f>CONCATENATE("(",ROUND((F460/$H462)*100,1),")")</f>
        <v>(16.3)</v>
      </c>
      <c r="H460" s="302">
        <f>SUM(B460,D460,F460)</f>
        <v>4.2814483104676375</v>
      </c>
      <c r="I460" s="299" t="str">
        <f>CONCATENATE("(",ROUND((H460/$H462)*100,1),")")</f>
        <v>(51.7)</v>
      </c>
      <c r="K460" s="302">
        <f>B460-B450</f>
        <v>7.2877611710664203E-2</v>
      </c>
      <c r="L460" s="302">
        <f>D460-D450</f>
        <v>0.14072275796767042</v>
      </c>
      <c r="M460" s="302">
        <f>F460-F450</f>
        <v>-9.2261251367316666E-2</v>
      </c>
      <c r="N460" s="302">
        <f>SUM(K460:M460)</f>
        <v>0.12133911831101796</v>
      </c>
    </row>
    <row r="461" spans="1:14" x14ac:dyDescent="0.2">
      <c r="A461" s="282" t="s">
        <v>365</v>
      </c>
      <c r="B461" s="302">
        <f>'Ind T6'!V188</f>
        <v>1.2675886880051725</v>
      </c>
      <c r="C461" s="299" t="str">
        <f>CONCATENATE("(",ROUND((B461/$H462)*100,1),")")</f>
        <v>(15.3)</v>
      </c>
      <c r="D461" s="302">
        <f>'Ind T6'!W188</f>
        <v>2.1300363169533485</v>
      </c>
      <c r="E461" s="299" t="str">
        <f>CONCATENATE("(",ROUND((D461/$H462)*100,1),")")</f>
        <v>(25.7)</v>
      </c>
      <c r="F461" s="302">
        <f>'Ind T6'!X188</f>
        <v>0.60992668457383636</v>
      </c>
      <c r="G461" s="299" t="str">
        <f>CONCATENATE("(",ROUND((F461/$H462)*100,1),")")</f>
        <v>(7.4)</v>
      </c>
      <c r="H461" s="302">
        <f t="shared" ref="H461" si="345">SUM(B461,D461,F461)</f>
        <v>4.0075516895323577</v>
      </c>
      <c r="I461" s="299" t="str">
        <f>CONCATENATE("(",ROUND((H461/$H462)*100,1),")")</f>
        <v>(48.3)</v>
      </c>
      <c r="K461" s="302">
        <f t="shared" ref="K461:K462" si="346">B461-B451</f>
        <v>-0.12286222213665599</v>
      </c>
      <c r="L461" s="302">
        <f t="shared" ref="L461:L462" si="347">D461-D451</f>
        <v>7.103579764614798E-2</v>
      </c>
      <c r="M461" s="302">
        <f t="shared" ref="M461:M462" si="348">F461-F451</f>
        <v>-5.851269382051183E-2</v>
      </c>
      <c r="N461" s="302">
        <f t="shared" ref="N461:N462" si="349">SUM(K461:M461)</f>
        <v>-0.11033911831101983</v>
      </c>
    </row>
    <row r="462" spans="1:14" x14ac:dyDescent="0.2">
      <c r="A462" s="282" t="s">
        <v>363</v>
      </c>
      <c r="B462" s="302">
        <f>SUM(B460:B461)</f>
        <v>2.8782957469588557</v>
      </c>
      <c r="C462" s="299" t="str">
        <f>CONCATENATE("(",ROUND((B462/$H462)*100,1),")")</f>
        <v>(34.7)</v>
      </c>
      <c r="D462" s="302">
        <f>SUM(D460:D461)</f>
        <v>3.449125987027605</v>
      </c>
      <c r="E462" s="299" t="str">
        <f>CONCATENATE("(",ROUND((D462/$H462)*100,1),")")</f>
        <v>(41.6)</v>
      </c>
      <c r="F462" s="302">
        <f>SUM(F460:F461)</f>
        <v>1.9615782660135346</v>
      </c>
      <c r="G462" s="299" t="str">
        <f>CONCATENATE("(",ROUND((F462/$H462)*100,1),")")</f>
        <v>(23.7)</v>
      </c>
      <c r="H462" s="302">
        <f>SUM(H460:H461)</f>
        <v>8.2889999999999944</v>
      </c>
      <c r="I462" s="299" t="str">
        <f>CONCATENATE("(",ROUND((H462/$H462)*100,1),")")</f>
        <v>(100)</v>
      </c>
      <c r="K462" s="302">
        <f t="shared" si="346"/>
        <v>-4.9984610425991782E-2</v>
      </c>
      <c r="L462" s="302">
        <f t="shared" si="347"/>
        <v>0.21175855561381862</v>
      </c>
      <c r="M462" s="302">
        <f t="shared" si="348"/>
        <v>-0.1507739451878285</v>
      </c>
      <c r="N462" s="302">
        <f t="shared" si="349"/>
        <v>1.0999999999998344E-2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1.6986475289221601</v>
      </c>
      <c r="C471" s="299" t="str">
        <f>CONCATENATE("(",ROUND((B471/$H473)*100,1),")")</f>
        <v>(20.4)</v>
      </c>
      <c r="D471" s="302">
        <f>'Ind T6'!M198</f>
        <v>0.73254713321402232</v>
      </c>
      <c r="E471" s="299" t="str">
        <f>CONCATENATE("(",ROUND((D471/$H473)*100,1),")")</f>
        <v>(8.8)</v>
      </c>
      <c r="F471" s="302">
        <f>'Ind T6'!N198</f>
        <v>0.43672736443428856</v>
      </c>
      <c r="G471" s="299" t="str">
        <f>CONCATENATE("(",ROUND((F471/$H473)*100,1),")")</f>
        <v>(5.2)</v>
      </c>
      <c r="H471" s="302">
        <f>SUM(B471,D471,F471)</f>
        <v>2.8679220265704708</v>
      </c>
      <c r="I471" s="299" t="str">
        <f>CONCATENATE("(",ROUND((H471/$H473)*100,1),")")</f>
        <v>(34.4)</v>
      </c>
      <c r="K471" s="302">
        <f>B476-B471</f>
        <v>5.1971263875794094E-3</v>
      </c>
      <c r="L471" s="302">
        <f>D476-D471</f>
        <v>-2.3700635834950301E-2</v>
      </c>
      <c r="M471" s="302">
        <f>F476-F471</f>
        <v>8.5335598876978835E-4</v>
      </c>
      <c r="N471" s="302">
        <f>SUM(K471:M471)</f>
        <v>-1.7650153458601103E-2</v>
      </c>
    </row>
    <row r="472" spans="1:14" x14ac:dyDescent="0.2">
      <c r="A472" s="282" t="s">
        <v>365</v>
      </c>
      <c r="B472" s="302">
        <f>'Ind T6'!L197</f>
        <v>1.9215357669217834</v>
      </c>
      <c r="C472" s="299" t="str">
        <f>CONCATENATE("(",ROUND((B472/$H473)*100,1),")")</f>
        <v>(23.1)</v>
      </c>
      <c r="D472" s="302">
        <f>'Ind T6'!M197</f>
        <v>1.6126809682648784</v>
      </c>
      <c r="E472" s="299" t="str">
        <f>CONCATENATE("(",ROUND((D472/$H473)*100,1),")")</f>
        <v>(19.4)</v>
      </c>
      <c r="F472" s="302">
        <f>'Ind T6'!N197</f>
        <v>1.9288612382428636</v>
      </c>
      <c r="G472" s="299" t="str">
        <f>CONCATENATE("(",ROUND((F472/$H473)*100,1),")")</f>
        <v>(23.2)</v>
      </c>
      <c r="H472" s="302">
        <f t="shared" ref="H472" si="350">SUM(B472,D472,F472)</f>
        <v>5.4630779734295256</v>
      </c>
      <c r="I472" s="299" t="str">
        <f>CONCATENATE("(",ROUND((H472/$H473)*100,1),")")</f>
        <v>(65.6)</v>
      </c>
      <c r="K472" s="302">
        <f t="shared" ref="K472:K473" si="351">B477-B472</f>
        <v>-0.11370411221396903</v>
      </c>
      <c r="L472" s="302">
        <f t="shared" ref="L472:L473" si="352">D477-D472</f>
        <v>-6.8832787843385645E-2</v>
      </c>
      <c r="M472" s="302">
        <f t="shared" ref="M472:M473" si="353">F477-F472</f>
        <v>-4.9812946484036669E-2</v>
      </c>
      <c r="N472" s="302">
        <f t="shared" ref="N472:N473" si="354">SUM(K472:M472)</f>
        <v>-0.23234984654139135</v>
      </c>
    </row>
    <row r="473" spans="1:14" x14ac:dyDescent="0.2">
      <c r="A473" s="282" t="s">
        <v>363</v>
      </c>
      <c r="B473" s="302">
        <f>SUM(B471:B472)</f>
        <v>3.6201832958439435</v>
      </c>
      <c r="C473" s="299" t="str">
        <f>CONCATENATE("(",ROUND((B473/$H473)*100,1),")")</f>
        <v>(43.5)</v>
      </c>
      <c r="D473" s="302">
        <f>SUM(D471:D472)</f>
        <v>2.3452281014789005</v>
      </c>
      <c r="E473" s="299" t="str">
        <f>CONCATENATE("(",ROUND((D473/$H473)*100,1),")")</f>
        <v>(28.2)</v>
      </c>
      <c r="F473" s="302">
        <f>SUM(F471:F472)</f>
        <v>2.365588602677152</v>
      </c>
      <c r="G473" s="299" t="str">
        <f>CONCATENATE("(",ROUND((F473/$H473)*100,1),")")</f>
        <v>(28.4)</v>
      </c>
      <c r="H473" s="302">
        <f>SUM(H471:H472)</f>
        <v>8.330999999999996</v>
      </c>
      <c r="I473" s="299" t="str">
        <f>CONCATENATE("(",ROUND((H473/$H473)*100,1),")")</f>
        <v>(100)</v>
      </c>
      <c r="K473" s="302">
        <f t="shared" si="351"/>
        <v>-0.10850698582638962</v>
      </c>
      <c r="L473" s="302">
        <f t="shared" si="352"/>
        <v>-9.2533423678335502E-2</v>
      </c>
      <c r="M473" s="302">
        <f t="shared" si="353"/>
        <v>-4.895959049526688E-2</v>
      </c>
      <c r="N473" s="302">
        <f t="shared" si="354"/>
        <v>-0.24999999999999201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1.7038446553097395</v>
      </c>
      <c r="C476" s="299" t="str">
        <f>CONCATENATE("(",ROUND((B476/$H478)*100,1),")")</f>
        <v>(21.1)</v>
      </c>
      <c r="D476" s="302">
        <f>'Ind T6'!R198</f>
        <v>0.70884649737907202</v>
      </c>
      <c r="E476" s="299" t="str">
        <f>CONCATENATE("(",ROUND((D476/$H478)*100,1),")")</f>
        <v>(8.8)</v>
      </c>
      <c r="F476" s="302">
        <f>'Ind T6'!S198</f>
        <v>0.43758072042305834</v>
      </c>
      <c r="G476" s="299" t="str">
        <f>CONCATENATE("(",ROUND((F476/$H478)*100,1),")")</f>
        <v>(5.4)</v>
      </c>
      <c r="H476" s="302">
        <f>SUM(B476,D476,F476)</f>
        <v>2.8502718731118697</v>
      </c>
      <c r="I476" s="299" t="str">
        <f>CONCATENATE("(",ROUND((H476/$H478)*100,1),")")</f>
        <v>(35.3)</v>
      </c>
      <c r="K476" s="302">
        <f>B481-B476</f>
        <v>9.425444845340758E-2</v>
      </c>
      <c r="L476" s="302">
        <f>D481-D476</f>
        <v>7.4789871971430166E-3</v>
      </c>
      <c r="M476" s="302">
        <f>F481-F476</f>
        <v>2.2363237913804734E-2</v>
      </c>
      <c r="N476" s="302">
        <f>SUM(K476:M476)</f>
        <v>0.12409667356435533</v>
      </c>
    </row>
    <row r="477" spans="1:14" x14ac:dyDescent="0.2">
      <c r="A477" s="282" t="s">
        <v>365</v>
      </c>
      <c r="B477" s="302">
        <f>'Ind T6'!Q197</f>
        <v>1.8078316547078144</v>
      </c>
      <c r="C477" s="299" t="str">
        <f>CONCATENATE("(",ROUND((B477/$H478)*100,1),")")</f>
        <v>(22.4)</v>
      </c>
      <c r="D477" s="302">
        <f>'Ind T6'!R197</f>
        <v>1.5438481804214927</v>
      </c>
      <c r="E477" s="299" t="str">
        <f>CONCATENATE("(",ROUND((D477/$H478)*100,1),")")</f>
        <v>(19.1)</v>
      </c>
      <c r="F477" s="302">
        <f>'Ind T6'!S197</f>
        <v>1.8790482917588269</v>
      </c>
      <c r="G477" s="299" t="str">
        <f>CONCATENATE("(",ROUND((F477/$H478)*100,1),")")</f>
        <v>(23.3)</v>
      </c>
      <c r="H477" s="302">
        <f t="shared" ref="H477" si="355">SUM(B477,D477,F477)</f>
        <v>5.2307281268881338</v>
      </c>
      <c r="I477" s="299" t="str">
        <f>CONCATENATE("(",ROUND((H477/$H478)*100,1),")")</f>
        <v>(64.7)</v>
      </c>
      <c r="K477" s="302">
        <f t="shared" ref="K477:K478" si="356">B482-B477</f>
        <v>-6.9622761234364949E-2</v>
      </c>
      <c r="L477" s="302">
        <f t="shared" ref="L477:L478" si="357">D482-D477</f>
        <v>-3.8557564471803696E-2</v>
      </c>
      <c r="M477" s="302">
        <f t="shared" ref="M477:M478" si="358">F482-F477</f>
        <v>-1.5916347858194513E-2</v>
      </c>
      <c r="N477" s="302">
        <f t="shared" ref="N477:N478" si="359">SUM(K477:M477)</f>
        <v>-0.12409667356436316</v>
      </c>
    </row>
    <row r="478" spans="1:14" x14ac:dyDescent="0.2">
      <c r="A478" s="282" t="s">
        <v>363</v>
      </c>
      <c r="B478" s="302">
        <f>SUM(B476:B477)</f>
        <v>3.5116763100175539</v>
      </c>
      <c r="C478" s="299" t="str">
        <f>CONCATENATE("(",ROUND((B478/$H478)*100,1),")")</f>
        <v>(43.5)</v>
      </c>
      <c r="D478" s="302">
        <f>SUM(D476:D477)</f>
        <v>2.252694677800565</v>
      </c>
      <c r="E478" s="299" t="str">
        <f>CONCATENATE("(",ROUND((D478/$H478)*100,1),")")</f>
        <v>(27.9)</v>
      </c>
      <c r="F478" s="302">
        <f>SUM(F476:F477)</f>
        <v>2.3166290121818851</v>
      </c>
      <c r="G478" s="299" t="str">
        <f>CONCATENATE("(",ROUND((F478/$H478)*100,1),")")</f>
        <v>(28.7)</v>
      </c>
      <c r="H478" s="302">
        <f>SUM(H476:H477)</f>
        <v>8.0810000000000031</v>
      </c>
      <c r="I478" s="299" t="str">
        <f>CONCATENATE("(",ROUND((H478/$H478)*100,1),")")</f>
        <v>(100)</v>
      </c>
      <c r="K478" s="302">
        <f t="shared" si="356"/>
        <v>2.4631687219042409E-2</v>
      </c>
      <c r="L478" s="302">
        <f t="shared" si="357"/>
        <v>-3.1078577274660901E-2</v>
      </c>
      <c r="M478" s="302">
        <f t="shared" si="358"/>
        <v>6.4468900556104991E-3</v>
      </c>
      <c r="N478" s="302">
        <f t="shared" si="359"/>
        <v>-7.9936057773011271E-15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1.7980991037631471</v>
      </c>
      <c r="C481" s="299" t="str">
        <f>CONCATENATE("(",ROUND((B481/$H483)*100,1),")")</f>
        <v>(22.3)</v>
      </c>
      <c r="D481" s="302">
        <f>'Ind T6'!W198</f>
        <v>0.71632548457621503</v>
      </c>
      <c r="E481" s="299" t="str">
        <f>CONCATENATE("(",ROUND((D481/$H483)*100,1),")")</f>
        <v>(8.9)</v>
      </c>
      <c r="F481" s="302">
        <f>'Ind T6'!X198</f>
        <v>0.45994395833686308</v>
      </c>
      <c r="G481" s="299" t="str">
        <f>CONCATENATE("(",ROUND((F481/$H483)*100,1),")")</f>
        <v>(5.7)</v>
      </c>
      <c r="H481" s="302">
        <f>SUM(B481,D481,F481)</f>
        <v>2.9743685466762253</v>
      </c>
      <c r="I481" s="299" t="str">
        <f>CONCATENATE("(",ROUND((H481/$H483)*100,1),")")</f>
        <v>(36.8)</v>
      </c>
      <c r="K481" s="302">
        <f>B481-B471</f>
        <v>9.9451574840986989E-2</v>
      </c>
      <c r="L481" s="302">
        <f>D481-D471</f>
        <v>-1.6221648637807284E-2</v>
      </c>
      <c r="M481" s="302">
        <f>F481-F471</f>
        <v>2.3216593902574523E-2</v>
      </c>
      <c r="N481" s="302">
        <f>SUM(K481:M481)</f>
        <v>0.10644652010575423</v>
      </c>
    </row>
    <row r="482" spans="1:14" x14ac:dyDescent="0.2">
      <c r="A482" s="282" t="s">
        <v>365</v>
      </c>
      <c r="B482" s="302">
        <f>'Ind T6'!V197</f>
        <v>1.7382088934734494</v>
      </c>
      <c r="C482" s="299" t="str">
        <f>CONCATENATE("(",ROUND((B482/$H483)*100,1),")")</f>
        <v>(21.5)</v>
      </c>
      <c r="D482" s="302">
        <f>'Ind T6'!W197</f>
        <v>1.505290615949689</v>
      </c>
      <c r="E482" s="299" t="str">
        <f>CONCATENATE("(",ROUND((D482/$H483)*100,1),")")</f>
        <v>(18.6)</v>
      </c>
      <c r="F482" s="302">
        <f>'Ind T6'!X197</f>
        <v>1.8631319439006324</v>
      </c>
      <c r="G482" s="299" t="str">
        <f>CONCATENATE("(",ROUND((F482/$H483)*100,1),")")</f>
        <v>(23.1)</v>
      </c>
      <c r="H482" s="302">
        <f t="shared" ref="H482" si="360">SUM(B482,D482,F482)</f>
        <v>5.1066314533237707</v>
      </c>
      <c r="I482" s="299" t="str">
        <f>CONCATENATE("(",ROUND((H482/$H483)*100,1),")")</f>
        <v>(63.2)</v>
      </c>
      <c r="K482" s="302">
        <f t="shared" ref="K482:K483" si="361">B482-B472</f>
        <v>-0.18332687344833398</v>
      </c>
      <c r="L482" s="302">
        <f t="shared" ref="L482:L483" si="362">D482-D472</f>
        <v>-0.10739035231518934</v>
      </c>
      <c r="M482" s="302">
        <f t="shared" ref="M482:M483" si="363">F482-F472</f>
        <v>-6.5729294342231182E-2</v>
      </c>
      <c r="N482" s="302">
        <f t="shared" ref="N482:N483" si="364">SUM(K482:M482)</f>
        <v>-0.35644652010575451</v>
      </c>
    </row>
    <row r="483" spans="1:14" x14ac:dyDescent="0.2">
      <c r="A483" s="282" t="s">
        <v>363</v>
      </c>
      <c r="B483" s="302">
        <f>SUM(B481:B482)</f>
        <v>3.5363079972365963</v>
      </c>
      <c r="C483" s="299" t="str">
        <f>CONCATENATE("(",ROUND((B483/$H483)*100,1),")")</f>
        <v>(43.8)</v>
      </c>
      <c r="D483" s="302">
        <f>SUM(D481:D482)</f>
        <v>2.2216161005259041</v>
      </c>
      <c r="E483" s="299" t="str">
        <f>CONCATENATE("(",ROUND((D483/$H483)*100,1),")")</f>
        <v>(27.5)</v>
      </c>
      <c r="F483" s="302">
        <f>SUM(F481:F482)</f>
        <v>2.3230759022374956</v>
      </c>
      <c r="G483" s="299" t="str">
        <f>CONCATENATE("(",ROUND((F483/$H483)*100,1),")")</f>
        <v>(28.7)</v>
      </c>
      <c r="H483" s="302">
        <f>SUM(H481:H482)</f>
        <v>8.080999999999996</v>
      </c>
      <c r="I483" s="299" t="str">
        <f>CONCATENATE("(",ROUND((H483/$H483)*100,1),")")</f>
        <v>(100)</v>
      </c>
      <c r="K483" s="302">
        <f t="shared" si="361"/>
        <v>-8.3875298607347215E-2</v>
      </c>
      <c r="L483" s="302">
        <f t="shared" si="362"/>
        <v>-0.1236120009529964</v>
      </c>
      <c r="M483" s="302">
        <f t="shared" si="363"/>
        <v>-4.2512700439656381E-2</v>
      </c>
      <c r="N483" s="302">
        <f t="shared" si="364"/>
        <v>-0.25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Worcestershire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0.60204853919071677</v>
      </c>
      <c r="C8" s="300">
        <v>0.40773727430182993</v>
      </c>
      <c r="D8" s="300">
        <v>0.33022368967076959</v>
      </c>
      <c r="E8" s="300">
        <f>SUM(B8:D8)</f>
        <v>1.3400095031633161</v>
      </c>
      <c r="F8" s="300"/>
      <c r="G8" s="300">
        <v>0.42059278319797039</v>
      </c>
      <c r="H8" s="300">
        <v>0.28068796420913161</v>
      </c>
      <c r="I8" s="300">
        <v>0.44405664075231172</v>
      </c>
      <c r="J8" s="300">
        <f>SUM(G8:I8)</f>
        <v>1.1453373881594138</v>
      </c>
      <c r="K8" s="300"/>
      <c r="L8" s="300">
        <v>0.53468716754242607</v>
      </c>
      <c r="M8" s="300">
        <v>2.5832769156964766E-2</v>
      </c>
      <c r="N8" s="300">
        <v>0.39682714203502106</v>
      </c>
      <c r="O8" s="300">
        <f>SUM(L8:N8)</f>
        <v>0.95734707873441183</v>
      </c>
      <c r="P8" s="300"/>
      <c r="Q8" s="300">
        <v>0.55784503735140512</v>
      </c>
      <c r="R8" s="300">
        <v>2.616893195795196E-2</v>
      </c>
      <c r="S8" s="300">
        <v>0.41997944458408198</v>
      </c>
      <c r="T8" s="300">
        <f>SUM(Q8:S8)</f>
        <v>1.003993413893439</v>
      </c>
      <c r="U8" s="300"/>
      <c r="V8" s="300">
        <v>0.55410443634998252</v>
      </c>
      <c r="W8" s="300">
        <v>2.4124795777415942E-2</v>
      </c>
      <c r="X8" s="300">
        <v>0.43003405806106082</v>
      </c>
      <c r="Y8" s="300">
        <f>SUM(V8:X8)</f>
        <v>1.0082632901884594</v>
      </c>
    </row>
    <row r="9" spans="1:25" x14ac:dyDescent="0.2">
      <c r="A9" s="260" t="s">
        <v>364</v>
      </c>
      <c r="B9" s="300">
        <v>1.6778790906122736</v>
      </c>
      <c r="C9" s="300">
        <v>0.41564682375363871</v>
      </c>
      <c r="D9" s="300">
        <v>1.9764645824707645</v>
      </c>
      <c r="E9" s="300">
        <f t="shared" ref="E9:E10" si="0">SUM(B9:D9)</f>
        <v>4.0699904968366774</v>
      </c>
      <c r="F9" s="300"/>
      <c r="G9" s="300">
        <v>1.7464889467166911</v>
      </c>
      <c r="H9" s="300">
        <v>0.20477548394638401</v>
      </c>
      <c r="I9" s="300">
        <v>1.1943981811775135</v>
      </c>
      <c r="J9" s="300">
        <f t="shared" ref="J9:J10" si="1">SUM(G9:I9)</f>
        <v>3.1456626118405886</v>
      </c>
      <c r="K9" s="300"/>
      <c r="L9" s="300">
        <v>0.94494223415488832</v>
      </c>
      <c r="M9" s="300">
        <v>2.3914494219332033E-2</v>
      </c>
      <c r="N9" s="300">
        <v>0.98279619289136677</v>
      </c>
      <c r="O9" s="300">
        <f t="shared" ref="O9:O10" si="2">SUM(L9:N9)</f>
        <v>1.9516529212655871</v>
      </c>
      <c r="P9" s="300"/>
      <c r="Q9" s="300">
        <v>1.0191841597622793</v>
      </c>
      <c r="R9" s="300">
        <v>2.5147705344624703E-2</v>
      </c>
      <c r="S9" s="300">
        <v>0.99467472099965515</v>
      </c>
      <c r="T9" s="300">
        <f t="shared" ref="T9:T10" si="3">SUM(Q9:S9)</f>
        <v>2.0390065861065594</v>
      </c>
      <c r="U9" s="300"/>
      <c r="V9" s="300">
        <v>1.0983802522039554</v>
      </c>
      <c r="W9" s="300">
        <v>2.5145951154274315E-2</v>
      </c>
      <c r="X9" s="300">
        <v>0.91521050645331037</v>
      </c>
      <c r="Y9" s="300">
        <f t="shared" ref="Y9:Y10" si="4">SUM(V9:X9)</f>
        <v>2.0387367098115403</v>
      </c>
    </row>
    <row r="10" spans="1:25" x14ac:dyDescent="0.2">
      <c r="A10" s="264" t="s">
        <v>363</v>
      </c>
      <c r="B10" s="301">
        <f>SUM(B8:B9)</f>
        <v>2.2799276298029905</v>
      </c>
      <c r="C10" s="301">
        <f t="shared" ref="C10:D10" si="5">SUM(C8:C9)</f>
        <v>0.82338409805546864</v>
      </c>
      <c r="D10" s="301">
        <f t="shared" si="5"/>
        <v>2.306688272141534</v>
      </c>
      <c r="E10" s="301">
        <f t="shared" si="0"/>
        <v>5.409999999999993</v>
      </c>
      <c r="F10" s="301"/>
      <c r="G10" s="301">
        <f>SUM(G8:G9)</f>
        <v>2.1670817299146616</v>
      </c>
      <c r="H10" s="301">
        <f t="shared" ref="H10" si="6">SUM(H8:H9)</f>
        <v>0.48546344815551562</v>
      </c>
      <c r="I10" s="301">
        <f t="shared" ref="I10" si="7">SUM(I8:I9)</f>
        <v>1.6384548219298252</v>
      </c>
      <c r="J10" s="301">
        <f t="shared" si="1"/>
        <v>4.2910000000000021</v>
      </c>
      <c r="K10" s="301"/>
      <c r="L10" s="301">
        <f>SUM(L8:L9)</f>
        <v>1.4796294016973144</v>
      </c>
      <c r="M10" s="301">
        <f t="shared" ref="M10" si="8">SUM(M8:M9)</f>
        <v>4.9747263376296799E-2</v>
      </c>
      <c r="N10" s="301">
        <f t="shared" ref="N10" si="9">SUM(N8:N9)</f>
        <v>1.3796233349263878</v>
      </c>
      <c r="O10" s="301">
        <f t="shared" si="2"/>
        <v>2.9089999999999989</v>
      </c>
      <c r="P10" s="301"/>
      <c r="Q10" s="301">
        <f>SUM(Q8:Q9)</f>
        <v>1.5770291971136845</v>
      </c>
      <c r="R10" s="301">
        <f t="shared" ref="R10" si="10">SUM(R8:R9)</f>
        <v>5.1316637302576663E-2</v>
      </c>
      <c r="S10" s="301">
        <f t="shared" ref="S10" si="11">SUM(S8:S9)</f>
        <v>1.414654165583737</v>
      </c>
      <c r="T10" s="301">
        <f t="shared" si="3"/>
        <v>3.0429999999999984</v>
      </c>
      <c r="U10" s="301"/>
      <c r="V10" s="301">
        <f>SUM(V8:V9)</f>
        <v>1.6524846885539379</v>
      </c>
      <c r="W10" s="301">
        <f t="shared" ref="W10" si="12">SUM(W8:W9)</f>
        <v>4.9270746931690257E-2</v>
      </c>
      <c r="X10" s="301">
        <f t="shared" ref="X10" si="13">SUM(X8:X9)</f>
        <v>1.3452445645143711</v>
      </c>
      <c r="Y10" s="301">
        <f t="shared" si="4"/>
        <v>3.0469999999999993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7.8260869565008467E-3</v>
      </c>
      <c r="C17" s="300">
        <v>1.1561264822246343E-3</v>
      </c>
      <c r="D17" s="300">
        <v>8.8932806325060833E-5</v>
      </c>
      <c r="E17" s="300">
        <f>SUM(B17:D17)</f>
        <v>9.071146245050541E-3</v>
      </c>
      <c r="F17" s="300"/>
      <c r="G17" s="300">
        <v>1.5082633672226255E-2</v>
      </c>
      <c r="H17" s="300">
        <v>7.0260715863994863E-3</v>
      </c>
      <c r="I17" s="300">
        <v>9.3680954487132721E-5</v>
      </c>
      <c r="J17" s="300">
        <f>SUM(G17:I17)</f>
        <v>2.2202386213112876E-2</v>
      </c>
      <c r="K17" s="300"/>
      <c r="L17" s="300">
        <v>3.194095477424462E-2</v>
      </c>
      <c r="M17" s="300">
        <v>4.8994974874597965E-3</v>
      </c>
      <c r="N17" s="300">
        <v>0</v>
      </c>
      <c r="O17" s="300">
        <f>SUM(L17:N17)</f>
        <v>3.6840452261704418E-2</v>
      </c>
      <c r="P17" s="300"/>
      <c r="Q17" s="300">
        <v>2.2768585802916155E-2</v>
      </c>
      <c r="R17" s="300">
        <v>3.5997764114090191E-3</v>
      </c>
      <c r="S17" s="300">
        <v>0</v>
      </c>
      <c r="T17" s="300">
        <f>SUM(Q17:S17)</f>
        <v>2.6368362214325175E-2</v>
      </c>
      <c r="U17" s="300"/>
      <c r="V17" s="300">
        <v>1.3703382480768557E-2</v>
      </c>
      <c r="W17" s="300">
        <v>2.3417172593128721E-3</v>
      </c>
      <c r="X17" s="300">
        <v>0</v>
      </c>
      <c r="Y17" s="300">
        <f>SUM(V17:X17)</f>
        <v>1.604509974008143E-2</v>
      </c>
    </row>
    <row r="18" spans="1:25" x14ac:dyDescent="0.2">
      <c r="A18" s="260" t="s">
        <v>364</v>
      </c>
      <c r="B18" s="300">
        <v>5.4337944664283405E-2</v>
      </c>
      <c r="C18" s="300">
        <v>1.7786561264945626E-4</v>
      </c>
      <c r="D18" s="300">
        <v>7.1413043478016774E-2</v>
      </c>
      <c r="E18" s="300">
        <f t="shared" ref="E18:E19" si="14">SUM(B18:D18)</f>
        <v>0.12592885375494964</v>
      </c>
      <c r="F18" s="300"/>
      <c r="G18" s="300">
        <v>0.12131683605770696</v>
      </c>
      <c r="H18" s="300">
        <v>1.7799381352205882E-3</v>
      </c>
      <c r="I18" s="300">
        <v>6.6700839593959615E-2</v>
      </c>
      <c r="J18" s="300">
        <f t="shared" ref="J18:J19" si="15">SUM(G18:I18)</f>
        <v>0.18979761378688717</v>
      </c>
      <c r="K18" s="300"/>
      <c r="L18" s="300">
        <v>0.18505025125586705</v>
      </c>
      <c r="M18" s="300">
        <v>3.1092964824281141E-3</v>
      </c>
      <c r="N18" s="300">
        <v>0</v>
      </c>
      <c r="O18" s="300">
        <f t="shared" ref="O18:O19" si="16">SUM(L18:N18)</f>
        <v>0.18815954773829516</v>
      </c>
      <c r="P18" s="300"/>
      <c r="Q18" s="300">
        <v>0.13238177752855326</v>
      </c>
      <c r="R18" s="300">
        <v>2.249860257121435E-3</v>
      </c>
      <c r="S18" s="300">
        <v>0</v>
      </c>
      <c r="T18" s="300">
        <f t="shared" ref="T18:T19" si="17">SUM(Q18:S18)</f>
        <v>0.13463163778567469</v>
      </c>
      <c r="U18" s="300"/>
      <c r="V18" s="300">
        <v>8.2393755420370307E-2</v>
      </c>
      <c r="W18" s="300">
        <v>1.5611448395481938E-3</v>
      </c>
      <c r="X18" s="300">
        <v>0</v>
      </c>
      <c r="Y18" s="300">
        <f t="shared" ref="Y18:Y19" si="18">SUM(V18:X18)</f>
        <v>8.3954900259918502E-2</v>
      </c>
    </row>
    <row r="19" spans="1:25" x14ac:dyDescent="0.2">
      <c r="A19" s="264" t="s">
        <v>363</v>
      </c>
      <c r="B19" s="301">
        <f>SUM(B17:B18)</f>
        <v>6.2164031620784252E-2</v>
      </c>
      <c r="C19" s="301">
        <f t="shared" ref="C19" si="19">SUM(C17:C18)</f>
        <v>1.3339920948740906E-3</v>
      </c>
      <c r="D19" s="301">
        <f t="shared" ref="D19" si="20">SUM(D17:D18)</f>
        <v>7.1501976284341837E-2</v>
      </c>
      <c r="E19" s="301">
        <f t="shared" si="14"/>
        <v>0.13500000000000018</v>
      </c>
      <c r="F19" s="301"/>
      <c r="G19" s="301">
        <f>SUM(G17:G18)</f>
        <v>0.13639946972993322</v>
      </c>
      <c r="H19" s="301">
        <f t="shared" ref="H19" si="21">SUM(H17:H18)</f>
        <v>8.8060097216200745E-3</v>
      </c>
      <c r="I19" s="301">
        <f t="shared" ref="I19" si="22">SUM(I17:I18)</f>
        <v>6.6794520548446742E-2</v>
      </c>
      <c r="J19" s="301">
        <f t="shared" si="15"/>
        <v>0.21200000000000002</v>
      </c>
      <c r="K19" s="301"/>
      <c r="L19" s="301">
        <f>SUM(L17:L18)</f>
        <v>0.21699120603011168</v>
      </c>
      <c r="M19" s="301">
        <f t="shared" ref="M19" si="23">SUM(M17:M18)</f>
        <v>8.0087939698879097E-3</v>
      </c>
      <c r="N19" s="301">
        <f t="shared" ref="N19" si="24">SUM(N17:N18)</f>
        <v>0</v>
      </c>
      <c r="O19" s="301">
        <f t="shared" si="16"/>
        <v>0.22499999999999959</v>
      </c>
      <c r="P19" s="301"/>
      <c r="Q19" s="301">
        <f>SUM(Q17:Q18)</f>
        <v>0.15515036333146942</v>
      </c>
      <c r="R19" s="301">
        <f t="shared" ref="R19" si="25">SUM(R17:R18)</f>
        <v>5.8496366685304542E-3</v>
      </c>
      <c r="S19" s="301">
        <f t="shared" ref="S19" si="26">SUM(S17:S18)</f>
        <v>0</v>
      </c>
      <c r="T19" s="301">
        <f t="shared" si="17"/>
        <v>0.16099999999999987</v>
      </c>
      <c r="U19" s="301"/>
      <c r="V19" s="301">
        <f>SUM(V17:V18)</f>
        <v>9.6097137901138857E-2</v>
      </c>
      <c r="W19" s="301">
        <f t="shared" ref="W19" si="27">SUM(W17:W18)</f>
        <v>3.902862098861066E-3</v>
      </c>
      <c r="X19" s="301">
        <f t="shared" ref="X19" si="28">SUM(X17:X18)</f>
        <v>0</v>
      </c>
      <c r="Y19" s="301">
        <f t="shared" si="18"/>
        <v>9.9999999999999922E-2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1.2376669860850458</v>
      </c>
      <c r="C26" s="300">
        <v>0.32852710368241034</v>
      </c>
      <c r="D26" s="300">
        <v>8.6440651628575962E-2</v>
      </c>
      <c r="E26" s="300">
        <f>SUM(B26:D26)</f>
        <v>1.6526347413960321</v>
      </c>
      <c r="F26" s="300"/>
      <c r="G26" s="300">
        <v>0.98700893996884465</v>
      </c>
      <c r="H26" s="300">
        <v>0.26002832927527275</v>
      </c>
      <c r="I26" s="300">
        <v>6.9470596774666785E-2</v>
      </c>
      <c r="J26" s="300">
        <f>SUM(G26:I26)</f>
        <v>1.3165078660187841</v>
      </c>
      <c r="K26" s="300"/>
      <c r="L26" s="300">
        <v>1.0224664460970958</v>
      </c>
      <c r="M26" s="300">
        <v>0.25123657551738043</v>
      </c>
      <c r="N26" s="300">
        <v>6.4011506705375407E-2</v>
      </c>
      <c r="O26" s="300">
        <f>SUM(L26:N26)</f>
        <v>1.3377145283198517</v>
      </c>
      <c r="P26" s="300"/>
      <c r="Q26" s="300">
        <v>1.0659160305551456</v>
      </c>
      <c r="R26" s="300">
        <v>0.25202290076948775</v>
      </c>
      <c r="S26" s="300">
        <v>6.6068702290356926E-2</v>
      </c>
      <c r="T26" s="300">
        <f>SUM(Q26:S26)</f>
        <v>1.3840076336149902</v>
      </c>
      <c r="U26" s="300"/>
      <c r="V26" s="300">
        <v>1.1000808685047128</v>
      </c>
      <c r="W26" s="300">
        <v>0.24172180518546546</v>
      </c>
      <c r="X26" s="300">
        <v>6.6539462272955555E-2</v>
      </c>
      <c r="Y26" s="300">
        <f>SUM(V26:X26)</f>
        <v>1.4083421359631338</v>
      </c>
    </row>
    <row r="27" spans="1:25" x14ac:dyDescent="0.2">
      <c r="A27" s="260" t="s">
        <v>364</v>
      </c>
      <c r="B27" s="300">
        <v>3.0780502965465746</v>
      </c>
      <c r="C27" s="300">
        <v>0.18761700033849601</v>
      </c>
      <c r="D27" s="300">
        <v>0.16169796171889012</v>
      </c>
      <c r="E27" s="300">
        <f t="shared" ref="E27:E28" si="29">SUM(B27:D27)</f>
        <v>3.4273652586039605</v>
      </c>
      <c r="F27" s="300"/>
      <c r="G27" s="300">
        <v>2.4191103854587608</v>
      </c>
      <c r="H27" s="300">
        <v>0.1818596017669088</v>
      </c>
      <c r="I27" s="300">
        <v>2.5522146755543075E-2</v>
      </c>
      <c r="J27" s="300">
        <f t="shared" ref="J27:J28" si="30">SUM(G27:I27)</f>
        <v>2.6264921339812126</v>
      </c>
      <c r="K27" s="300"/>
      <c r="L27" s="300">
        <v>2.3170104233689428</v>
      </c>
      <c r="M27" s="300">
        <v>0.2163107981495262</v>
      </c>
      <c r="N27" s="300">
        <v>3.9964250161678844E-2</v>
      </c>
      <c r="O27" s="300">
        <f t="shared" ref="O27:O28" si="31">SUM(L27:N27)</f>
        <v>2.5732854716801477</v>
      </c>
      <c r="P27" s="300"/>
      <c r="Q27" s="300">
        <v>2.3031297709672227</v>
      </c>
      <c r="R27" s="300">
        <v>0.21744274808990116</v>
      </c>
      <c r="S27" s="300">
        <v>4.0419847327887011E-2</v>
      </c>
      <c r="T27" s="300">
        <f t="shared" ref="T27:T28" si="32">SUM(Q27:S27)</f>
        <v>2.5609923663850109</v>
      </c>
      <c r="U27" s="300"/>
      <c r="V27" s="300">
        <v>2.1771023716175808</v>
      </c>
      <c r="W27" s="300">
        <v>0.21005819900171388</v>
      </c>
      <c r="X27" s="300">
        <v>4.0497293417568185E-2</v>
      </c>
      <c r="Y27" s="300">
        <f t="shared" ref="Y27:Y28" si="33">SUM(V27:X27)</f>
        <v>2.4276578640368629</v>
      </c>
    </row>
    <row r="28" spans="1:25" x14ac:dyDescent="0.2">
      <c r="A28" s="264" t="s">
        <v>363</v>
      </c>
      <c r="B28" s="301">
        <f>SUM(B26:B27)</f>
        <v>4.3157172826316206</v>
      </c>
      <c r="C28" s="301">
        <f t="shared" ref="C28" si="34">SUM(C26:C27)</f>
        <v>0.51614410402090638</v>
      </c>
      <c r="D28" s="301">
        <f t="shared" ref="D28" si="35">SUM(D26:D27)</f>
        <v>0.24813861334746606</v>
      </c>
      <c r="E28" s="301">
        <f t="shared" si="29"/>
        <v>5.079999999999993</v>
      </c>
      <c r="F28" s="301"/>
      <c r="G28" s="301">
        <f>SUM(G26:G27)</f>
        <v>3.4061193254276052</v>
      </c>
      <c r="H28" s="301">
        <f t="shared" ref="H28" si="36">SUM(H26:H27)</f>
        <v>0.44188793104218155</v>
      </c>
      <c r="I28" s="301">
        <f t="shared" ref="I28" si="37">SUM(I26:I27)</f>
        <v>9.4992743530209867E-2</v>
      </c>
      <c r="J28" s="301">
        <f t="shared" si="30"/>
        <v>3.9429999999999965</v>
      </c>
      <c r="K28" s="301"/>
      <c r="L28" s="301">
        <f>SUM(L26:L27)</f>
        <v>3.3394768694660386</v>
      </c>
      <c r="M28" s="301">
        <f t="shared" ref="M28" si="38">SUM(M26:M27)</f>
        <v>0.46754737366690663</v>
      </c>
      <c r="N28" s="301">
        <f t="shared" ref="N28" si="39">SUM(N26:N27)</f>
        <v>0.10397575686705425</v>
      </c>
      <c r="O28" s="301">
        <f t="shared" si="31"/>
        <v>3.9109999999999991</v>
      </c>
      <c r="P28" s="301"/>
      <c r="Q28" s="301">
        <f>SUM(Q26:Q27)</f>
        <v>3.3690458015223683</v>
      </c>
      <c r="R28" s="301">
        <f t="shared" ref="R28" si="40">SUM(R26:R27)</f>
        <v>0.46946564885938891</v>
      </c>
      <c r="S28" s="301">
        <f t="shared" ref="S28" si="41">SUM(S26:S27)</f>
        <v>0.10648854961824394</v>
      </c>
      <c r="T28" s="301">
        <f t="shared" si="32"/>
        <v>3.9450000000000012</v>
      </c>
      <c r="U28" s="301"/>
      <c r="V28" s="301">
        <f>SUM(V26:V27)</f>
        <v>3.2771832401222936</v>
      </c>
      <c r="W28" s="301">
        <f t="shared" ref="W28" si="42">SUM(W26:W27)</f>
        <v>0.45178000418717934</v>
      </c>
      <c r="X28" s="301">
        <f t="shared" ref="X28" si="43">SUM(X26:X27)</f>
        <v>0.10703675569052373</v>
      </c>
      <c r="Y28" s="301">
        <f t="shared" si="33"/>
        <v>3.8359999999999967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1.079991457551188</v>
      </c>
      <c r="C35" s="300">
        <v>0.31231927389597408</v>
      </c>
      <c r="D35" s="300">
        <v>4.2003203417680615E-2</v>
      </c>
      <c r="E35" s="300">
        <f>SUM(B35:D35)</f>
        <v>1.4343139348648428</v>
      </c>
      <c r="F35" s="300"/>
      <c r="G35" s="300">
        <v>1.1638093751792042</v>
      </c>
      <c r="H35" s="300">
        <v>0.30672540663764708</v>
      </c>
      <c r="I35" s="300">
        <v>0.15934837845109537</v>
      </c>
      <c r="J35" s="300">
        <f>SUM(G35:I35)</f>
        <v>1.6298831602679467</v>
      </c>
      <c r="K35" s="300"/>
      <c r="L35" s="300">
        <v>1.3090176394320765</v>
      </c>
      <c r="M35" s="300">
        <v>0.33529281901492064</v>
      </c>
      <c r="N35" s="300">
        <v>0.10839421830629897</v>
      </c>
      <c r="O35" s="300">
        <f>SUM(L35:N35)</f>
        <v>1.7527046767532961</v>
      </c>
      <c r="P35" s="300"/>
      <c r="Q35" s="300">
        <v>1.4107189755406133</v>
      </c>
      <c r="R35" s="300">
        <v>0.36083130399196067</v>
      </c>
      <c r="S35" s="300">
        <v>0.11894623437247301</v>
      </c>
      <c r="T35" s="300">
        <f>SUM(Q35:S35)</f>
        <v>1.8904965139050469</v>
      </c>
      <c r="U35" s="300"/>
      <c r="V35" s="300">
        <v>1.2733683710929184</v>
      </c>
      <c r="W35" s="300">
        <v>0.32967796916510234</v>
      </c>
      <c r="X35" s="300">
        <v>0.11523387133209267</v>
      </c>
      <c r="Y35" s="300">
        <f>SUM(V35:X35)</f>
        <v>1.7182802115901135</v>
      </c>
    </row>
    <row r="36" spans="1:25" x14ac:dyDescent="0.2">
      <c r="A36" s="260" t="s">
        <v>364</v>
      </c>
      <c r="B36" s="300">
        <v>4.9489001601676117</v>
      </c>
      <c r="C36" s="300">
        <v>0.13301014415433313</v>
      </c>
      <c r="D36" s="300">
        <v>0.33777576081321664</v>
      </c>
      <c r="E36" s="300">
        <f t="shared" ref="E36:E37" si="44">SUM(B36:D36)</f>
        <v>5.4196860651351617</v>
      </c>
      <c r="F36" s="300"/>
      <c r="G36" s="300">
        <v>5.8470339515451784</v>
      </c>
      <c r="H36" s="300">
        <v>0.14171490306825524</v>
      </c>
      <c r="I36" s="300">
        <v>0.46736798511862138</v>
      </c>
      <c r="J36" s="300">
        <f t="shared" ref="J36:J37" si="45">SUM(G36:I36)</f>
        <v>6.4561168397320552</v>
      </c>
      <c r="K36" s="300"/>
      <c r="L36" s="300">
        <v>5.384408211236595</v>
      </c>
      <c r="M36" s="300">
        <v>0.2055180897580999</v>
      </c>
      <c r="N36" s="300">
        <v>0.20236902225202111</v>
      </c>
      <c r="O36" s="300">
        <f t="shared" ref="O36:O37" si="46">SUM(L36:N36)</f>
        <v>5.7922953232467158</v>
      </c>
      <c r="P36" s="300"/>
      <c r="Q36" s="300">
        <v>5.837515194604828</v>
      </c>
      <c r="R36" s="300">
        <v>0.23256900091634897</v>
      </c>
      <c r="S36" s="300">
        <v>0.22341929057377982</v>
      </c>
      <c r="T36" s="300">
        <f t="shared" ref="T36:T37" si="47">SUM(Q36:S36)</f>
        <v>6.2935034860949566</v>
      </c>
      <c r="U36" s="300"/>
      <c r="V36" s="300">
        <v>5.3786602694432997</v>
      </c>
      <c r="W36" s="300">
        <v>0.22944495682762767</v>
      </c>
      <c r="X36" s="300">
        <v>0.21461456213893815</v>
      </c>
      <c r="Y36" s="300">
        <f t="shared" ref="Y36:Y37" si="48">SUM(V36:X36)</f>
        <v>5.8227197884098656</v>
      </c>
    </row>
    <row r="37" spans="1:25" x14ac:dyDescent="0.2">
      <c r="A37" s="264" t="s">
        <v>363</v>
      </c>
      <c r="B37" s="301">
        <f>SUM(B35:B36)</f>
        <v>6.0288916177187994</v>
      </c>
      <c r="C37" s="301">
        <f t="shared" ref="C37" si="49">SUM(C35:C36)</f>
        <v>0.44532941805030724</v>
      </c>
      <c r="D37" s="301">
        <f t="shared" ref="D37" si="50">SUM(D35:D36)</f>
        <v>0.37977896423089724</v>
      </c>
      <c r="E37" s="301">
        <f t="shared" si="44"/>
        <v>6.8540000000000036</v>
      </c>
      <c r="F37" s="301"/>
      <c r="G37" s="301">
        <f>SUM(G35:G36)</f>
        <v>7.0108433267243822</v>
      </c>
      <c r="H37" s="301">
        <f t="shared" ref="H37" si="51">SUM(H35:H36)</f>
        <v>0.44844030970590232</v>
      </c>
      <c r="I37" s="301">
        <f t="shared" ref="I37" si="52">SUM(I35:I36)</f>
        <v>0.62671636356971672</v>
      </c>
      <c r="J37" s="301">
        <f t="shared" si="45"/>
        <v>8.0860000000000021</v>
      </c>
      <c r="K37" s="301"/>
      <c r="L37" s="301">
        <f>SUM(L35:L36)</f>
        <v>6.693425850668671</v>
      </c>
      <c r="M37" s="301">
        <f t="shared" ref="M37" si="53">SUM(M35:M36)</f>
        <v>0.54081090877302052</v>
      </c>
      <c r="N37" s="301">
        <f t="shared" ref="N37" si="54">SUM(N35:N36)</f>
        <v>0.31076324055832005</v>
      </c>
      <c r="O37" s="301">
        <f t="shared" si="46"/>
        <v>7.5450000000000124</v>
      </c>
      <c r="P37" s="301"/>
      <c r="Q37" s="301">
        <f>SUM(Q35:Q36)</f>
        <v>7.2482341701454409</v>
      </c>
      <c r="R37" s="301">
        <f t="shared" ref="R37" si="55">SUM(R35:R36)</f>
        <v>0.59340030490830964</v>
      </c>
      <c r="S37" s="301">
        <f t="shared" ref="S37" si="56">SUM(S35:S36)</f>
        <v>0.34236552494625283</v>
      </c>
      <c r="T37" s="301">
        <f t="shared" si="47"/>
        <v>8.1840000000000028</v>
      </c>
      <c r="U37" s="301"/>
      <c r="V37" s="301">
        <f>SUM(V35:V36)</f>
        <v>6.6520286405362183</v>
      </c>
      <c r="W37" s="301">
        <f t="shared" ref="W37" si="57">SUM(W35:W36)</f>
        <v>0.55912292599272995</v>
      </c>
      <c r="X37" s="301">
        <f t="shared" ref="X37" si="58">SUM(X35:X36)</f>
        <v>0.32984843347103082</v>
      </c>
      <c r="Y37" s="301">
        <f t="shared" si="48"/>
        <v>7.5409999999999791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3.0840939668217215</v>
      </c>
      <c r="C44" s="300">
        <v>0.76951235002644913</v>
      </c>
      <c r="D44" s="300">
        <v>0.23066846828325593</v>
      </c>
      <c r="E44" s="300">
        <f>SUM(B44:D44)</f>
        <v>4.0842747851314272</v>
      </c>
      <c r="F44" s="300"/>
      <c r="G44" s="300">
        <v>3.0724968660672536</v>
      </c>
      <c r="H44" s="300">
        <v>0.89397381013074506</v>
      </c>
      <c r="I44" s="300">
        <v>0.31308813916746248</v>
      </c>
      <c r="J44" s="300">
        <f>SUM(G44:I44)</f>
        <v>4.2795588153654611</v>
      </c>
      <c r="K44" s="300"/>
      <c r="L44" s="300">
        <v>3.1974813632182708</v>
      </c>
      <c r="M44" s="300">
        <v>0.93349411388887515</v>
      </c>
      <c r="N44" s="300">
        <v>0.32040934218567635</v>
      </c>
      <c r="O44" s="300">
        <f>SUM(L44:N44)</f>
        <v>4.451384819292822</v>
      </c>
      <c r="P44" s="300"/>
      <c r="Q44" s="300">
        <v>3.128406678373667</v>
      </c>
      <c r="R44" s="300">
        <v>0.88916336361706749</v>
      </c>
      <c r="S44" s="300">
        <v>0.29148731617909551</v>
      </c>
      <c r="T44" s="300">
        <f>SUM(Q44:S44)</f>
        <v>4.3090573581698299</v>
      </c>
      <c r="U44" s="300"/>
      <c r="V44" s="300">
        <v>2.9876951833586127</v>
      </c>
      <c r="W44" s="300">
        <v>0.82714299870638641</v>
      </c>
      <c r="X44" s="300">
        <v>0.26235211005285219</v>
      </c>
      <c r="Y44" s="300">
        <f>SUM(V44:X44)</f>
        <v>4.0771902921178516</v>
      </c>
    </row>
    <row r="45" spans="1:25" x14ac:dyDescent="0.2">
      <c r="A45" s="260" t="s">
        <v>364</v>
      </c>
      <c r="B45" s="300">
        <v>16.98299035030357</v>
      </c>
      <c r="C45" s="300">
        <v>0.35243724126674597</v>
      </c>
      <c r="D45" s="300">
        <v>1.777297623298226</v>
      </c>
      <c r="E45" s="300">
        <f t="shared" ref="E45:E46" si="59">SUM(B45:D45)</f>
        <v>19.11272521486854</v>
      </c>
      <c r="F45" s="300"/>
      <c r="G45" s="300">
        <v>15.908303412296288</v>
      </c>
      <c r="H45" s="300">
        <v>0.52393609538147656</v>
      </c>
      <c r="I45" s="300">
        <v>0.93720167695680334</v>
      </c>
      <c r="J45" s="300">
        <f t="shared" ref="J45:J46" si="60">SUM(G45:I45)</f>
        <v>17.369441184634567</v>
      </c>
      <c r="K45" s="300"/>
      <c r="L45" s="300">
        <v>14.527427531999663</v>
      </c>
      <c r="M45" s="300">
        <v>0.81585457035863651</v>
      </c>
      <c r="N45" s="300">
        <v>0.85433307834890337</v>
      </c>
      <c r="O45" s="300">
        <f t="shared" ref="O45:O46" si="61">SUM(L45:N45)</f>
        <v>16.197615180707203</v>
      </c>
      <c r="P45" s="300"/>
      <c r="Q45" s="300">
        <v>14.070070972005952</v>
      </c>
      <c r="R45" s="300">
        <v>0.76438283442035115</v>
      </c>
      <c r="S45" s="300">
        <v>0.80748883540384686</v>
      </c>
      <c r="T45" s="300">
        <f t="shared" ref="T45:T46" si="62">SUM(Q45:S45)</f>
        <v>15.64194264183015</v>
      </c>
      <c r="U45" s="300"/>
      <c r="V45" s="300">
        <v>13.109624861389706</v>
      </c>
      <c r="W45" s="300">
        <v>0.72128483962595236</v>
      </c>
      <c r="X45" s="300">
        <v>0.78990000686647444</v>
      </c>
      <c r="Y45" s="300">
        <f t="shared" ref="Y45:Y46" si="63">SUM(V45:X45)</f>
        <v>14.620809707882133</v>
      </c>
    </row>
    <row r="46" spans="1:25" x14ac:dyDescent="0.2">
      <c r="A46" s="264" t="s">
        <v>363</v>
      </c>
      <c r="B46" s="301">
        <f>SUM(B44:B45)</f>
        <v>20.067084317125293</v>
      </c>
      <c r="C46" s="301">
        <f t="shared" ref="C46" si="64">SUM(C44:C45)</f>
        <v>1.1219495912931952</v>
      </c>
      <c r="D46" s="301">
        <f t="shared" ref="D46" si="65">SUM(D44:D45)</f>
        <v>2.0079660915814821</v>
      </c>
      <c r="E46" s="301">
        <f t="shared" si="59"/>
        <v>23.196999999999971</v>
      </c>
      <c r="F46" s="301"/>
      <c r="G46" s="301">
        <f>SUM(G44:G45)</f>
        <v>18.980800278363542</v>
      </c>
      <c r="H46" s="301">
        <f t="shared" ref="H46" si="66">SUM(H44:H45)</f>
        <v>1.4179099055122215</v>
      </c>
      <c r="I46" s="301">
        <f t="shared" ref="I46" si="67">SUM(I44:I45)</f>
        <v>1.2502898161242659</v>
      </c>
      <c r="J46" s="301">
        <f t="shared" si="60"/>
        <v>21.649000000000029</v>
      </c>
      <c r="K46" s="301"/>
      <c r="L46" s="301">
        <f>SUM(L44:L45)</f>
        <v>17.724908895217933</v>
      </c>
      <c r="M46" s="301">
        <f t="shared" ref="M46" si="68">SUM(M44:M45)</f>
        <v>1.7493486842475117</v>
      </c>
      <c r="N46" s="301">
        <f t="shared" ref="N46" si="69">SUM(N44:N45)</f>
        <v>1.1747424205345798</v>
      </c>
      <c r="O46" s="301">
        <f t="shared" si="61"/>
        <v>20.649000000000022</v>
      </c>
      <c r="P46" s="301"/>
      <c r="Q46" s="301">
        <f>SUM(Q44:Q45)</f>
        <v>17.198477650379619</v>
      </c>
      <c r="R46" s="301">
        <f t="shared" ref="R46" si="70">SUM(R44:R45)</f>
        <v>1.6535461980374186</v>
      </c>
      <c r="S46" s="301">
        <f t="shared" ref="S46" si="71">SUM(S44:S45)</f>
        <v>1.0989761515829424</v>
      </c>
      <c r="T46" s="301">
        <f t="shared" si="62"/>
        <v>19.950999999999979</v>
      </c>
      <c r="U46" s="301"/>
      <c r="V46" s="301">
        <f>SUM(V44:V45)</f>
        <v>16.097320044748319</v>
      </c>
      <c r="W46" s="301">
        <f t="shared" ref="W46" si="72">SUM(W44:W45)</f>
        <v>1.5484278383323389</v>
      </c>
      <c r="X46" s="301">
        <f t="shared" ref="X46" si="73">SUM(X44:X45)</f>
        <v>1.0522521169193266</v>
      </c>
      <c r="Y46" s="301">
        <f t="shared" si="63"/>
        <v>18.697999999999986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7.2112680380829131E-2</v>
      </c>
      <c r="C53" s="300">
        <v>1.8925237949326899E-2</v>
      </c>
      <c r="D53" s="300">
        <v>2.8937672705314546E-5</v>
      </c>
      <c r="E53" s="300">
        <f>SUM(B53:D53)</f>
        <v>9.1066856002861352E-2</v>
      </c>
      <c r="F53" s="300"/>
      <c r="G53" s="300">
        <v>7.3415403796992684E-2</v>
      </c>
      <c r="H53" s="300">
        <v>1.5993381929793885E-2</v>
      </c>
      <c r="I53" s="300">
        <v>2.7527335507787784E-5</v>
      </c>
      <c r="J53" s="300">
        <f>SUM(G53:I53)</f>
        <v>8.9436313062294354E-2</v>
      </c>
      <c r="K53" s="300"/>
      <c r="L53" s="300">
        <v>7.715101544759502E-2</v>
      </c>
      <c r="M53" s="300">
        <v>1.7277903141830028E-2</v>
      </c>
      <c r="N53" s="300">
        <v>0</v>
      </c>
      <c r="O53" s="300">
        <f>SUM(L53:N53)</f>
        <v>9.4428918589425051E-2</v>
      </c>
      <c r="P53" s="300"/>
      <c r="Q53" s="300">
        <v>7.5289074561770045E-2</v>
      </c>
      <c r="R53" s="300">
        <v>1.670338752147733E-2</v>
      </c>
      <c r="S53" s="300">
        <v>0</v>
      </c>
      <c r="T53" s="300">
        <f>SUM(Q53:S53)</f>
        <v>9.1992462083247378E-2</v>
      </c>
      <c r="U53" s="300"/>
      <c r="V53" s="300">
        <v>7.6011341630961918E-2</v>
      </c>
      <c r="W53" s="300">
        <v>1.6542185338623179E-2</v>
      </c>
      <c r="X53" s="300">
        <v>0</v>
      </c>
      <c r="Y53" s="300">
        <f>SUM(V53:X53)</f>
        <v>9.2553526969585104E-2</v>
      </c>
    </row>
    <row r="54" spans="1:25" x14ac:dyDescent="0.2">
      <c r="A54" s="260" t="s">
        <v>364</v>
      </c>
      <c r="B54" s="300">
        <v>0.26032330365328138</v>
      </c>
      <c r="C54" s="300">
        <v>5.9032852318530692E-3</v>
      </c>
      <c r="D54" s="300">
        <v>1.9706555112003903E-2</v>
      </c>
      <c r="E54" s="300">
        <f t="shared" ref="E54:E55" si="74">SUM(B54:D54)</f>
        <v>0.28593314399713837</v>
      </c>
      <c r="F54" s="300"/>
      <c r="G54" s="300">
        <v>0.19288403990144021</v>
      </c>
      <c r="H54" s="300">
        <v>4.679647036265379E-3</v>
      </c>
      <c r="I54" s="300">
        <v>0</v>
      </c>
      <c r="J54" s="300">
        <f t="shared" ref="J54:J55" si="75">SUM(G54:I54)</f>
        <v>0.1975636869377056</v>
      </c>
      <c r="K54" s="300"/>
      <c r="L54" s="300">
        <v>0.21589203263433182</v>
      </c>
      <c r="M54" s="300">
        <v>3.679048776242963E-3</v>
      </c>
      <c r="N54" s="300">
        <v>0</v>
      </c>
      <c r="O54" s="300">
        <f t="shared" ref="O54:O55" si="76">SUM(L54:N54)</f>
        <v>0.2195710814105748</v>
      </c>
      <c r="P54" s="300"/>
      <c r="Q54" s="300">
        <v>0.20740268822103464</v>
      </c>
      <c r="R54" s="300">
        <v>3.6048496957181522E-3</v>
      </c>
      <c r="S54" s="300">
        <v>0</v>
      </c>
      <c r="T54" s="300">
        <f t="shared" ref="T54:T55" si="77">SUM(Q54:S54)</f>
        <v>0.21100753791675278</v>
      </c>
      <c r="U54" s="300"/>
      <c r="V54" s="300">
        <v>0.2027796219469635</v>
      </c>
      <c r="W54" s="300">
        <v>3.6668510834513739E-3</v>
      </c>
      <c r="X54" s="300">
        <v>0</v>
      </c>
      <c r="Y54" s="300">
        <f t="shared" ref="Y54:Y55" si="78">SUM(V54:X54)</f>
        <v>0.20644647303041488</v>
      </c>
    </row>
    <row r="55" spans="1:25" x14ac:dyDescent="0.2">
      <c r="A55" s="264" t="s">
        <v>363</v>
      </c>
      <c r="B55" s="301">
        <f>SUM(B53:B54)</f>
        <v>0.33243598403411051</v>
      </c>
      <c r="C55" s="301">
        <f t="shared" ref="C55" si="79">SUM(C53:C54)</f>
        <v>2.4828523181179969E-2</v>
      </c>
      <c r="D55" s="301">
        <f t="shared" ref="D55" si="80">SUM(D53:D54)</f>
        <v>1.9735492784709218E-2</v>
      </c>
      <c r="E55" s="301">
        <f t="shared" si="74"/>
        <v>0.37699999999999967</v>
      </c>
      <c r="F55" s="301"/>
      <c r="G55" s="301">
        <f>SUM(G53:G54)</f>
        <v>0.26629944369843289</v>
      </c>
      <c r="H55" s="301">
        <f t="shared" ref="H55" si="81">SUM(H53:H54)</f>
        <v>2.0673028966059263E-2</v>
      </c>
      <c r="I55" s="301">
        <f t="shared" ref="I55" si="82">SUM(I53:I54)</f>
        <v>2.7527335507787784E-5</v>
      </c>
      <c r="J55" s="301">
        <f t="shared" si="75"/>
        <v>0.28699999999999998</v>
      </c>
      <c r="K55" s="301"/>
      <c r="L55" s="301">
        <f>SUM(L53:L54)</f>
        <v>0.29304304808192683</v>
      </c>
      <c r="M55" s="301">
        <f t="shared" ref="M55" si="83">SUM(M53:M54)</f>
        <v>2.0956951918072991E-2</v>
      </c>
      <c r="N55" s="301">
        <f t="shared" ref="N55" si="84">SUM(N53:N54)</f>
        <v>0</v>
      </c>
      <c r="O55" s="301">
        <f t="shared" si="76"/>
        <v>0.31399999999999983</v>
      </c>
      <c r="P55" s="301"/>
      <c r="Q55" s="301">
        <f>SUM(Q53:Q54)</f>
        <v>0.28269176278280467</v>
      </c>
      <c r="R55" s="301">
        <f t="shared" ref="R55" si="85">SUM(R53:R54)</f>
        <v>2.0308237217195484E-2</v>
      </c>
      <c r="S55" s="301">
        <f t="shared" ref="S55" si="86">SUM(S53:S54)</f>
        <v>0</v>
      </c>
      <c r="T55" s="301">
        <f t="shared" si="77"/>
        <v>0.30300000000000016</v>
      </c>
      <c r="U55" s="301"/>
      <c r="V55" s="301">
        <f>SUM(V53:V54)</f>
        <v>0.27879096357792543</v>
      </c>
      <c r="W55" s="301">
        <f t="shared" ref="W55" si="87">SUM(W53:W54)</f>
        <v>2.0209036422074552E-2</v>
      </c>
      <c r="X55" s="301">
        <f t="shared" ref="X55" si="88">SUM(X53:X54)</f>
        <v>0</v>
      </c>
      <c r="Y55" s="301">
        <f t="shared" si="78"/>
        <v>0.29899999999999999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0.34355384539736217</v>
      </c>
      <c r="C62" s="300">
        <v>0.15146443801825371</v>
      </c>
      <c r="D62" s="300">
        <v>7.4701436204506644E-2</v>
      </c>
      <c r="E62" s="300">
        <f>SUM(B62:D62)</f>
        <v>0.56971971962012247</v>
      </c>
      <c r="F62" s="300"/>
      <c r="G62" s="300">
        <v>0.36673466179707653</v>
      </c>
      <c r="H62" s="300">
        <v>0.15121374081231601</v>
      </c>
      <c r="I62" s="300">
        <v>0</v>
      </c>
      <c r="J62" s="300">
        <f>SUM(G62:I62)</f>
        <v>0.51794840260939257</v>
      </c>
      <c r="K62" s="300"/>
      <c r="L62" s="300">
        <v>0.30946432675397867</v>
      </c>
      <c r="M62" s="300">
        <v>0.16125164525389951</v>
      </c>
      <c r="N62" s="300">
        <v>7.5044395697011256E-3</v>
      </c>
      <c r="O62" s="300">
        <f>SUM(L62:N62)</f>
        <v>0.47822041157757933</v>
      </c>
      <c r="P62" s="300"/>
      <c r="Q62" s="300">
        <v>0.33066776734315717</v>
      </c>
      <c r="R62" s="300">
        <v>0.16783108966273175</v>
      </c>
      <c r="S62" s="300">
        <v>7.5387350775795708E-3</v>
      </c>
      <c r="T62" s="300">
        <f>SUM(Q62:S62)</f>
        <v>0.50603759208346843</v>
      </c>
      <c r="U62" s="300"/>
      <c r="V62" s="300">
        <v>0.36943332026114772</v>
      </c>
      <c r="W62" s="300">
        <v>0.17786472837838754</v>
      </c>
      <c r="X62" s="300">
        <v>7.7084232202953434E-3</v>
      </c>
      <c r="Y62" s="300">
        <f>SUM(V62:X62)</f>
        <v>0.55500647185983054</v>
      </c>
    </row>
    <row r="63" spans="1:25" x14ac:dyDescent="0.2">
      <c r="A63" s="260" t="s">
        <v>364</v>
      </c>
      <c r="B63" s="300">
        <v>1.8024146855565601</v>
      </c>
      <c r="C63" s="300">
        <v>4.0503700799413761E-2</v>
      </c>
      <c r="D63" s="300">
        <v>6.1361894023895754E-2</v>
      </c>
      <c r="E63" s="300">
        <f t="shared" ref="E63:E64" si="89">SUM(B63:D63)</f>
        <v>1.9042802803798697</v>
      </c>
      <c r="F63" s="300"/>
      <c r="G63" s="300">
        <v>1.3013935919335389</v>
      </c>
      <c r="H63" s="300">
        <v>0.10041106847311611</v>
      </c>
      <c r="I63" s="300">
        <v>6.7246936983951899E-2</v>
      </c>
      <c r="J63" s="300">
        <f t="shared" ref="J63:J64" si="90">SUM(G63:I63)</f>
        <v>1.4690515973906069</v>
      </c>
      <c r="K63" s="300"/>
      <c r="L63" s="300">
        <v>0.99508868692999897</v>
      </c>
      <c r="M63" s="300">
        <v>0.32269090149242258</v>
      </c>
      <c r="N63" s="300">
        <v>0</v>
      </c>
      <c r="O63" s="300">
        <f t="shared" ref="O63:O64" si="91">SUM(L63:N63)</f>
        <v>1.3177795884224215</v>
      </c>
      <c r="P63" s="300"/>
      <c r="Q63" s="300">
        <v>1.0158445516837278</v>
      </c>
      <c r="R63" s="300">
        <v>0.33311785623280527</v>
      </c>
      <c r="S63" s="300">
        <v>0</v>
      </c>
      <c r="T63" s="300">
        <f t="shared" ref="T63:T64" si="92">SUM(Q63:S63)</f>
        <v>1.348962407916533</v>
      </c>
      <c r="U63" s="300"/>
      <c r="V63" s="300">
        <v>1.0396854775426865</v>
      </c>
      <c r="W63" s="300">
        <v>0.34630805059748293</v>
      </c>
      <c r="X63" s="300">
        <v>0</v>
      </c>
      <c r="Y63" s="300">
        <f t="shared" ref="Y63:Y64" si="93">SUM(V63:X63)</f>
        <v>1.3859935281401694</v>
      </c>
    </row>
    <row r="64" spans="1:25" x14ac:dyDescent="0.2">
      <c r="A64" s="264" t="s">
        <v>363</v>
      </c>
      <c r="B64" s="301">
        <f>SUM(B62:B63)</f>
        <v>2.1459685309539225</v>
      </c>
      <c r="C64" s="301">
        <f t="shared" ref="C64" si="94">SUM(C62:C63)</f>
        <v>0.19196813881766747</v>
      </c>
      <c r="D64" s="301">
        <f t="shared" ref="D64" si="95">SUM(D62:D63)</f>
        <v>0.13606333022840239</v>
      </c>
      <c r="E64" s="301">
        <f t="shared" si="89"/>
        <v>2.4739999999999922</v>
      </c>
      <c r="F64" s="301"/>
      <c r="G64" s="301">
        <f>SUM(G62:G63)</f>
        <v>1.6681282537306155</v>
      </c>
      <c r="H64" s="301">
        <f t="shared" ref="H64" si="96">SUM(H62:H63)</f>
        <v>0.25162480928543213</v>
      </c>
      <c r="I64" s="301">
        <f t="shared" ref="I64" si="97">SUM(I62:I63)</f>
        <v>6.7246936983951899E-2</v>
      </c>
      <c r="J64" s="301">
        <f t="shared" si="90"/>
        <v>1.9869999999999994</v>
      </c>
      <c r="K64" s="301"/>
      <c r="L64" s="301">
        <f>SUM(L62:L63)</f>
        <v>1.3045530136839776</v>
      </c>
      <c r="M64" s="301">
        <f t="shared" ref="M64" si="98">SUM(M62:M63)</f>
        <v>0.48394254674632209</v>
      </c>
      <c r="N64" s="301">
        <f t="shared" ref="N64" si="99">SUM(N62:N63)</f>
        <v>7.5044395697011256E-3</v>
      </c>
      <c r="O64" s="301">
        <f t="shared" si="91"/>
        <v>1.7960000000000007</v>
      </c>
      <c r="P64" s="301"/>
      <c r="Q64" s="301">
        <f>SUM(Q62:Q63)</f>
        <v>1.3465123190268851</v>
      </c>
      <c r="R64" s="301">
        <f t="shared" ref="R64" si="100">SUM(R62:R63)</f>
        <v>0.50094894589553696</v>
      </c>
      <c r="S64" s="301">
        <f t="shared" ref="S64" si="101">SUM(S62:S63)</f>
        <v>7.5387350775795708E-3</v>
      </c>
      <c r="T64" s="301">
        <f t="shared" si="92"/>
        <v>1.8550000000000015</v>
      </c>
      <c r="U64" s="301"/>
      <c r="V64" s="301">
        <f>SUM(V62:V63)</f>
        <v>1.4091187978038342</v>
      </c>
      <c r="W64" s="301">
        <f t="shared" ref="W64" si="102">SUM(W62:W63)</f>
        <v>0.52417277897587045</v>
      </c>
      <c r="X64" s="301">
        <f t="shared" ref="X64" si="103">SUM(X62:X63)</f>
        <v>7.7084232202953434E-3</v>
      </c>
      <c r="Y64" s="301">
        <f t="shared" si="93"/>
        <v>1.9409999999999998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1.4323236191399469</v>
      </c>
      <c r="C71" s="300">
        <v>1.1057728710765296</v>
      </c>
      <c r="D71" s="300">
        <v>0.49647828213348599</v>
      </c>
      <c r="E71" s="300">
        <f>SUM(B71:D71)</f>
        <v>3.0345747723499628</v>
      </c>
      <c r="F71" s="300"/>
      <c r="G71" s="300">
        <v>1.6712092284005484</v>
      </c>
      <c r="H71" s="300">
        <v>0.94274444372608646</v>
      </c>
      <c r="I71" s="300">
        <v>0.45631240647438193</v>
      </c>
      <c r="J71" s="300">
        <f>SUM(G71:I71)</f>
        <v>3.0702660786010165</v>
      </c>
      <c r="K71" s="300"/>
      <c r="L71" s="300">
        <v>1.603604974016662</v>
      </c>
      <c r="M71" s="300">
        <v>1.0020670880336211</v>
      </c>
      <c r="N71" s="300">
        <v>0.45739839607009974</v>
      </c>
      <c r="O71" s="300">
        <f>SUM(L71:N71)</f>
        <v>3.0630704581203831</v>
      </c>
      <c r="P71" s="300"/>
      <c r="Q71" s="300">
        <v>1.6051918910908114</v>
      </c>
      <c r="R71" s="300">
        <v>1.0096697182577907</v>
      </c>
      <c r="S71" s="300">
        <v>0.45994067295399838</v>
      </c>
      <c r="T71" s="300">
        <f>SUM(Q71:S71)</f>
        <v>3.0748022823026004</v>
      </c>
      <c r="U71" s="300"/>
      <c r="V71" s="300">
        <v>1.6545472899105529</v>
      </c>
      <c r="W71" s="300">
        <v>1.0522806969367855</v>
      </c>
      <c r="X71" s="300">
        <v>0.4874186947175046</v>
      </c>
      <c r="Y71" s="300">
        <f>SUM(V71:X71)</f>
        <v>3.1942466815648434</v>
      </c>
    </row>
    <row r="72" spans="1:25" x14ac:dyDescent="0.2">
      <c r="A72" s="260" t="s">
        <v>364</v>
      </c>
      <c r="B72" s="300">
        <v>10.081645918057845</v>
      </c>
      <c r="C72" s="300">
        <v>0.74049898027256533</v>
      </c>
      <c r="D72" s="300">
        <v>5.3952803293196112</v>
      </c>
      <c r="E72" s="300">
        <f t="shared" ref="E72:E73" si="104">SUM(B72:D72)</f>
        <v>16.217425227650022</v>
      </c>
      <c r="F72" s="300"/>
      <c r="G72" s="300">
        <v>9.6250507291632843</v>
      </c>
      <c r="H72" s="300">
        <v>0.4196309989709725</v>
      </c>
      <c r="I72" s="300">
        <v>10.03005219326468</v>
      </c>
      <c r="J72" s="300">
        <f t="shared" ref="J72:J73" si="105">SUM(G72:I72)</f>
        <v>20.074733921398938</v>
      </c>
      <c r="K72" s="300"/>
      <c r="L72" s="300">
        <v>8.7355333927424166</v>
      </c>
      <c r="M72" s="300">
        <v>0.55551104296592324</v>
      </c>
      <c r="N72" s="300">
        <v>9.4098851061712949</v>
      </c>
      <c r="O72" s="300">
        <f t="shared" ref="O72:O73" si="106">SUM(L72:N72)</f>
        <v>18.700929541879635</v>
      </c>
      <c r="P72" s="300"/>
      <c r="Q72" s="300">
        <v>8.5964170291882898</v>
      </c>
      <c r="R72" s="300">
        <v>0.56379483272438713</v>
      </c>
      <c r="S72" s="300">
        <v>9.4719858557847125</v>
      </c>
      <c r="T72" s="300">
        <f t="shared" ref="T72:T73" si="107">SUM(Q72:S72)</f>
        <v>18.632197717697387</v>
      </c>
      <c r="U72" s="300"/>
      <c r="V72" s="300">
        <v>8.4650276551314168</v>
      </c>
      <c r="W72" s="300">
        <v>0.59415348454012551</v>
      </c>
      <c r="X72" s="300">
        <v>9.844572178763606</v>
      </c>
      <c r="Y72" s="300">
        <f t="shared" ref="Y72:Y73" si="108">SUM(V72:X72)</f>
        <v>18.90375331843515</v>
      </c>
    </row>
    <row r="73" spans="1:25" x14ac:dyDescent="0.2">
      <c r="A73" s="264" t="s">
        <v>363</v>
      </c>
      <c r="B73" s="301">
        <f>SUM(B71:B72)</f>
        <v>11.513969537197791</v>
      </c>
      <c r="C73" s="301">
        <f t="shared" ref="C73" si="109">SUM(C71:C72)</f>
        <v>1.846271851349095</v>
      </c>
      <c r="D73" s="301">
        <f t="shared" ref="D73" si="110">SUM(D71:D72)</f>
        <v>5.8917586114530973</v>
      </c>
      <c r="E73" s="301">
        <f t="shared" si="104"/>
        <v>19.251999999999981</v>
      </c>
      <c r="F73" s="301"/>
      <c r="G73" s="301">
        <f>SUM(G71:G72)</f>
        <v>11.296259957563834</v>
      </c>
      <c r="H73" s="301">
        <f t="shared" ref="H73" si="111">SUM(H71:H72)</f>
        <v>1.3623754426970589</v>
      </c>
      <c r="I73" s="301">
        <f t="shared" ref="I73" si="112">SUM(I71:I72)</f>
        <v>10.486364599739062</v>
      </c>
      <c r="J73" s="301">
        <f t="shared" si="105"/>
        <v>23.144999999999953</v>
      </c>
      <c r="K73" s="301"/>
      <c r="L73" s="301">
        <f>SUM(L71:L72)</f>
        <v>10.339138366759078</v>
      </c>
      <c r="M73" s="301">
        <f t="shared" ref="M73" si="113">SUM(M71:M72)</f>
        <v>1.5575781309995445</v>
      </c>
      <c r="N73" s="301">
        <f t="shared" ref="N73" si="114">SUM(N71:N72)</f>
        <v>9.8672835022413938</v>
      </c>
      <c r="O73" s="301">
        <f t="shared" si="106"/>
        <v>21.764000000000017</v>
      </c>
      <c r="P73" s="301"/>
      <c r="Q73" s="301">
        <f>SUM(Q71:Q72)</f>
        <v>10.201608920279101</v>
      </c>
      <c r="R73" s="301">
        <f t="shared" ref="R73" si="115">SUM(R71:R72)</f>
        <v>1.5734645509821779</v>
      </c>
      <c r="S73" s="301">
        <f t="shared" ref="S73" si="116">SUM(S71:S72)</f>
        <v>9.9319265287387104</v>
      </c>
      <c r="T73" s="301">
        <f t="shared" si="107"/>
        <v>21.70699999999999</v>
      </c>
      <c r="U73" s="301"/>
      <c r="V73" s="301">
        <f>SUM(V71:V72)</f>
        <v>10.11957494504197</v>
      </c>
      <c r="W73" s="301">
        <f t="shared" ref="W73" si="117">SUM(W71:W72)</f>
        <v>1.646434181476911</v>
      </c>
      <c r="X73" s="301">
        <f t="shared" ref="X73" si="118">SUM(X71:X72)</f>
        <v>10.331990873481111</v>
      </c>
      <c r="Y73" s="301">
        <f t="shared" si="108"/>
        <v>22.097999999999992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8.2413300462072492</v>
      </c>
      <c r="C80" s="300">
        <v>11.74470497795892</v>
      </c>
      <c r="D80" s="300">
        <v>0.60417152444165445</v>
      </c>
      <c r="E80" s="300">
        <f>SUM(B80:D80)</f>
        <v>20.590206548607824</v>
      </c>
      <c r="F80" s="300"/>
      <c r="G80" s="300">
        <v>8.1924281022358301</v>
      </c>
      <c r="H80" s="300">
        <v>10.585765242608735</v>
      </c>
      <c r="I80" s="300">
        <v>0.61132481311217479</v>
      </c>
      <c r="J80" s="300">
        <f>SUM(G80:I80)</f>
        <v>19.389518157956743</v>
      </c>
      <c r="K80" s="300"/>
      <c r="L80" s="300">
        <v>8.0647652850089315</v>
      </c>
      <c r="M80" s="300">
        <v>10.450657359413167</v>
      </c>
      <c r="N80" s="300">
        <v>1.2197621672340124</v>
      </c>
      <c r="O80" s="300">
        <f>SUM(L80:N80)</f>
        <v>19.735184811656111</v>
      </c>
      <c r="P80" s="300"/>
      <c r="Q80" s="300">
        <v>8.4535200850199583</v>
      </c>
      <c r="R80" s="300">
        <v>10.104717592162141</v>
      </c>
      <c r="S80" s="300">
        <v>1.2613906809275701</v>
      </c>
      <c r="T80" s="300">
        <f>SUM(Q80:S80)</f>
        <v>19.819628358109668</v>
      </c>
      <c r="U80" s="300"/>
      <c r="V80" s="300">
        <v>9.144132483427553</v>
      </c>
      <c r="W80" s="300">
        <v>9.4567549445056116</v>
      </c>
      <c r="X80" s="300">
        <v>1.3505250585328861</v>
      </c>
      <c r="Y80" s="300">
        <f>SUM(V80:X80)</f>
        <v>19.951412486466051</v>
      </c>
    </row>
    <row r="81" spans="1:25" x14ac:dyDescent="0.2">
      <c r="A81" s="260" t="s">
        <v>364</v>
      </c>
      <c r="B81" s="300">
        <v>18.344574271336747</v>
      </c>
      <c r="C81" s="300">
        <v>5.3655965765852143</v>
      </c>
      <c r="D81" s="300">
        <v>2.67762260347022</v>
      </c>
      <c r="E81" s="300">
        <f t="shared" ref="E81:E82" si="119">SUM(B81:D81)</f>
        <v>26.387793451392181</v>
      </c>
      <c r="F81" s="300"/>
      <c r="G81" s="300">
        <v>17.583164114697936</v>
      </c>
      <c r="H81" s="300">
        <v>4.9520985957127701</v>
      </c>
      <c r="I81" s="300">
        <v>2.8882191316324892</v>
      </c>
      <c r="J81" s="300">
        <f t="shared" ref="J81:J82" si="120">SUM(G81:I81)</f>
        <v>25.423481842043195</v>
      </c>
      <c r="K81" s="300"/>
      <c r="L81" s="300">
        <v>16.70689523698351</v>
      </c>
      <c r="M81" s="300">
        <v>6.0146448673670978</v>
      </c>
      <c r="N81" s="300">
        <v>1.390275083993266</v>
      </c>
      <c r="O81" s="300">
        <f t="shared" ref="O81:O82" si="121">SUM(L81:N81)</f>
        <v>24.111815188343876</v>
      </c>
      <c r="P81" s="300"/>
      <c r="Q81" s="300">
        <v>17.005062349371858</v>
      </c>
      <c r="R81" s="300">
        <v>6.0444365144221743</v>
      </c>
      <c r="S81" s="300">
        <v>1.4148727780962707</v>
      </c>
      <c r="T81" s="300">
        <f t="shared" ref="T81:T82" si="122">SUM(Q81:S81)</f>
        <v>24.464371641890303</v>
      </c>
      <c r="U81" s="300"/>
      <c r="V81" s="300">
        <v>17.250064350017531</v>
      </c>
      <c r="W81" s="300">
        <v>6.1182411055651365</v>
      </c>
      <c r="X81" s="300">
        <v>1.4472820579512751</v>
      </c>
      <c r="Y81" s="300">
        <f t="shared" ref="Y81:Y82" si="123">SUM(V81:X81)</f>
        <v>24.815587513533941</v>
      </c>
    </row>
    <row r="82" spans="1:25" x14ac:dyDescent="0.2">
      <c r="A82" s="264" t="s">
        <v>363</v>
      </c>
      <c r="B82" s="301">
        <f>SUM(B80:B81)</f>
        <v>26.585904317543996</v>
      </c>
      <c r="C82" s="301">
        <f t="shared" ref="C82" si="124">SUM(C80:C81)</f>
        <v>17.110301554544133</v>
      </c>
      <c r="D82" s="301">
        <f t="shared" ref="D82" si="125">SUM(D80:D81)</f>
        <v>3.2817941279118745</v>
      </c>
      <c r="E82" s="301">
        <f t="shared" si="119"/>
        <v>46.978000000000002</v>
      </c>
      <c r="F82" s="301"/>
      <c r="G82" s="301">
        <f>SUM(G80:G81)</f>
        <v>25.775592216933767</v>
      </c>
      <c r="H82" s="301">
        <f t="shared" ref="H82" si="126">SUM(H80:H81)</f>
        <v>15.537863838321506</v>
      </c>
      <c r="I82" s="301">
        <f t="shared" ref="I82" si="127">SUM(I80:I81)</f>
        <v>3.4995439447446639</v>
      </c>
      <c r="J82" s="301">
        <f t="shared" si="120"/>
        <v>44.812999999999938</v>
      </c>
      <c r="K82" s="301"/>
      <c r="L82" s="301">
        <f>SUM(L80:L81)</f>
        <v>24.771660521992441</v>
      </c>
      <c r="M82" s="301">
        <f t="shared" ref="M82" si="128">SUM(M80:M81)</f>
        <v>16.465302226780267</v>
      </c>
      <c r="N82" s="301">
        <f t="shared" ref="N82" si="129">SUM(N80:N81)</f>
        <v>2.6100372512272783</v>
      </c>
      <c r="O82" s="301">
        <f t="shared" si="121"/>
        <v>43.846999999999987</v>
      </c>
      <c r="P82" s="301"/>
      <c r="Q82" s="301">
        <f>SUM(Q80:Q81)</f>
        <v>25.458582434391815</v>
      </c>
      <c r="R82" s="301">
        <f t="shared" ref="R82" si="130">SUM(R80:R81)</f>
        <v>16.149154106584316</v>
      </c>
      <c r="S82" s="301">
        <f t="shared" ref="S82" si="131">SUM(S80:S81)</f>
        <v>2.6762634590238408</v>
      </c>
      <c r="T82" s="301">
        <f t="shared" si="122"/>
        <v>44.283999999999978</v>
      </c>
      <c r="U82" s="301"/>
      <c r="V82" s="301">
        <f>SUM(V80:V81)</f>
        <v>26.394196833445086</v>
      </c>
      <c r="W82" s="301">
        <f t="shared" ref="W82" si="132">SUM(W80:W81)</f>
        <v>15.574996050070748</v>
      </c>
      <c r="X82" s="301">
        <f t="shared" ref="X82" si="133">SUM(X80:X81)</f>
        <v>2.7978071164841611</v>
      </c>
      <c r="Y82" s="301">
        <f t="shared" si="123"/>
        <v>44.766999999999989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1.5748549062200603</v>
      </c>
      <c r="C89" s="300">
        <v>0.90488066076737173</v>
      </c>
      <c r="D89" s="300">
        <v>9.7210468314907358E-2</v>
      </c>
      <c r="E89" s="300">
        <f>SUM(B89:D89)</f>
        <v>2.5769460353023392</v>
      </c>
      <c r="F89" s="300"/>
      <c r="G89" s="300">
        <v>2.3362581934416999</v>
      </c>
      <c r="H89" s="300">
        <v>1.4128427304368842</v>
      </c>
      <c r="I89" s="300">
        <v>0.26838980131438961</v>
      </c>
      <c r="J89" s="300">
        <f>SUM(G89:I89)</f>
        <v>4.0174907251929737</v>
      </c>
      <c r="K89" s="300"/>
      <c r="L89" s="300">
        <v>2.1072080560368311</v>
      </c>
      <c r="M89" s="300">
        <v>1.4156505277531679</v>
      </c>
      <c r="N89" s="300">
        <v>7.0433932052113041E-2</v>
      </c>
      <c r="O89" s="300">
        <f>SUM(L89:N89)</f>
        <v>3.5932925158421121</v>
      </c>
      <c r="P89" s="300"/>
      <c r="Q89" s="300">
        <v>2.3386992884717577</v>
      </c>
      <c r="R89" s="300">
        <v>1.5939694047013577</v>
      </c>
      <c r="S89" s="300">
        <v>7.3007571961220971E-2</v>
      </c>
      <c r="T89" s="300">
        <f>SUM(Q89:S89)</f>
        <v>4.0056762651343361</v>
      </c>
      <c r="U89" s="300"/>
      <c r="V89" s="300">
        <v>2.5129008455876511</v>
      </c>
      <c r="W89" s="300">
        <v>1.7794447729442942</v>
      </c>
      <c r="X89" s="300">
        <v>7.3155144162871777E-2</v>
      </c>
      <c r="Y89" s="300">
        <f>SUM(V89:X89)</f>
        <v>4.3655007626948166</v>
      </c>
    </row>
    <row r="90" spans="1:25" x14ac:dyDescent="0.2">
      <c r="A90" s="260" t="s">
        <v>364</v>
      </c>
      <c r="B90" s="300">
        <v>7.5987315720302711</v>
      </c>
      <c r="C90" s="300">
        <v>0.68983932176485396</v>
      </c>
      <c r="D90" s="300">
        <v>1.7454830709025329</v>
      </c>
      <c r="E90" s="300">
        <f t="shared" ref="E90:E91" si="134">SUM(B90:D90)</f>
        <v>10.034053964697659</v>
      </c>
      <c r="F90" s="300"/>
      <c r="G90" s="300">
        <v>9.0132070167368674</v>
      </c>
      <c r="H90" s="300">
        <v>1.040852848467789</v>
      </c>
      <c r="I90" s="300">
        <v>3.085449409602377</v>
      </c>
      <c r="J90" s="300">
        <f t="shared" ref="J90:J91" si="135">SUM(G90:I90)</f>
        <v>13.139509274807034</v>
      </c>
      <c r="K90" s="300"/>
      <c r="L90" s="300">
        <v>8.8298050910703676</v>
      </c>
      <c r="M90" s="300">
        <v>1.6344605095361484</v>
      </c>
      <c r="N90" s="300">
        <v>2.3544418835513592</v>
      </c>
      <c r="O90" s="300">
        <f t="shared" ref="O90:O91" si="136">SUM(L90:N90)</f>
        <v>12.818707484157876</v>
      </c>
      <c r="P90" s="300"/>
      <c r="Q90" s="300">
        <v>9.4159585449722201</v>
      </c>
      <c r="R90" s="300">
        <v>1.7543754642287903</v>
      </c>
      <c r="S90" s="300">
        <v>2.5199897256646886</v>
      </c>
      <c r="T90" s="300">
        <f t="shared" ref="T90:T91" si="137">SUM(Q90:S90)</f>
        <v>13.690323734865698</v>
      </c>
      <c r="U90" s="300"/>
      <c r="V90" s="300">
        <v>9.4970094727952166</v>
      </c>
      <c r="W90" s="300">
        <v>1.8637679805505671</v>
      </c>
      <c r="X90" s="300">
        <v>2.6617217839593938</v>
      </c>
      <c r="Y90" s="300">
        <f t="shared" ref="Y90:Y91" si="138">SUM(V90:X90)</f>
        <v>14.022499237305176</v>
      </c>
    </row>
    <row r="91" spans="1:25" x14ac:dyDescent="0.2">
      <c r="A91" s="264" t="s">
        <v>363</v>
      </c>
      <c r="B91" s="301">
        <f>SUM(B89:B90)</f>
        <v>9.173586478250332</v>
      </c>
      <c r="C91" s="301">
        <f t="shared" ref="C91" si="139">SUM(C89:C90)</f>
        <v>1.5947199825322258</v>
      </c>
      <c r="D91" s="301">
        <f t="shared" ref="D91" si="140">SUM(D89:D90)</f>
        <v>1.8426935392174402</v>
      </c>
      <c r="E91" s="301">
        <f t="shared" si="134"/>
        <v>12.610999999999997</v>
      </c>
      <c r="F91" s="301"/>
      <c r="G91" s="301">
        <f>SUM(G89:G90)</f>
        <v>11.349465210178568</v>
      </c>
      <c r="H91" s="301">
        <f t="shared" ref="H91" si="141">SUM(H89:H90)</f>
        <v>2.4536955789046733</v>
      </c>
      <c r="I91" s="301">
        <f t="shared" ref="I91" si="142">SUM(I89:I90)</f>
        <v>3.3538392109167665</v>
      </c>
      <c r="J91" s="301">
        <f t="shared" si="135"/>
        <v>17.157000000000007</v>
      </c>
      <c r="K91" s="301"/>
      <c r="L91" s="301">
        <f>SUM(L89:L90)</f>
        <v>10.937013147107198</v>
      </c>
      <c r="M91" s="301">
        <f t="shared" ref="M91" si="143">SUM(M89:M90)</f>
        <v>3.0501110372893163</v>
      </c>
      <c r="N91" s="301">
        <f t="shared" ref="N91" si="144">SUM(N89:N90)</f>
        <v>2.4248758156034724</v>
      </c>
      <c r="O91" s="301">
        <f t="shared" si="136"/>
        <v>16.411999999999985</v>
      </c>
      <c r="P91" s="301"/>
      <c r="Q91" s="301">
        <f>SUM(Q89:Q90)</f>
        <v>11.754657833443979</v>
      </c>
      <c r="R91" s="301">
        <f t="shared" ref="R91" si="145">SUM(R89:R90)</f>
        <v>3.3483448689301483</v>
      </c>
      <c r="S91" s="301">
        <f t="shared" ref="S91" si="146">SUM(S89:S90)</f>
        <v>2.5929972976259097</v>
      </c>
      <c r="T91" s="301">
        <f t="shared" si="137"/>
        <v>17.696000000000037</v>
      </c>
      <c r="U91" s="301"/>
      <c r="V91" s="301">
        <f>SUM(V89:V90)</f>
        <v>12.009910318382868</v>
      </c>
      <c r="W91" s="301">
        <f t="shared" ref="W91" si="147">SUM(W89:W90)</f>
        <v>3.6432127534948613</v>
      </c>
      <c r="X91" s="301">
        <f t="shared" ref="X91" si="148">SUM(X89:X90)</f>
        <v>2.7348769281222656</v>
      </c>
      <c r="Y91" s="301">
        <f t="shared" si="138"/>
        <v>18.387999999999995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2.8294756758956203</v>
      </c>
      <c r="C98" s="300">
        <v>5.7564116487717598</v>
      </c>
      <c r="D98" s="300">
        <v>0.5624553600125467</v>
      </c>
      <c r="E98" s="300">
        <f>SUM(B98:D98)</f>
        <v>9.1483426846799265</v>
      </c>
      <c r="F98" s="300"/>
      <c r="G98" s="300">
        <v>3.2125896020556133</v>
      </c>
      <c r="H98" s="300">
        <v>7.2767200249079673</v>
      </c>
      <c r="I98" s="300">
        <v>0.37522808167513638</v>
      </c>
      <c r="J98" s="300">
        <f>SUM(G98:I98)</f>
        <v>10.864537708638716</v>
      </c>
      <c r="K98" s="300"/>
      <c r="L98" s="300">
        <v>3.6962631055844897</v>
      </c>
      <c r="M98" s="300">
        <v>7.0093224384909529</v>
      </c>
      <c r="N98" s="300">
        <v>0.65871641447370766</v>
      </c>
      <c r="O98" s="300">
        <f>SUM(L98:N98)</f>
        <v>11.36430195854915</v>
      </c>
      <c r="P98" s="300"/>
      <c r="Q98" s="300">
        <v>3.8914646208507411</v>
      </c>
      <c r="R98" s="300">
        <v>7.3490050173139512</v>
      </c>
      <c r="S98" s="300">
        <v>0.67524150688614271</v>
      </c>
      <c r="T98" s="300">
        <f>SUM(Q98:S98)</f>
        <v>11.915711145050835</v>
      </c>
      <c r="U98" s="300"/>
      <c r="V98" s="300">
        <v>4.5790826614330804</v>
      </c>
      <c r="W98" s="300">
        <v>8.4972222593612319</v>
      </c>
      <c r="X98" s="300">
        <v>0.7806815335664975</v>
      </c>
      <c r="Y98" s="300">
        <f>SUM(V98:X98)</f>
        <v>13.856986454360809</v>
      </c>
    </row>
    <row r="99" spans="1:25" x14ac:dyDescent="0.2">
      <c r="A99" s="260" t="s">
        <v>364</v>
      </c>
      <c r="B99" s="300">
        <v>3.7122470702256924</v>
      </c>
      <c r="C99" s="300">
        <v>3.8122090217807991</v>
      </c>
      <c r="D99" s="300">
        <v>0.55620122331355182</v>
      </c>
      <c r="E99" s="300">
        <f t="shared" ref="E99:E100" si="149">SUM(B99:D99)</f>
        <v>8.0806573153200443</v>
      </c>
      <c r="F99" s="300"/>
      <c r="G99" s="300">
        <v>4.454257603554697</v>
      </c>
      <c r="H99" s="300">
        <v>4.3648630086664406</v>
      </c>
      <c r="I99" s="300">
        <v>0.60834167914013682</v>
      </c>
      <c r="J99" s="300">
        <f t="shared" ref="J99:J100" si="150">SUM(G99:I99)</f>
        <v>9.4274622913612749</v>
      </c>
      <c r="K99" s="300"/>
      <c r="L99" s="300">
        <v>4.3420701731334876</v>
      </c>
      <c r="M99" s="300">
        <v>4.6193946528828569</v>
      </c>
      <c r="N99" s="300">
        <v>0.4202332154345208</v>
      </c>
      <c r="O99" s="300">
        <f t="shared" ref="O99:O100" si="151">SUM(L99:N99)</f>
        <v>9.3816980414508659</v>
      </c>
      <c r="P99" s="300"/>
      <c r="Q99" s="300">
        <v>4.5737445484458501</v>
      </c>
      <c r="R99" s="300">
        <v>4.8786310593646229</v>
      </c>
      <c r="S99" s="300">
        <v>0.43191324713867602</v>
      </c>
      <c r="T99" s="300">
        <f t="shared" ref="T99:T100" si="152">SUM(Q99:S99)</f>
        <v>9.8842888549491494</v>
      </c>
      <c r="U99" s="300"/>
      <c r="V99" s="300">
        <v>5.4192457477363929</v>
      </c>
      <c r="W99" s="300">
        <v>5.6796575362472996</v>
      </c>
      <c r="X99" s="300">
        <v>0.50011026165551087</v>
      </c>
      <c r="Y99" s="300">
        <f t="shared" ref="Y99:Y100" si="153">SUM(V99:X99)</f>
        <v>11.599013545639203</v>
      </c>
    </row>
    <row r="100" spans="1:25" x14ac:dyDescent="0.2">
      <c r="A100" s="264" t="s">
        <v>363</v>
      </c>
      <c r="B100" s="301">
        <f>SUM(B98:B99)</f>
        <v>6.5417227461213123</v>
      </c>
      <c r="C100" s="301">
        <f t="shared" ref="C100" si="154">SUM(C98:C99)</f>
        <v>9.5686206705525585</v>
      </c>
      <c r="D100" s="301">
        <f t="shared" ref="D100" si="155">SUM(D98:D99)</f>
        <v>1.1186565833260986</v>
      </c>
      <c r="E100" s="301">
        <f t="shared" si="149"/>
        <v>17.228999999999971</v>
      </c>
      <c r="F100" s="301"/>
      <c r="G100" s="301">
        <f>SUM(G98:G99)</f>
        <v>7.6668472056103099</v>
      </c>
      <c r="H100" s="301">
        <f t="shared" ref="H100" si="156">SUM(H98:H99)</f>
        <v>11.641583033574408</v>
      </c>
      <c r="I100" s="301">
        <f t="shared" ref="I100" si="157">SUM(I98:I99)</f>
        <v>0.98356976081527314</v>
      </c>
      <c r="J100" s="301">
        <f t="shared" si="150"/>
        <v>20.291999999999987</v>
      </c>
      <c r="K100" s="301"/>
      <c r="L100" s="301">
        <f>SUM(L98:L99)</f>
        <v>8.0383332787179782</v>
      </c>
      <c r="M100" s="301">
        <f t="shared" ref="M100" si="158">SUM(M98:M99)</f>
        <v>11.62871709137381</v>
      </c>
      <c r="N100" s="301">
        <f t="shared" ref="N100" si="159">SUM(N98:N99)</f>
        <v>1.0789496299082284</v>
      </c>
      <c r="O100" s="301">
        <f t="shared" si="151"/>
        <v>20.746000000000016</v>
      </c>
      <c r="P100" s="301"/>
      <c r="Q100" s="301">
        <f>SUM(Q98:Q99)</f>
        <v>8.4652091692965907</v>
      </c>
      <c r="R100" s="301">
        <f t="shared" ref="R100" si="160">SUM(R98:R99)</f>
        <v>12.227636076678575</v>
      </c>
      <c r="S100" s="301">
        <f t="shared" ref="S100" si="161">SUM(S98:S99)</f>
        <v>1.1071547540248188</v>
      </c>
      <c r="T100" s="301">
        <f t="shared" si="152"/>
        <v>21.799999999999983</v>
      </c>
      <c r="U100" s="301"/>
      <c r="V100" s="301">
        <f>SUM(V98:V99)</f>
        <v>9.9983284091694742</v>
      </c>
      <c r="W100" s="301">
        <f t="shared" ref="W100" si="162">SUM(W98:W99)</f>
        <v>14.176879795608532</v>
      </c>
      <c r="X100" s="301">
        <f t="shared" ref="X100" si="163">SUM(X98:X99)</f>
        <v>1.2807917952220085</v>
      </c>
      <c r="Y100" s="301">
        <f t="shared" si="153"/>
        <v>25.456000000000014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0.25616634909777075</v>
      </c>
      <c r="C107" s="300">
        <v>0.24391086074142371</v>
      </c>
      <c r="D107" s="300">
        <v>0.12628481484715731</v>
      </c>
      <c r="E107" s="300">
        <f>SUM(B107:D107)</f>
        <v>0.62636202468635171</v>
      </c>
      <c r="F107" s="300"/>
      <c r="G107" s="300">
        <v>0.1646110049922537</v>
      </c>
      <c r="H107" s="300">
        <v>0.19405627387264215</v>
      </c>
      <c r="I107" s="300">
        <v>0.18427740229417414</v>
      </c>
      <c r="J107" s="300">
        <f>SUM(G107:I107)</f>
        <v>0.54294468115907002</v>
      </c>
      <c r="K107" s="300"/>
      <c r="L107" s="300">
        <v>0.18042025727106287</v>
      </c>
      <c r="M107" s="300">
        <v>0.24748107905103359</v>
      </c>
      <c r="N107" s="300">
        <v>0.244150243529307</v>
      </c>
      <c r="O107" s="300">
        <f>SUM(L107:N107)</f>
        <v>0.67205157985140351</v>
      </c>
      <c r="P107" s="300"/>
      <c r="Q107" s="300">
        <v>0.17597599237637565</v>
      </c>
      <c r="R107" s="300">
        <v>0.24499053666965698</v>
      </c>
      <c r="S107" s="300">
        <v>0.23578120037528816</v>
      </c>
      <c r="T107" s="300">
        <f>SUM(Q107:S107)</f>
        <v>0.65674772942132076</v>
      </c>
      <c r="U107" s="300"/>
      <c r="V107" s="300">
        <v>0.18057584093628903</v>
      </c>
      <c r="W107" s="300">
        <v>0.24999374764847077</v>
      </c>
      <c r="X107" s="300">
        <v>0.22968175565463755</v>
      </c>
      <c r="Y107" s="300">
        <f>SUM(V107:X107)</f>
        <v>0.66025134423939735</v>
      </c>
    </row>
    <row r="108" spans="1:25" x14ac:dyDescent="0.2">
      <c r="A108" s="260" t="s">
        <v>364</v>
      </c>
      <c r="B108" s="300">
        <v>0.42308077209317868</v>
      </c>
      <c r="C108" s="300">
        <v>9.6312153093831593E-2</v>
      </c>
      <c r="D108" s="300">
        <v>0.46224505012663558</v>
      </c>
      <c r="E108" s="300">
        <f t="shared" ref="E108:E109" si="164">SUM(B108:D108)</f>
        <v>0.98163797531364594</v>
      </c>
      <c r="F108" s="300"/>
      <c r="G108" s="300">
        <v>0.27934976491306412</v>
      </c>
      <c r="H108" s="300">
        <v>0.17808411695303869</v>
      </c>
      <c r="I108" s="300">
        <v>0.47862143697482562</v>
      </c>
      <c r="J108" s="300">
        <f t="shared" ref="J108:J109" si="165">SUM(G108:I108)</f>
        <v>0.93605531884092841</v>
      </c>
      <c r="K108" s="300"/>
      <c r="L108" s="300">
        <v>0.2943348320209524</v>
      </c>
      <c r="M108" s="300">
        <v>0.17176008492235023</v>
      </c>
      <c r="N108" s="300">
        <v>0.6398535032052951</v>
      </c>
      <c r="O108" s="300">
        <f t="shared" ref="O108:O109" si="166">SUM(L108:N108)</f>
        <v>1.1059484201485978</v>
      </c>
      <c r="P108" s="300"/>
      <c r="Q108" s="300">
        <v>0.28582229278673099</v>
      </c>
      <c r="R108" s="300">
        <v>0.17564312479507016</v>
      </c>
      <c r="S108" s="300">
        <v>0.62878685299687853</v>
      </c>
      <c r="T108" s="300">
        <f t="shared" ref="T108:T109" si="167">SUM(Q108:S108)</f>
        <v>1.0902522705786797</v>
      </c>
      <c r="U108" s="300"/>
      <c r="V108" s="300">
        <v>0.28782762285637964</v>
      </c>
      <c r="W108" s="300">
        <v>0.19073183693468335</v>
      </c>
      <c r="X108" s="300">
        <v>0.64618919596953894</v>
      </c>
      <c r="Y108" s="300">
        <f t="shared" ref="Y108:Y109" si="168">SUM(V108:X108)</f>
        <v>1.1247486557606019</v>
      </c>
    </row>
    <row r="109" spans="1:25" x14ac:dyDescent="0.2">
      <c r="A109" s="264" t="s">
        <v>363</v>
      </c>
      <c r="B109" s="301">
        <f>SUM(B107:B108)</f>
        <v>0.67924712119094943</v>
      </c>
      <c r="C109" s="301">
        <f t="shared" ref="C109" si="169">SUM(C107:C108)</f>
        <v>0.34022301383525533</v>
      </c>
      <c r="D109" s="301">
        <f t="shared" ref="D109" si="170">SUM(D107:D108)</f>
        <v>0.58852986497379289</v>
      </c>
      <c r="E109" s="301">
        <f t="shared" si="164"/>
        <v>1.6079999999999977</v>
      </c>
      <c r="F109" s="301"/>
      <c r="G109" s="301">
        <f>SUM(G107:G108)</f>
        <v>0.44396076990531785</v>
      </c>
      <c r="H109" s="301">
        <f t="shared" ref="H109" si="171">SUM(H107:H108)</f>
        <v>0.37214039082568084</v>
      </c>
      <c r="I109" s="301">
        <f t="shared" ref="I109" si="172">SUM(I107:I108)</f>
        <v>0.66289883926899973</v>
      </c>
      <c r="J109" s="301">
        <f t="shared" si="165"/>
        <v>1.4789999999999983</v>
      </c>
      <c r="K109" s="301"/>
      <c r="L109" s="301">
        <f>SUM(L107:L108)</f>
        <v>0.47475508929201526</v>
      </c>
      <c r="M109" s="301">
        <f t="shared" ref="M109" si="173">SUM(M107:M108)</f>
        <v>0.41924116397338385</v>
      </c>
      <c r="N109" s="301">
        <f t="shared" ref="N109" si="174">SUM(N107:N108)</f>
        <v>0.88400374673460214</v>
      </c>
      <c r="O109" s="301">
        <f t="shared" si="166"/>
        <v>1.7780000000000014</v>
      </c>
      <c r="P109" s="301"/>
      <c r="Q109" s="301">
        <f>SUM(Q107:Q108)</f>
        <v>0.46179828516310661</v>
      </c>
      <c r="R109" s="301">
        <f t="shared" ref="R109" si="175">SUM(R107:R108)</f>
        <v>0.42063366146472714</v>
      </c>
      <c r="S109" s="301">
        <f t="shared" ref="S109" si="176">SUM(S107:S108)</f>
        <v>0.86456805337216669</v>
      </c>
      <c r="T109" s="301">
        <f t="shared" si="167"/>
        <v>1.7470000000000003</v>
      </c>
      <c r="U109" s="301"/>
      <c r="V109" s="301">
        <f>SUM(V107:V108)</f>
        <v>0.46840346379266867</v>
      </c>
      <c r="W109" s="301">
        <f t="shared" ref="W109" si="177">SUM(W107:W108)</f>
        <v>0.44072558458315414</v>
      </c>
      <c r="X109" s="301">
        <f t="shared" ref="X109" si="178">SUM(X107:X108)</f>
        <v>0.8758709516241765</v>
      </c>
      <c r="Y109" s="301">
        <f t="shared" si="168"/>
        <v>1.7849999999999993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1.3027997765762327</v>
      </c>
      <c r="C116" s="300">
        <v>0.6313476184347756</v>
      </c>
      <c r="D116" s="300">
        <v>0.10944518019806596</v>
      </c>
      <c r="E116" s="300">
        <f>SUM(B116:D116)</f>
        <v>2.043592575209074</v>
      </c>
      <c r="F116" s="300"/>
      <c r="G116" s="300">
        <v>1.3643337796943784</v>
      </c>
      <c r="H116" s="300">
        <v>0.40733280996935139</v>
      </c>
      <c r="I116" s="300">
        <v>4.4829184945869793E-2</v>
      </c>
      <c r="J116" s="300">
        <f>SUM(G116:I116)</f>
        <v>1.8164957746095995</v>
      </c>
      <c r="K116" s="300"/>
      <c r="L116" s="300">
        <v>1.6470514731341319</v>
      </c>
      <c r="M116" s="300">
        <v>0.34931679909424712</v>
      </c>
      <c r="N116" s="300">
        <v>0.16274626256561509</v>
      </c>
      <c r="O116" s="300">
        <f>SUM(L116:N116)</f>
        <v>2.1591145347939942</v>
      </c>
      <c r="P116" s="300"/>
      <c r="Q116" s="300">
        <v>1.7774968117421797</v>
      </c>
      <c r="R116" s="300">
        <v>0.36324637278569144</v>
      </c>
      <c r="S116" s="300">
        <v>0.1743077349563826</v>
      </c>
      <c r="T116" s="300">
        <f>SUM(Q116:S116)</f>
        <v>2.3150509194842539</v>
      </c>
      <c r="U116" s="300"/>
      <c r="V116" s="300">
        <v>1.9410295658329271</v>
      </c>
      <c r="W116" s="300">
        <v>0.36738597803909395</v>
      </c>
      <c r="X116" s="300">
        <v>0.18327407684422306</v>
      </c>
      <c r="Y116" s="300">
        <f>SUM(V116:X116)</f>
        <v>2.4916896207162438</v>
      </c>
    </row>
    <row r="117" spans="1:25" x14ac:dyDescent="0.2">
      <c r="A117" s="260" t="s">
        <v>364</v>
      </c>
      <c r="B117" s="300">
        <v>3.9708928536569656</v>
      </c>
      <c r="C117" s="300">
        <v>0.11140149920732016</v>
      </c>
      <c r="D117" s="300">
        <v>0.58711307192664264</v>
      </c>
      <c r="E117" s="300">
        <f t="shared" ref="E117:E118" si="179">SUM(B117:D117)</f>
        <v>4.6694074247909283</v>
      </c>
      <c r="F117" s="300"/>
      <c r="G117" s="300">
        <v>4.4261563611515822</v>
      </c>
      <c r="H117" s="300">
        <v>0.21565310551498418</v>
      </c>
      <c r="I117" s="300">
        <v>0.52569475872384297</v>
      </c>
      <c r="J117" s="300">
        <f t="shared" ref="J117:J118" si="180">SUM(G117:I117)</f>
        <v>5.1675042253904095</v>
      </c>
      <c r="K117" s="300"/>
      <c r="L117" s="300">
        <v>4.1125991140152465</v>
      </c>
      <c r="M117" s="300">
        <v>0.21844212080407033</v>
      </c>
      <c r="N117" s="300">
        <v>1.0388442303866698</v>
      </c>
      <c r="O117" s="300">
        <f t="shared" ref="O117:O118" si="181">SUM(L117:N117)</f>
        <v>5.3698854652059866</v>
      </c>
      <c r="P117" s="300"/>
      <c r="Q117" s="300">
        <v>4.3052747435547722</v>
      </c>
      <c r="R117" s="300">
        <v>0.23198928009695313</v>
      </c>
      <c r="S117" s="300">
        <v>1.1206850568640228</v>
      </c>
      <c r="T117" s="300">
        <f t="shared" ref="T117:T118" si="182">SUM(Q117:S117)</f>
        <v>5.6579490805157482</v>
      </c>
      <c r="U117" s="300"/>
      <c r="V117" s="300">
        <v>4.4590059256693664</v>
      </c>
      <c r="W117" s="300">
        <v>0.24485416666334275</v>
      </c>
      <c r="X117" s="300">
        <v>1.1994502869510455</v>
      </c>
      <c r="Y117" s="300">
        <f t="shared" ref="Y117:Y118" si="183">SUM(V117:X117)</f>
        <v>5.9033103792837549</v>
      </c>
    </row>
    <row r="118" spans="1:25" x14ac:dyDescent="0.2">
      <c r="A118" s="264" t="s">
        <v>363</v>
      </c>
      <c r="B118" s="301">
        <f>SUM(B116:B117)</f>
        <v>5.2736926302331986</v>
      </c>
      <c r="C118" s="301">
        <f t="shared" ref="C118" si="184">SUM(C116:C117)</f>
        <v>0.74274911764209572</v>
      </c>
      <c r="D118" s="301">
        <f t="shared" ref="D118" si="185">SUM(D116:D117)</f>
        <v>0.69655825212470857</v>
      </c>
      <c r="E118" s="301">
        <f t="shared" si="179"/>
        <v>6.7130000000000027</v>
      </c>
      <c r="F118" s="301"/>
      <c r="G118" s="301">
        <f>SUM(G116:G117)</f>
        <v>5.7904901408459608</v>
      </c>
      <c r="H118" s="301">
        <f t="shared" ref="H118" si="186">SUM(H116:H117)</f>
        <v>0.62298591548433557</v>
      </c>
      <c r="I118" s="301">
        <f t="shared" ref="I118" si="187">SUM(I116:I117)</f>
        <v>0.57052394366971271</v>
      </c>
      <c r="J118" s="301">
        <f t="shared" si="180"/>
        <v>6.9840000000000089</v>
      </c>
      <c r="K118" s="301"/>
      <c r="L118" s="301">
        <f>SUM(L116:L117)</f>
        <v>5.7596505871493786</v>
      </c>
      <c r="M118" s="301">
        <f t="shared" ref="M118" si="188">SUM(M116:M117)</f>
        <v>0.5677589198983175</v>
      </c>
      <c r="N118" s="301">
        <f t="shared" ref="N118" si="189">SUM(N116:N117)</f>
        <v>1.2015904929522849</v>
      </c>
      <c r="O118" s="301">
        <f t="shared" si="181"/>
        <v>7.5289999999999804</v>
      </c>
      <c r="P118" s="301"/>
      <c r="Q118" s="301">
        <f>SUM(Q116:Q117)</f>
        <v>6.0827715552969517</v>
      </c>
      <c r="R118" s="301">
        <f t="shared" ref="R118" si="190">SUM(R116:R117)</f>
        <v>0.59523565288264457</v>
      </c>
      <c r="S118" s="301">
        <f t="shared" ref="S118" si="191">SUM(S116:S117)</f>
        <v>1.2949927918204054</v>
      </c>
      <c r="T118" s="301">
        <f t="shared" si="182"/>
        <v>7.9730000000000016</v>
      </c>
      <c r="U118" s="301"/>
      <c r="V118" s="301">
        <f>SUM(V116:V117)</f>
        <v>6.4000354915022939</v>
      </c>
      <c r="W118" s="301">
        <f t="shared" ref="W118" si="192">SUM(W116:W117)</f>
        <v>0.61224014470243671</v>
      </c>
      <c r="X118" s="301">
        <f t="shared" ref="X118" si="193">SUM(X116:X117)</f>
        <v>1.3827243637952686</v>
      </c>
      <c r="Y118" s="301">
        <f t="shared" si="183"/>
        <v>8.3949999999999996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1.8785027297201613</v>
      </c>
      <c r="C125" s="300">
        <v>0.71648339176684106</v>
      </c>
      <c r="D125" s="300">
        <v>0.2908980518417586</v>
      </c>
      <c r="E125" s="300">
        <f>SUM(B125:D125)</f>
        <v>2.885884173328761</v>
      </c>
      <c r="F125" s="300"/>
      <c r="G125" s="300">
        <v>1.7668957298077355</v>
      </c>
      <c r="H125" s="300">
        <v>0.63974562788503719</v>
      </c>
      <c r="I125" s="300">
        <v>5.6110386813610628E-2</v>
      </c>
      <c r="J125" s="300">
        <f>SUM(G125:I125)</f>
        <v>2.4627517445063836</v>
      </c>
      <c r="K125" s="300"/>
      <c r="L125" s="300">
        <v>1.6863478827143636</v>
      </c>
      <c r="M125" s="300">
        <v>0.75517915308915184</v>
      </c>
      <c r="N125" s="300">
        <v>6.9680781757604518E-2</v>
      </c>
      <c r="O125" s="300">
        <f>SUM(L125:N125)</f>
        <v>2.5112078175611199</v>
      </c>
      <c r="P125" s="300"/>
      <c r="Q125" s="300">
        <v>1.6805324739876195</v>
      </c>
      <c r="R125" s="300">
        <v>0.74458601882670306</v>
      </c>
      <c r="S125" s="300">
        <v>7.2592563210724381E-2</v>
      </c>
      <c r="T125" s="300">
        <f>SUM(Q125:S125)</f>
        <v>2.4977110560250471</v>
      </c>
      <c r="U125" s="300"/>
      <c r="V125" s="300">
        <v>1.6034314592139187</v>
      </c>
      <c r="W125" s="300">
        <v>0.70390275812442449</v>
      </c>
      <c r="X125" s="300">
        <v>7.0492544789563863E-2</v>
      </c>
      <c r="Y125" s="300">
        <f>SUM(V125:X125)</f>
        <v>2.3778267621279072</v>
      </c>
    </row>
    <row r="126" spans="1:25" x14ac:dyDescent="0.2">
      <c r="A126" s="260" t="s">
        <v>364</v>
      </c>
      <c r="B126" s="300">
        <v>2.3281778058585445</v>
      </c>
      <c r="C126" s="300">
        <v>8.8742945808087378E-2</v>
      </c>
      <c r="D126" s="300">
        <v>0.45919507500462647</v>
      </c>
      <c r="E126" s="300">
        <f t="shared" ref="E126:E127" si="194">SUM(B126:D126)</f>
        <v>2.8761158266712581</v>
      </c>
      <c r="F126" s="300"/>
      <c r="G126" s="300">
        <v>2.1275430606448618</v>
      </c>
      <c r="H126" s="300">
        <v>5.5892341268333839E-2</v>
      </c>
      <c r="I126" s="300">
        <v>0.41581285358042919</v>
      </c>
      <c r="J126" s="300">
        <f t="shared" ref="J126:J127" si="195">SUM(G126:I126)</f>
        <v>2.5992482554936247</v>
      </c>
      <c r="K126" s="300"/>
      <c r="L126" s="300">
        <v>2.1077159609314715</v>
      </c>
      <c r="M126" s="300">
        <v>0.16519087947692276</v>
      </c>
      <c r="N126" s="300">
        <v>0.36788534203049184</v>
      </c>
      <c r="O126" s="300">
        <f t="shared" ref="O126:O127" si="196">SUM(L126:N126)</f>
        <v>2.640792182438886</v>
      </c>
      <c r="P126" s="300"/>
      <c r="Q126" s="300">
        <v>2.1094286564087685</v>
      </c>
      <c r="R126" s="300">
        <v>0.17211462567594604</v>
      </c>
      <c r="S126" s="300">
        <v>0.38674566189024373</v>
      </c>
      <c r="T126" s="300">
        <f t="shared" ref="T126:T127" si="197">SUM(Q126:S126)</f>
        <v>2.6682889439749586</v>
      </c>
      <c r="U126" s="300"/>
      <c r="V126" s="300">
        <v>2.0191548503087184</v>
      </c>
      <c r="W126" s="300">
        <v>0.17597568952970788</v>
      </c>
      <c r="X126" s="300">
        <v>0.38504269803366725</v>
      </c>
      <c r="Y126" s="300">
        <f t="shared" ref="Y126:Y127" si="198">SUM(V126:X126)</f>
        <v>2.5801732378720934</v>
      </c>
    </row>
    <row r="127" spans="1:25" x14ac:dyDescent="0.2">
      <c r="A127" s="264" t="s">
        <v>363</v>
      </c>
      <c r="B127" s="301">
        <f>SUM(B125:B126)</f>
        <v>4.2066805355787054</v>
      </c>
      <c r="C127" s="301">
        <f t="shared" ref="C127" si="199">SUM(C125:C126)</f>
        <v>0.80522633757492845</v>
      </c>
      <c r="D127" s="301">
        <f t="shared" ref="D127" si="200">SUM(D125:D126)</f>
        <v>0.75009312684638507</v>
      </c>
      <c r="E127" s="301">
        <f t="shared" si="194"/>
        <v>5.7620000000000182</v>
      </c>
      <c r="F127" s="301"/>
      <c r="G127" s="301">
        <f>SUM(G125:G126)</f>
        <v>3.8944387904525972</v>
      </c>
      <c r="H127" s="301">
        <f t="shared" ref="H127" si="201">SUM(H125:H126)</f>
        <v>0.69563796915337106</v>
      </c>
      <c r="I127" s="301">
        <f t="shared" ref="I127" si="202">SUM(I125:I126)</f>
        <v>0.47192324039403982</v>
      </c>
      <c r="J127" s="301">
        <f t="shared" si="195"/>
        <v>5.0620000000000083</v>
      </c>
      <c r="K127" s="301"/>
      <c r="L127" s="301">
        <f>SUM(L125:L126)</f>
        <v>3.7940638436458354</v>
      </c>
      <c r="M127" s="301">
        <f t="shared" ref="M127" si="203">SUM(M125:M126)</f>
        <v>0.92037003256607464</v>
      </c>
      <c r="N127" s="301">
        <f t="shared" ref="N127" si="204">SUM(N125:N126)</f>
        <v>0.43756612378809634</v>
      </c>
      <c r="O127" s="301">
        <f t="shared" si="196"/>
        <v>5.1520000000000064</v>
      </c>
      <c r="P127" s="301"/>
      <c r="Q127" s="301">
        <f>SUM(Q125:Q126)</f>
        <v>3.7899611303963878</v>
      </c>
      <c r="R127" s="301">
        <f t="shared" ref="R127" si="205">SUM(R125:R126)</f>
        <v>0.9167006445026491</v>
      </c>
      <c r="S127" s="301">
        <f t="shared" ref="S127" si="206">SUM(S125:S126)</f>
        <v>0.45933822510096811</v>
      </c>
      <c r="T127" s="301">
        <f t="shared" si="197"/>
        <v>5.1660000000000048</v>
      </c>
      <c r="U127" s="301"/>
      <c r="V127" s="301">
        <f>SUM(V125:V126)</f>
        <v>3.6225863095226369</v>
      </c>
      <c r="W127" s="301">
        <f t="shared" ref="W127" si="207">SUM(W125:W126)</f>
        <v>0.87987844765413237</v>
      </c>
      <c r="X127" s="301">
        <f t="shared" ref="X127" si="208">SUM(X125:X126)</f>
        <v>0.4555352428232311</v>
      </c>
      <c r="Y127" s="301">
        <f t="shared" si="198"/>
        <v>4.9580000000000002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2.0651998739151334</v>
      </c>
      <c r="C134" s="300">
        <v>1.3013626007633312</v>
      </c>
      <c r="D134" s="300">
        <v>0.26462785358260249</v>
      </c>
      <c r="E134" s="300">
        <f>SUM(B134:D134)</f>
        <v>3.6311903282610669</v>
      </c>
      <c r="F134" s="300"/>
      <c r="G134" s="300">
        <v>2.1178892962391576</v>
      </c>
      <c r="H134" s="300">
        <v>1.2645301730082366</v>
      </c>
      <c r="I134" s="300">
        <v>0.55687286708396078</v>
      </c>
      <c r="J134" s="300">
        <f>SUM(G134:I134)</f>
        <v>3.9392923363313552</v>
      </c>
      <c r="K134" s="300"/>
      <c r="L134" s="300">
        <v>1.8146238811749438</v>
      </c>
      <c r="M134" s="300">
        <v>1.3443592013381571</v>
      </c>
      <c r="N134" s="300">
        <v>0.24146257498750298</v>
      </c>
      <c r="O134" s="300">
        <f>SUM(L134:N134)</f>
        <v>3.4004456575006037</v>
      </c>
      <c r="P134" s="300"/>
      <c r="Q134" s="300">
        <v>1.8903436391521931</v>
      </c>
      <c r="R134" s="300">
        <v>1.293399898623768</v>
      </c>
      <c r="S134" s="300">
        <v>0.24623112011184042</v>
      </c>
      <c r="T134" s="300">
        <f>SUM(Q134:S134)</f>
        <v>3.4299746578878016</v>
      </c>
      <c r="U134" s="300"/>
      <c r="V134" s="300">
        <v>2.3057929780862114</v>
      </c>
      <c r="W134" s="300">
        <v>1.3487168380440266</v>
      </c>
      <c r="X134" s="300">
        <v>0.28251687960313443</v>
      </c>
      <c r="Y134" s="300">
        <f>SUM(V134:X134)</f>
        <v>3.9370266957333726</v>
      </c>
    </row>
    <row r="135" spans="1:25" x14ac:dyDescent="0.2">
      <c r="A135" s="260" t="s">
        <v>364</v>
      </c>
      <c r="B135" s="300">
        <v>1.688794317606269</v>
      </c>
      <c r="C135" s="300">
        <v>0.23485722004544554</v>
      </c>
      <c r="D135" s="300">
        <v>0.56715813408721771</v>
      </c>
      <c r="E135" s="300">
        <f t="shared" ref="E135:E136" si="209">SUM(B135:D135)</f>
        <v>2.4908096717389321</v>
      </c>
      <c r="F135" s="300"/>
      <c r="G135" s="300">
        <v>1.9827436929156426</v>
      </c>
      <c r="H135" s="300">
        <v>0.48258839850614593</v>
      </c>
      <c r="I135" s="300">
        <v>0.17137557224685937</v>
      </c>
      <c r="J135" s="300">
        <f t="shared" ref="J135:J136" si="210">SUM(G135:I135)</f>
        <v>2.6367076636686479</v>
      </c>
      <c r="K135" s="300"/>
      <c r="L135" s="300">
        <v>2.0695300482149483</v>
      </c>
      <c r="M135" s="300">
        <v>0.68875568014701383</v>
      </c>
      <c r="N135" s="300">
        <v>0.47626861413743898</v>
      </c>
      <c r="O135" s="300">
        <f t="shared" ref="O135:O136" si="211">SUM(L135:N135)</f>
        <v>3.234554342499401</v>
      </c>
      <c r="P135" s="300"/>
      <c r="Q135" s="300">
        <v>2.0800841358411417</v>
      </c>
      <c r="R135" s="300">
        <v>0.69410238216302722</v>
      </c>
      <c r="S135" s="300">
        <v>0.50383882410802394</v>
      </c>
      <c r="T135" s="300">
        <f t="shared" ref="T135:T136" si="212">SUM(Q135:S135)</f>
        <v>3.2780253421121928</v>
      </c>
      <c r="U135" s="300"/>
      <c r="V135" s="300">
        <v>2.3687232782978538</v>
      </c>
      <c r="W135" s="300">
        <v>0.80483837125934488</v>
      </c>
      <c r="X135" s="300">
        <v>0.6234116547094245</v>
      </c>
      <c r="Y135" s="300">
        <f t="shared" ref="Y135:Y136" si="213">SUM(V135:X135)</f>
        <v>3.7969733042666229</v>
      </c>
    </row>
    <row r="136" spans="1:25" x14ac:dyDescent="0.2">
      <c r="A136" s="264" t="s">
        <v>363</v>
      </c>
      <c r="B136" s="301">
        <f>SUM(B134:B135)</f>
        <v>3.7539941915214023</v>
      </c>
      <c r="C136" s="301">
        <f t="shared" ref="C136" si="214">SUM(C134:C135)</f>
        <v>1.5362198208087767</v>
      </c>
      <c r="D136" s="301">
        <f t="shared" ref="D136" si="215">SUM(D134:D135)</f>
        <v>0.83178598766982015</v>
      </c>
      <c r="E136" s="301">
        <f t="shared" si="209"/>
        <v>6.1219999999999999</v>
      </c>
      <c r="F136" s="301"/>
      <c r="G136" s="301">
        <f>SUM(G134:G135)</f>
        <v>4.1006329891547999</v>
      </c>
      <c r="H136" s="301">
        <f t="shared" ref="H136" si="216">SUM(H134:H135)</f>
        <v>1.7471185715143824</v>
      </c>
      <c r="I136" s="301">
        <f t="shared" ref="I136" si="217">SUM(I134:I135)</f>
        <v>0.72824843933082017</v>
      </c>
      <c r="J136" s="301">
        <f t="shared" si="210"/>
        <v>6.5760000000000032</v>
      </c>
      <c r="K136" s="301"/>
      <c r="L136" s="301">
        <f>SUM(L134:L135)</f>
        <v>3.8841539293898921</v>
      </c>
      <c r="M136" s="301">
        <f t="shared" ref="M136" si="218">SUM(M134:M135)</f>
        <v>2.0331148814851709</v>
      </c>
      <c r="N136" s="301">
        <f t="shared" ref="N136" si="219">SUM(N134:N135)</f>
        <v>0.71773118912494194</v>
      </c>
      <c r="O136" s="301">
        <f t="shared" si="211"/>
        <v>6.6350000000000051</v>
      </c>
      <c r="P136" s="301"/>
      <c r="Q136" s="301">
        <f>SUM(Q134:Q135)</f>
        <v>3.9704277749933348</v>
      </c>
      <c r="R136" s="301">
        <f t="shared" ref="R136" si="220">SUM(R134:R135)</f>
        <v>1.9875022807867953</v>
      </c>
      <c r="S136" s="301">
        <f t="shared" ref="S136" si="221">SUM(S134:S135)</f>
        <v>0.75006994421986439</v>
      </c>
      <c r="T136" s="301">
        <f t="shared" si="212"/>
        <v>6.7079999999999949</v>
      </c>
      <c r="U136" s="301"/>
      <c r="V136" s="301">
        <f>SUM(V134:V135)</f>
        <v>4.6745162563840648</v>
      </c>
      <c r="W136" s="301">
        <f t="shared" ref="W136" si="222">SUM(W134:W135)</f>
        <v>2.1535552093033714</v>
      </c>
      <c r="X136" s="301">
        <f t="shared" ref="X136" si="223">SUM(X134:X135)</f>
        <v>0.90592853431255893</v>
      </c>
      <c r="Y136" s="301">
        <f t="shared" si="213"/>
        <v>7.7339999999999955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4.1758990509787202</v>
      </c>
      <c r="C143" s="300">
        <v>2.7413455053787521</v>
      </c>
      <c r="D143" s="300">
        <v>1.5998538084843348</v>
      </c>
      <c r="E143" s="300">
        <f>SUM(B143:D143)</f>
        <v>8.5170983648418073</v>
      </c>
      <c r="F143" s="300"/>
      <c r="G143" s="300">
        <v>4.4888587120243049</v>
      </c>
      <c r="H143" s="300">
        <v>2.7789050607674954</v>
      </c>
      <c r="I143" s="300">
        <v>1.6420383763839328</v>
      </c>
      <c r="J143" s="300">
        <f>SUM(G143:I143)</f>
        <v>8.909802149175734</v>
      </c>
      <c r="K143" s="300"/>
      <c r="L143" s="300">
        <v>3.9242126996366764</v>
      </c>
      <c r="M143" s="300">
        <v>2.8155361956217813</v>
      </c>
      <c r="N143" s="300">
        <v>0.88453973786077889</v>
      </c>
      <c r="O143" s="300">
        <f>SUM(L143:N143)</f>
        <v>7.624288633119237</v>
      </c>
      <c r="P143" s="300"/>
      <c r="Q143" s="300">
        <v>4.105932023199502</v>
      </c>
      <c r="R143" s="300">
        <v>2.9661313602204453</v>
      </c>
      <c r="S143" s="300">
        <v>0.9418088362864323</v>
      </c>
      <c r="T143" s="300">
        <f>SUM(Q143:S143)</f>
        <v>8.0138722197063803</v>
      </c>
      <c r="U143" s="300"/>
      <c r="V143" s="300">
        <v>4.4027650780475023</v>
      </c>
      <c r="W143" s="300">
        <v>3.1996341463956464</v>
      </c>
      <c r="X143" s="300">
        <v>1.0471814482480484</v>
      </c>
      <c r="Y143" s="300">
        <f>SUM(V143:X143)</f>
        <v>8.6495806726911972</v>
      </c>
    </row>
    <row r="144" spans="1:25" x14ac:dyDescent="0.2">
      <c r="A144" s="260" t="s">
        <v>364</v>
      </c>
      <c r="B144" s="300">
        <v>7.39484059390327</v>
      </c>
      <c r="C144" s="300">
        <v>1.1049751126941074</v>
      </c>
      <c r="D144" s="300">
        <v>1.968085928560809</v>
      </c>
      <c r="E144" s="300">
        <f t="shared" ref="E144:E145" si="224">SUM(B144:D144)</f>
        <v>10.467901635158187</v>
      </c>
      <c r="F144" s="300"/>
      <c r="G144" s="300">
        <v>7.2054697080915417</v>
      </c>
      <c r="H144" s="300">
        <v>0.81387748695748652</v>
      </c>
      <c r="I144" s="300">
        <v>2.8018506557752385</v>
      </c>
      <c r="J144" s="300">
        <f t="shared" ref="J144:J145" si="225">SUM(G144:I144)</f>
        <v>10.821197850824268</v>
      </c>
      <c r="K144" s="300"/>
      <c r="L144" s="300">
        <v>7.3974229292660398</v>
      </c>
      <c r="M144" s="300">
        <v>1.1390586792989581</v>
      </c>
      <c r="N144" s="300">
        <v>3.3562297583157776</v>
      </c>
      <c r="O144" s="300">
        <f t="shared" ref="O144:O145" si="226">SUM(L144:N144)</f>
        <v>11.892711366880775</v>
      </c>
      <c r="P144" s="300"/>
      <c r="Q144" s="300">
        <v>7.5747634433339783</v>
      </c>
      <c r="R144" s="300">
        <v>1.2146300610647793</v>
      </c>
      <c r="S144" s="300">
        <v>3.4857342758948633</v>
      </c>
      <c r="T144" s="300">
        <f t="shared" ref="T144:T145" si="227">SUM(Q144:S144)</f>
        <v>12.275127780293621</v>
      </c>
      <c r="U144" s="300"/>
      <c r="V144" s="300">
        <v>7.8857596199235944</v>
      </c>
      <c r="W144" s="300">
        <v>1.3491379449639833</v>
      </c>
      <c r="X144" s="300">
        <v>3.7215217624212258</v>
      </c>
      <c r="Y144" s="300">
        <f t="shared" ref="Y144:Y145" si="228">SUM(V144:X144)</f>
        <v>12.956419327308804</v>
      </c>
    </row>
    <row r="145" spans="1:25" x14ac:dyDescent="0.2">
      <c r="A145" s="264" t="s">
        <v>363</v>
      </c>
      <c r="B145" s="301">
        <f>SUM(B143:B144)</f>
        <v>11.570739644881989</v>
      </c>
      <c r="C145" s="301">
        <f t="shared" ref="C145" si="229">SUM(C143:C144)</f>
        <v>3.8463206180728595</v>
      </c>
      <c r="D145" s="301">
        <f t="shared" ref="D145" si="230">SUM(D143:D144)</f>
        <v>3.567939737045144</v>
      </c>
      <c r="E145" s="301">
        <f t="shared" si="224"/>
        <v>18.984999999999992</v>
      </c>
      <c r="F145" s="301"/>
      <c r="G145" s="301">
        <f>SUM(G143:G144)</f>
        <v>11.694328420115847</v>
      </c>
      <c r="H145" s="301">
        <f t="shared" ref="H145" si="231">SUM(H143:H144)</f>
        <v>3.592782547724982</v>
      </c>
      <c r="I145" s="301">
        <f t="shared" ref="I145" si="232">SUM(I143:I144)</f>
        <v>4.4438890321591717</v>
      </c>
      <c r="J145" s="301">
        <f t="shared" si="225"/>
        <v>19.731000000000002</v>
      </c>
      <c r="K145" s="301"/>
      <c r="L145" s="301">
        <f>SUM(L143:L144)</f>
        <v>11.321635628902715</v>
      </c>
      <c r="M145" s="301">
        <f t="shared" ref="M145" si="233">SUM(M143:M144)</f>
        <v>3.9545948749207396</v>
      </c>
      <c r="N145" s="301">
        <f t="shared" ref="N145" si="234">SUM(N143:N144)</f>
        <v>4.2407694961765561</v>
      </c>
      <c r="O145" s="301">
        <f t="shared" si="226"/>
        <v>19.51700000000001</v>
      </c>
      <c r="P145" s="301"/>
      <c r="Q145" s="301">
        <f>SUM(Q143:Q144)</f>
        <v>11.68069546653348</v>
      </c>
      <c r="R145" s="301">
        <f t="shared" ref="R145" si="235">SUM(R143:R144)</f>
        <v>4.1807614212852249</v>
      </c>
      <c r="S145" s="301">
        <f t="shared" ref="S145" si="236">SUM(S143:S144)</f>
        <v>4.4275431121812954</v>
      </c>
      <c r="T145" s="301">
        <f t="shared" si="227"/>
        <v>20.289000000000001</v>
      </c>
      <c r="U145" s="301"/>
      <c r="V145" s="301">
        <f>SUM(V143:V144)</f>
        <v>12.288524697971097</v>
      </c>
      <c r="W145" s="301">
        <f t="shared" ref="W145" si="237">SUM(W143:W144)</f>
        <v>4.5487720913596297</v>
      </c>
      <c r="X145" s="301">
        <f t="shared" ref="X145" si="238">SUM(X143:X144)</f>
        <v>4.7687032106692744</v>
      </c>
      <c r="Y145" s="301">
        <f t="shared" si="228"/>
        <v>21.606000000000002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3.2893450407898137</v>
      </c>
      <c r="C152" s="300">
        <v>3.6766836165013608</v>
      </c>
      <c r="D152" s="300">
        <v>0.69244352534350206</v>
      </c>
      <c r="E152" s="300">
        <f>SUM(B152:D152)</f>
        <v>7.658472182634676</v>
      </c>
      <c r="F152" s="300"/>
      <c r="G152" s="300">
        <v>6.6118742297705797</v>
      </c>
      <c r="H152" s="300">
        <v>5.6905845987773516</v>
      </c>
      <c r="I152" s="300">
        <v>1.6849934659603096</v>
      </c>
      <c r="J152" s="300">
        <f>SUM(G152:I152)</f>
        <v>13.987452294508239</v>
      </c>
      <c r="K152" s="300"/>
      <c r="L152" s="300">
        <v>5.9391575755098955</v>
      </c>
      <c r="M152" s="300">
        <v>5.5950682943134229</v>
      </c>
      <c r="N152" s="300">
        <v>1.3193359146135886</v>
      </c>
      <c r="O152" s="300">
        <f>SUM(L152:N152)</f>
        <v>12.853561784436907</v>
      </c>
      <c r="P152" s="300"/>
      <c r="Q152" s="300">
        <v>6.4412019488787804</v>
      </c>
      <c r="R152" s="300">
        <v>5.8486627669646998</v>
      </c>
      <c r="S152" s="300">
        <v>1.3821019247223942</v>
      </c>
      <c r="T152" s="300">
        <f>SUM(Q152:S152)</f>
        <v>13.671966640565874</v>
      </c>
      <c r="U152" s="300"/>
      <c r="V152" s="300">
        <v>7.011402091571342</v>
      </c>
      <c r="W152" s="300">
        <v>6.0146203470056863</v>
      </c>
      <c r="X152" s="300">
        <v>1.4848593981431286</v>
      </c>
      <c r="Y152" s="300">
        <f>SUM(V152:X152)</f>
        <v>14.510881836720158</v>
      </c>
    </row>
    <row r="153" spans="1:25" x14ac:dyDescent="0.2">
      <c r="A153" s="260" t="s">
        <v>364</v>
      </c>
      <c r="B153" s="300">
        <v>7.1720026604831864</v>
      </c>
      <c r="C153" s="300">
        <v>2.9948984009743471</v>
      </c>
      <c r="D153" s="300">
        <v>1.2606267559077997</v>
      </c>
      <c r="E153" s="300">
        <f t="shared" ref="E153:E154" si="239">SUM(B153:D153)</f>
        <v>11.427527817365334</v>
      </c>
      <c r="F153" s="300"/>
      <c r="G153" s="300">
        <v>12.211308659241762</v>
      </c>
      <c r="H153" s="300">
        <v>4.28858488006236</v>
      </c>
      <c r="I153" s="300">
        <v>1.700654166187624</v>
      </c>
      <c r="J153" s="300">
        <f t="shared" ref="J153:J154" si="240">SUM(G153:I153)</f>
        <v>18.200547705491747</v>
      </c>
      <c r="K153" s="300"/>
      <c r="L153" s="300">
        <v>11.600444049389433</v>
      </c>
      <c r="M153" s="300">
        <v>4.0866426890953029</v>
      </c>
      <c r="N153" s="300">
        <v>1.1183514770782925</v>
      </c>
      <c r="O153" s="300">
        <f t="shared" ref="O153:O154" si="241">SUM(L153:N153)</f>
        <v>16.805438215563029</v>
      </c>
      <c r="P153" s="300"/>
      <c r="Q153" s="300">
        <v>12.358394650063929</v>
      </c>
      <c r="R153" s="300">
        <v>4.3447978339410005</v>
      </c>
      <c r="S153" s="300">
        <v>1.1728408754291986</v>
      </c>
      <c r="T153" s="300">
        <f t="shared" ref="T153:T154" si="242">SUM(Q153:S153)</f>
        <v>17.876033359434128</v>
      </c>
      <c r="U153" s="300"/>
      <c r="V153" s="300">
        <v>13.158812757968054</v>
      </c>
      <c r="W153" s="300">
        <v>4.5838290659979437</v>
      </c>
      <c r="X153" s="300">
        <v>1.252476339313825</v>
      </c>
      <c r="Y153" s="300">
        <f t="shared" ref="Y153:Y154" si="243">SUM(V153:X153)</f>
        <v>18.995118163279823</v>
      </c>
    </row>
    <row r="154" spans="1:25" x14ac:dyDescent="0.2">
      <c r="A154" s="264" t="s">
        <v>363</v>
      </c>
      <c r="B154" s="301">
        <f>SUM(B152:B153)</f>
        <v>10.461347701273001</v>
      </c>
      <c r="C154" s="301">
        <f t="shared" ref="C154" si="244">SUM(C152:C153)</f>
        <v>6.6715820174757079</v>
      </c>
      <c r="D154" s="301">
        <f t="shared" ref="D154" si="245">SUM(D152:D153)</f>
        <v>1.9530702812513017</v>
      </c>
      <c r="E154" s="301">
        <f t="shared" si="239"/>
        <v>19.086000000000013</v>
      </c>
      <c r="F154" s="301"/>
      <c r="G154" s="301">
        <f>SUM(G152:G153)</f>
        <v>18.823182889012344</v>
      </c>
      <c r="H154" s="301">
        <f t="shared" ref="H154" si="246">SUM(H152:H153)</f>
        <v>9.9791694788397116</v>
      </c>
      <c r="I154" s="301">
        <f t="shared" ref="I154" si="247">SUM(I152:I153)</f>
        <v>3.3856476321479336</v>
      </c>
      <c r="J154" s="301">
        <f t="shared" si="240"/>
        <v>32.187999999999988</v>
      </c>
      <c r="K154" s="301"/>
      <c r="L154" s="301">
        <f>SUM(L152:L153)</f>
        <v>17.539601624899326</v>
      </c>
      <c r="M154" s="301">
        <f t="shared" ref="M154" si="248">SUM(M152:M153)</f>
        <v>9.6817109834087258</v>
      </c>
      <c r="N154" s="301">
        <f t="shared" ref="N154" si="249">SUM(N152:N153)</f>
        <v>2.4376873916918811</v>
      </c>
      <c r="O154" s="301">
        <f t="shared" si="241"/>
        <v>29.658999999999935</v>
      </c>
      <c r="P154" s="301"/>
      <c r="Q154" s="301">
        <f>SUM(Q152:Q153)</f>
        <v>18.79959659894271</v>
      </c>
      <c r="R154" s="301">
        <f t="shared" ref="R154" si="250">SUM(R152:R153)</f>
        <v>10.1934606009057</v>
      </c>
      <c r="S154" s="301">
        <f t="shared" ref="S154" si="251">SUM(S152:S153)</f>
        <v>2.5549428001515926</v>
      </c>
      <c r="T154" s="301">
        <f t="shared" si="242"/>
        <v>31.548000000000002</v>
      </c>
      <c r="U154" s="301"/>
      <c r="V154" s="301">
        <f>SUM(V152:V153)</f>
        <v>20.170214849539395</v>
      </c>
      <c r="W154" s="301">
        <f t="shared" ref="W154" si="252">SUM(W152:W153)</f>
        <v>10.59844941300363</v>
      </c>
      <c r="X154" s="301">
        <f t="shared" ref="X154" si="253">SUM(X152:X153)</f>
        <v>2.7373357374569536</v>
      </c>
      <c r="Y154" s="301">
        <f t="shared" si="243"/>
        <v>33.505999999999979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2.7340079989662693</v>
      </c>
      <c r="C161" s="300">
        <v>2.7628469180186501</v>
      </c>
      <c r="D161" s="300">
        <v>0.28897773983870767</v>
      </c>
      <c r="E161" s="300">
        <f>SUM(B161:D161)</f>
        <v>5.7858326568236267</v>
      </c>
      <c r="F161" s="300"/>
      <c r="G161" s="300">
        <v>2.8501513902910385</v>
      </c>
      <c r="H161" s="300">
        <v>2.5509226308288704</v>
      </c>
      <c r="I161" s="300">
        <v>0.46924278771698025</v>
      </c>
      <c r="J161" s="300">
        <f>SUM(G161:I161)</f>
        <v>5.8703168088368889</v>
      </c>
      <c r="K161" s="300"/>
      <c r="L161" s="300">
        <v>2.9987715614628834</v>
      </c>
      <c r="M161" s="300">
        <v>2.619190590954994</v>
      </c>
      <c r="N161" s="300">
        <v>0.17566368538506921</v>
      </c>
      <c r="O161" s="300">
        <f>SUM(L161:N161)</f>
        <v>5.7936258378029466</v>
      </c>
      <c r="P161" s="300"/>
      <c r="Q161" s="300">
        <v>3.0271793716344297</v>
      </c>
      <c r="R161" s="300">
        <v>2.6493529099483095</v>
      </c>
      <c r="S161" s="300">
        <v>0.17754368288970276</v>
      </c>
      <c r="T161" s="300">
        <f>SUM(Q161:S161)</f>
        <v>5.8540759644724423</v>
      </c>
      <c r="U161" s="300"/>
      <c r="V161" s="300">
        <v>3.1484705007678979</v>
      </c>
      <c r="W161" s="300">
        <v>2.7567044989806293</v>
      </c>
      <c r="X161" s="300">
        <v>0.1862558524029457</v>
      </c>
      <c r="Y161" s="300">
        <f>SUM(V161:X161)</f>
        <v>6.0914308521514728</v>
      </c>
    </row>
    <row r="162" spans="1:25" x14ac:dyDescent="0.2">
      <c r="A162" s="260" t="s">
        <v>364</v>
      </c>
      <c r="B162" s="300">
        <v>3.1648261365793262</v>
      </c>
      <c r="C162" s="300">
        <v>0.50448490021016879</v>
      </c>
      <c r="D162" s="300">
        <v>0.42885630638686556</v>
      </c>
      <c r="E162" s="300">
        <f t="shared" ref="E162:E163" si="254">SUM(B162:D162)</f>
        <v>4.0981673431763603</v>
      </c>
      <c r="F162" s="300"/>
      <c r="G162" s="300">
        <v>3.2681152610793123</v>
      </c>
      <c r="H162" s="300">
        <v>0.4712776653699316</v>
      </c>
      <c r="I162" s="300">
        <v>0.1452902647138675</v>
      </c>
      <c r="J162" s="300">
        <f t="shared" ref="J162:J163" si="255">SUM(G162:I162)</f>
        <v>3.8846831911631114</v>
      </c>
      <c r="K162" s="300"/>
      <c r="L162" s="300">
        <v>3.4080392853552053</v>
      </c>
      <c r="M162" s="300">
        <v>0.48133487684183751</v>
      </c>
      <c r="N162" s="300">
        <v>0</v>
      </c>
      <c r="O162" s="300">
        <f t="shared" ref="O162:O163" si="256">SUM(L162:N162)</f>
        <v>3.8893741621970426</v>
      </c>
      <c r="P162" s="300"/>
      <c r="Q162" s="300">
        <v>3.3708475407623304</v>
      </c>
      <c r="R162" s="300">
        <v>0.5120764947652291</v>
      </c>
      <c r="S162" s="300">
        <v>0</v>
      </c>
      <c r="T162" s="300">
        <f t="shared" ref="T162:T163" si="257">SUM(Q162:S162)</f>
        <v>3.8829240355275596</v>
      </c>
      <c r="U162" s="300"/>
      <c r="V162" s="300">
        <v>3.3630183813844821</v>
      </c>
      <c r="W162" s="300">
        <v>0.58755076646405091</v>
      </c>
      <c r="X162" s="300">
        <v>0</v>
      </c>
      <c r="Y162" s="300">
        <f t="shared" ref="Y162:Y163" si="258">SUM(V162:X162)</f>
        <v>3.9505691478485332</v>
      </c>
    </row>
    <row r="163" spans="1:25" x14ac:dyDescent="0.2">
      <c r="A163" s="264" t="s">
        <v>363</v>
      </c>
      <c r="B163" s="301">
        <f>SUM(B161:B162)</f>
        <v>5.8988341355455951</v>
      </c>
      <c r="C163" s="301">
        <f t="shared" ref="C163" si="259">SUM(C161:C162)</f>
        <v>3.2673318182288189</v>
      </c>
      <c r="D163" s="301">
        <f t="shared" ref="D163" si="260">SUM(D161:D162)</f>
        <v>0.71783404622557323</v>
      </c>
      <c r="E163" s="301">
        <f t="shared" si="254"/>
        <v>9.8839999999999861</v>
      </c>
      <c r="F163" s="301"/>
      <c r="G163" s="301">
        <f>SUM(G161:G162)</f>
        <v>6.1182666513703508</v>
      </c>
      <c r="H163" s="301">
        <f t="shared" ref="H163" si="261">SUM(H161:H162)</f>
        <v>3.0222002961988021</v>
      </c>
      <c r="I163" s="301">
        <f t="shared" ref="I163" si="262">SUM(I161:I162)</f>
        <v>0.61453305243084777</v>
      </c>
      <c r="J163" s="301">
        <f t="shared" si="255"/>
        <v>9.754999999999999</v>
      </c>
      <c r="K163" s="301"/>
      <c r="L163" s="301">
        <f>SUM(L161:L162)</f>
        <v>6.4068108468180887</v>
      </c>
      <c r="M163" s="301">
        <f t="shared" ref="M163" si="263">SUM(M161:M162)</f>
        <v>3.1005254677968317</v>
      </c>
      <c r="N163" s="301">
        <f t="shared" ref="N163" si="264">SUM(N161:N162)</f>
        <v>0.17566368538506921</v>
      </c>
      <c r="O163" s="301">
        <f t="shared" si="256"/>
        <v>9.6829999999999909</v>
      </c>
      <c r="P163" s="301"/>
      <c r="Q163" s="301">
        <f>SUM(Q161:Q162)</f>
        <v>6.3980269123967606</v>
      </c>
      <c r="R163" s="301">
        <f t="shared" ref="R163" si="265">SUM(R161:R162)</f>
        <v>3.1614294047135387</v>
      </c>
      <c r="S163" s="301">
        <f t="shared" ref="S163" si="266">SUM(S161:S162)</f>
        <v>0.17754368288970276</v>
      </c>
      <c r="T163" s="301">
        <f t="shared" si="257"/>
        <v>9.7370000000000019</v>
      </c>
      <c r="U163" s="301"/>
      <c r="V163" s="301">
        <f>SUM(V161:V162)</f>
        <v>6.5114888821523795</v>
      </c>
      <c r="W163" s="301">
        <f t="shared" ref="W163" si="267">SUM(W161:W162)</f>
        <v>3.34425526544468</v>
      </c>
      <c r="X163" s="301">
        <f t="shared" ref="X163" si="268">SUM(X161:X162)</f>
        <v>0.1862558524029457</v>
      </c>
      <c r="Y163" s="301">
        <f t="shared" si="258"/>
        <v>10.042000000000005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7.3798089517593795</v>
      </c>
      <c r="C170" s="300">
        <v>9.6566193688242929</v>
      </c>
      <c r="D170" s="300">
        <v>0.78766433801579117</v>
      </c>
      <c r="E170" s="300">
        <f>SUM(B170:D170)</f>
        <v>17.824092658599465</v>
      </c>
      <c r="F170" s="300"/>
      <c r="G170" s="300">
        <v>7.167896726954595</v>
      </c>
      <c r="H170" s="300">
        <v>8.4284246621951073</v>
      </c>
      <c r="I170" s="300">
        <v>0.81691187303449508</v>
      </c>
      <c r="J170" s="300">
        <f>SUM(G170:I170)</f>
        <v>16.413233262184196</v>
      </c>
      <c r="K170" s="300"/>
      <c r="L170" s="300">
        <v>7.2620459633971164</v>
      </c>
      <c r="M170" s="300">
        <v>8.5200720651565476</v>
      </c>
      <c r="N170" s="300">
        <v>0.90604825049158122</v>
      </c>
      <c r="O170" s="300">
        <f>SUM(L170:N170)</f>
        <v>16.688166279045245</v>
      </c>
      <c r="P170" s="300"/>
      <c r="Q170" s="300">
        <v>7.6490971544670865</v>
      </c>
      <c r="R170" s="300">
        <v>8.5901039542219024</v>
      </c>
      <c r="S170" s="300">
        <v>0.94400244419478463</v>
      </c>
      <c r="T170" s="300">
        <f>SUM(Q170:S170)</f>
        <v>17.183203552883771</v>
      </c>
      <c r="U170" s="300"/>
      <c r="V170" s="300">
        <v>8.5622667892599242</v>
      </c>
      <c r="W170" s="300">
        <v>8.789926850148488</v>
      </c>
      <c r="X170" s="300">
        <v>1.0112603698445854</v>
      </c>
      <c r="Y170" s="300">
        <f>SUM(V170:X170)</f>
        <v>18.363454009252997</v>
      </c>
    </row>
    <row r="171" spans="1:25" x14ac:dyDescent="0.2">
      <c r="A171" s="260" t="s">
        <v>364</v>
      </c>
      <c r="B171" s="300">
        <v>4.6309815911716097</v>
      </c>
      <c r="C171" s="300">
        <v>1.5478937211563895</v>
      </c>
      <c r="D171" s="300">
        <v>0.79503202907257498</v>
      </c>
      <c r="E171" s="300">
        <f t="shared" ref="E171" si="269">SUM(B171:D171)</f>
        <v>6.9739073414005741</v>
      </c>
      <c r="F171" s="300"/>
      <c r="G171" s="300">
        <v>4.3521877743939248</v>
      </c>
      <c r="H171" s="300">
        <v>1.4325881289577651</v>
      </c>
      <c r="I171" s="300">
        <v>0.67599083446414143</v>
      </c>
      <c r="J171" s="300">
        <f t="shared" ref="J171:J172" si="270">SUM(G171:I171)</f>
        <v>6.4607667378158311</v>
      </c>
      <c r="K171" s="300"/>
      <c r="L171" s="300">
        <v>4.5046054390321677</v>
      </c>
      <c r="M171" s="300">
        <v>1.3183731824286933</v>
      </c>
      <c r="N171" s="300">
        <v>0.72285509949389748</v>
      </c>
      <c r="O171" s="300">
        <f t="shared" ref="O171:O172" si="271">SUM(L171:N171)</f>
        <v>6.5458337209547581</v>
      </c>
      <c r="P171" s="300"/>
      <c r="Q171" s="300">
        <v>4.5809019838282126</v>
      </c>
      <c r="R171" s="300">
        <v>1.376685833477387</v>
      </c>
      <c r="S171" s="300">
        <v>0.75920862981061954</v>
      </c>
      <c r="T171" s="300">
        <f t="shared" ref="T171:T172" si="272">SUM(Q171:S171)</f>
        <v>6.7167964471162191</v>
      </c>
      <c r="U171" s="300"/>
      <c r="V171" s="300">
        <v>4.776739041917982</v>
      </c>
      <c r="W171" s="300">
        <v>1.5046175227064513</v>
      </c>
      <c r="X171" s="300">
        <v>0.8371894261225139</v>
      </c>
      <c r="Y171" s="300">
        <f t="shared" ref="Y171:Y172" si="273">SUM(V171:X171)</f>
        <v>7.1185459907469468</v>
      </c>
    </row>
    <row r="172" spans="1:25" x14ac:dyDescent="0.2">
      <c r="A172" s="264" t="s">
        <v>363</v>
      </c>
      <c r="B172" s="301">
        <f>SUM(B170:B171)</f>
        <v>12.010790542930989</v>
      </c>
      <c r="C172" s="301">
        <f t="shared" ref="C172" si="274">SUM(C170:C171)</f>
        <v>11.204513089980683</v>
      </c>
      <c r="D172" s="301">
        <f t="shared" ref="D172" si="275">SUM(D170:D171)</f>
        <v>1.5826963670883663</v>
      </c>
      <c r="E172" s="301">
        <f>SUM(B172:D172)</f>
        <v>24.798000000000037</v>
      </c>
      <c r="F172" s="301"/>
      <c r="G172" s="301">
        <f>SUM(G170:G171)</f>
        <v>11.520084501348521</v>
      </c>
      <c r="H172" s="301">
        <f t="shared" ref="H172" si="276">SUM(H170:H171)</f>
        <v>9.8610127911528718</v>
      </c>
      <c r="I172" s="301">
        <f t="shared" ref="I172" si="277">SUM(I170:I171)</f>
        <v>1.4929027074986365</v>
      </c>
      <c r="J172" s="301">
        <f t="shared" si="270"/>
        <v>22.874000000000031</v>
      </c>
      <c r="K172" s="301"/>
      <c r="L172" s="301">
        <f>SUM(L170:L171)</f>
        <v>11.766651402429284</v>
      </c>
      <c r="M172" s="301">
        <f t="shared" ref="M172" si="278">SUM(M170:M171)</f>
        <v>9.8384452475852413</v>
      </c>
      <c r="N172" s="301">
        <f t="shared" ref="N172" si="279">SUM(N170:N171)</f>
        <v>1.6289033499854786</v>
      </c>
      <c r="O172" s="301">
        <f t="shared" si="271"/>
        <v>23.234000000000002</v>
      </c>
      <c r="P172" s="301"/>
      <c r="Q172" s="301">
        <f>SUM(Q170:Q171)</f>
        <v>12.229999138295298</v>
      </c>
      <c r="R172" s="301">
        <f t="shared" ref="R172" si="280">SUM(R170:R171)</f>
        <v>9.9667897876992892</v>
      </c>
      <c r="S172" s="301">
        <f t="shared" ref="S172" si="281">SUM(S170:S171)</f>
        <v>1.7032110740054041</v>
      </c>
      <c r="T172" s="301">
        <f t="shared" si="272"/>
        <v>23.899999999999991</v>
      </c>
      <c r="U172" s="301"/>
      <c r="V172" s="301">
        <f>SUM(V170:V171)</f>
        <v>13.339005831177907</v>
      </c>
      <c r="W172" s="301">
        <f t="shared" ref="W172" si="282">SUM(W170:W171)</f>
        <v>10.29454437285494</v>
      </c>
      <c r="X172" s="301">
        <f t="shared" ref="X172" si="283">SUM(X170:X171)</f>
        <v>1.8484497959670994</v>
      </c>
      <c r="Y172" s="301">
        <f t="shared" si="273"/>
        <v>25.481999999999946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12.322009802651033</v>
      </c>
      <c r="C179" s="300">
        <v>11.582611852768222</v>
      </c>
      <c r="D179" s="300">
        <v>1.5994997631330128</v>
      </c>
      <c r="E179" s="300">
        <f>SUM(B179:D179)</f>
        <v>25.50412141855227</v>
      </c>
      <c r="F179" s="300"/>
      <c r="G179" s="300">
        <v>13.94336385400625</v>
      </c>
      <c r="H179" s="300">
        <v>12.770579873088382</v>
      </c>
      <c r="I179" s="300">
        <v>1.6263610993393181</v>
      </c>
      <c r="J179" s="300">
        <f>SUM(G179:I179)</f>
        <v>28.340304826433947</v>
      </c>
      <c r="K179" s="300"/>
      <c r="L179" s="300">
        <v>14.114783373516151</v>
      </c>
      <c r="M179" s="300">
        <v>12.362861356268352</v>
      </c>
      <c r="N179" s="300">
        <v>1.1349705068565963</v>
      </c>
      <c r="O179" s="300">
        <f>SUM(L179:N179)</f>
        <v>27.612615236641098</v>
      </c>
      <c r="P179" s="300"/>
      <c r="Q179" s="300">
        <v>15.340675335988426</v>
      </c>
      <c r="R179" s="300">
        <v>12.666302471969253</v>
      </c>
      <c r="S179" s="300">
        <v>1.2701822748598661</v>
      </c>
      <c r="T179" s="300">
        <f>SUM(Q179:S179)</f>
        <v>29.277160082817545</v>
      </c>
      <c r="U179" s="300"/>
      <c r="V179" s="300">
        <v>17.130049990210704</v>
      </c>
      <c r="W179" s="300">
        <v>12.451728652932326</v>
      </c>
      <c r="X179" s="300">
        <v>1.4562867975893286</v>
      </c>
      <c r="Y179" s="300">
        <f>SUM(V179:X179)</f>
        <v>31.03806544073236</v>
      </c>
    </row>
    <row r="180" spans="1:25" x14ac:dyDescent="0.2">
      <c r="A180" s="260" t="s">
        <v>364</v>
      </c>
      <c r="B180" s="300">
        <v>4.9693889835380807</v>
      </c>
      <c r="C180" s="300">
        <v>1.2362971754760663</v>
      </c>
      <c r="D180" s="300">
        <v>0.54619242243363353</v>
      </c>
      <c r="E180" s="300">
        <f t="shared" ref="E180:E181" si="284">SUM(B180:D180)</f>
        <v>6.7518785814477802</v>
      </c>
      <c r="F180" s="300"/>
      <c r="G180" s="300">
        <v>4.8326458685584237</v>
      </c>
      <c r="H180" s="300">
        <v>1.4476820996157085</v>
      </c>
      <c r="I180" s="300">
        <v>1.0743672053919224</v>
      </c>
      <c r="J180" s="300">
        <f t="shared" ref="J180:J181" si="285">SUM(G180:I180)</f>
        <v>7.3546951735660553</v>
      </c>
      <c r="K180" s="300"/>
      <c r="L180" s="300">
        <v>4.7250244471424585</v>
      </c>
      <c r="M180" s="300">
        <v>1.4188555507041825</v>
      </c>
      <c r="N180" s="300">
        <v>1.2395047655123099</v>
      </c>
      <c r="O180" s="300">
        <f t="shared" ref="O180:O181" si="286">SUM(L180:N180)</f>
        <v>7.3833847633589507</v>
      </c>
      <c r="P180" s="300"/>
      <c r="Q180" s="300">
        <v>4.9982916675733398</v>
      </c>
      <c r="R180" s="300">
        <v>1.5373441365950637</v>
      </c>
      <c r="S180" s="300">
        <v>1.2452041130140041</v>
      </c>
      <c r="T180" s="300">
        <f t="shared" ref="T180:T181" si="287">SUM(Q180:S180)</f>
        <v>7.7808399171824085</v>
      </c>
      <c r="U180" s="300"/>
      <c r="V180" s="300">
        <v>5.2987681339508583</v>
      </c>
      <c r="W180" s="300">
        <v>1.6918850281880962</v>
      </c>
      <c r="X180" s="300">
        <v>1.1842813971286945</v>
      </c>
      <c r="Y180" s="300">
        <f t="shared" ref="Y180:Y181" si="288">SUM(V180:X180)</f>
        <v>8.1749345592676494</v>
      </c>
    </row>
    <row r="181" spans="1:25" x14ac:dyDescent="0.2">
      <c r="A181" s="264" t="s">
        <v>363</v>
      </c>
      <c r="B181" s="301">
        <f>SUM(B179:B180)</f>
        <v>17.291398786189113</v>
      </c>
      <c r="C181" s="301">
        <f t="shared" ref="C181" si="289">SUM(C179:C180)</f>
        <v>12.818909028244288</v>
      </c>
      <c r="D181" s="301">
        <f t="shared" ref="D181" si="290">SUM(D179:D180)</f>
        <v>2.1456921855666464</v>
      </c>
      <c r="E181" s="301">
        <f t="shared" si="284"/>
        <v>32.25600000000005</v>
      </c>
      <c r="F181" s="301"/>
      <c r="G181" s="301">
        <f>SUM(G179:G180)</f>
        <v>18.776009722564673</v>
      </c>
      <c r="H181" s="301">
        <f t="shared" ref="H181" si="291">SUM(H179:H180)</f>
        <v>14.21826197270409</v>
      </c>
      <c r="I181" s="301">
        <f t="shared" ref="I181" si="292">SUM(I179:I180)</f>
        <v>2.7007283047312405</v>
      </c>
      <c r="J181" s="301">
        <f t="shared" si="285"/>
        <v>35.695000000000007</v>
      </c>
      <c r="K181" s="301"/>
      <c r="L181" s="301">
        <f>SUM(L179:L180)</f>
        <v>18.83980782065861</v>
      </c>
      <c r="M181" s="301">
        <f t="shared" ref="M181" si="293">SUM(M179:M180)</f>
        <v>13.781716906972534</v>
      </c>
      <c r="N181" s="301">
        <f t="shared" ref="N181" si="294">SUM(N179:N180)</f>
        <v>2.3744752723689064</v>
      </c>
      <c r="O181" s="301">
        <f t="shared" si="286"/>
        <v>34.996000000000045</v>
      </c>
      <c r="P181" s="301"/>
      <c r="Q181" s="301">
        <f>SUM(Q179:Q180)</f>
        <v>20.338967003561766</v>
      </c>
      <c r="R181" s="301">
        <f t="shared" ref="R181" si="295">SUM(R179:R180)</f>
        <v>14.203646608564316</v>
      </c>
      <c r="S181" s="301">
        <f t="shared" ref="S181" si="296">SUM(S179:S180)</f>
        <v>2.5153863878738703</v>
      </c>
      <c r="T181" s="301">
        <f t="shared" si="287"/>
        <v>37.05799999999995</v>
      </c>
      <c r="U181" s="301"/>
      <c r="V181" s="301">
        <f>SUM(V179:V180)</f>
        <v>22.428818124161563</v>
      </c>
      <c r="W181" s="301">
        <f t="shared" ref="W181" si="297">SUM(W179:W180)</f>
        <v>14.143613681120422</v>
      </c>
      <c r="X181" s="301">
        <f t="shared" ref="X181" si="298">SUM(X179:X180)</f>
        <v>2.6405681947180231</v>
      </c>
      <c r="Y181" s="301">
        <f t="shared" si="288"/>
        <v>39.213000000000008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1.2574982421077263</v>
      </c>
      <c r="C188" s="300">
        <v>2.1292567257728785</v>
      </c>
      <c r="D188" s="300">
        <v>0.8340981606058947</v>
      </c>
      <c r="E188" s="300">
        <f>SUM(B188:D188)</f>
        <v>4.2208531284864996</v>
      </c>
      <c r="F188" s="300"/>
      <c r="G188" s="300">
        <v>1.1473596302143501</v>
      </c>
      <c r="H188" s="300">
        <v>1.8120211810964109</v>
      </c>
      <c r="I188" s="300">
        <v>0.82954895250546101</v>
      </c>
      <c r="J188" s="300">
        <f>SUM(G188:I188)</f>
        <v>3.7889297638162223</v>
      </c>
      <c r="K188" s="300"/>
      <c r="L188" s="300">
        <v>1.3904509101418285</v>
      </c>
      <c r="M188" s="300">
        <v>2.0590005193072005</v>
      </c>
      <c r="N188" s="300">
        <v>0.66843937839434819</v>
      </c>
      <c r="O188" s="300">
        <f>SUM(L188:N188)</f>
        <v>4.1178908078433771</v>
      </c>
      <c r="P188" s="300"/>
      <c r="Q188" s="300">
        <v>1.2455629923552676</v>
      </c>
      <c r="R188" s="300">
        <v>1.9708592875447615</v>
      </c>
      <c r="S188" s="300">
        <v>0.54656373444625117</v>
      </c>
      <c r="T188" s="300">
        <f>SUM(Q188:S188)</f>
        <v>3.7629860143462803</v>
      </c>
      <c r="U188" s="300"/>
      <c r="V188" s="300">
        <v>1.2675886880051725</v>
      </c>
      <c r="W188" s="300">
        <v>2.1300363169533485</v>
      </c>
      <c r="X188" s="300">
        <v>0.60992668457383636</v>
      </c>
      <c r="Y188" s="300">
        <f>SUM(V188:X188)</f>
        <v>4.0075516895323577</v>
      </c>
    </row>
    <row r="189" spans="1:25" x14ac:dyDescent="0.2">
      <c r="A189" s="260" t="s">
        <v>364</v>
      </c>
      <c r="B189" s="300">
        <v>1.5602293004010965</v>
      </c>
      <c r="C189" s="300">
        <v>1.5242402934847568</v>
      </c>
      <c r="D189" s="300">
        <v>1.4416772776276618</v>
      </c>
      <c r="E189" s="300">
        <f t="shared" ref="E189:E190" si="299">SUM(B189:D189)</f>
        <v>4.5261468715135154</v>
      </c>
      <c r="F189" s="300"/>
      <c r="G189" s="300">
        <v>1.7958152293712766</v>
      </c>
      <c r="H189" s="300">
        <v>1.0935210657060863</v>
      </c>
      <c r="I189" s="300">
        <v>1.8047339411064203</v>
      </c>
      <c r="J189" s="300">
        <f t="shared" ref="J189:J190" si="300">SUM(G189:I189)</f>
        <v>4.6940702361837827</v>
      </c>
      <c r="K189" s="300"/>
      <c r="L189" s="300">
        <v>1.537829447243019</v>
      </c>
      <c r="M189" s="300">
        <v>1.1783669121065858</v>
      </c>
      <c r="N189" s="300">
        <v>1.4439128328070148</v>
      </c>
      <c r="O189" s="300">
        <f t="shared" ref="O189:O190" si="301">SUM(L189:N189)</f>
        <v>4.1601091921566198</v>
      </c>
      <c r="P189" s="300"/>
      <c r="Q189" s="300">
        <v>1.4738343703377612</v>
      </c>
      <c r="R189" s="300">
        <v>1.1665627639754488</v>
      </c>
      <c r="S189" s="300">
        <v>1.2426168513405134</v>
      </c>
      <c r="T189" s="300">
        <f t="shared" ref="T189:T190" si="302">SUM(Q189:S189)</f>
        <v>3.8830139856537231</v>
      </c>
      <c r="U189" s="300"/>
      <c r="V189" s="300">
        <v>1.6107070589536832</v>
      </c>
      <c r="W189" s="300">
        <v>1.3190896700742563</v>
      </c>
      <c r="X189" s="300">
        <v>1.3516515814396981</v>
      </c>
      <c r="Y189" s="300">
        <f t="shared" ref="Y189:Y190" si="303">SUM(V189:X189)</f>
        <v>4.2814483104676375</v>
      </c>
    </row>
    <row r="190" spans="1:25" x14ac:dyDescent="0.2">
      <c r="A190" s="264" t="s">
        <v>363</v>
      </c>
      <c r="B190" s="301">
        <f>SUM(B188:B189)</f>
        <v>2.8177275425088228</v>
      </c>
      <c r="C190" s="301">
        <f t="shared" ref="C190" si="304">SUM(C188:C189)</f>
        <v>3.6534970192576353</v>
      </c>
      <c r="D190" s="301">
        <f t="shared" ref="D190" si="305">SUM(D188:D189)</f>
        <v>2.2757754382335564</v>
      </c>
      <c r="E190" s="301">
        <f t="shared" si="299"/>
        <v>8.7470000000000141</v>
      </c>
      <c r="F190" s="301"/>
      <c r="G190" s="301">
        <f>SUM(G188:G189)</f>
        <v>2.9431748595856266</v>
      </c>
      <c r="H190" s="301">
        <f t="shared" ref="H190" si="306">SUM(H188:H189)</f>
        <v>2.9055422468024972</v>
      </c>
      <c r="I190" s="301">
        <f t="shared" ref="I190" si="307">SUM(I188:I189)</f>
        <v>2.6342828936118812</v>
      </c>
      <c r="J190" s="301">
        <f t="shared" si="300"/>
        <v>8.4830000000000041</v>
      </c>
      <c r="K190" s="301"/>
      <c r="L190" s="301">
        <f>SUM(L188:L189)</f>
        <v>2.9282803573848475</v>
      </c>
      <c r="M190" s="301">
        <f t="shared" ref="M190" si="308">SUM(M188:M189)</f>
        <v>3.2373674314137864</v>
      </c>
      <c r="N190" s="301">
        <f t="shared" ref="N190" si="309">SUM(N188:N189)</f>
        <v>2.1123522112013631</v>
      </c>
      <c r="O190" s="301">
        <f t="shared" si="301"/>
        <v>8.2779999999999969</v>
      </c>
      <c r="P190" s="301"/>
      <c r="Q190" s="301">
        <f>SUM(Q188:Q189)</f>
        <v>2.7193973626930288</v>
      </c>
      <c r="R190" s="301">
        <f t="shared" ref="R190" si="310">SUM(R188:R189)</f>
        <v>3.1374220515202103</v>
      </c>
      <c r="S190" s="301">
        <f t="shared" ref="S190" si="311">SUM(S188:S189)</f>
        <v>1.7891805857867644</v>
      </c>
      <c r="T190" s="301">
        <f t="shared" si="302"/>
        <v>7.6460000000000043</v>
      </c>
      <c r="U190" s="301"/>
      <c r="V190" s="301">
        <f>SUM(V188:V189)</f>
        <v>2.8782957469588557</v>
      </c>
      <c r="W190" s="301">
        <f t="shared" ref="W190" si="312">SUM(W188:W189)</f>
        <v>3.449125987027605</v>
      </c>
      <c r="X190" s="301">
        <f t="shared" ref="X190" si="313">SUM(X188:X189)</f>
        <v>1.9615782660135346</v>
      </c>
      <c r="Y190" s="301">
        <f t="shared" si="303"/>
        <v>8.2889999999999944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2.0165168020369797</v>
      </c>
      <c r="C197" s="300">
        <v>1.8485355969935811</v>
      </c>
      <c r="D197" s="300">
        <v>1.7235041318664721</v>
      </c>
      <c r="E197" s="300">
        <f>SUM(B197:D197)</f>
        <v>5.5885565308970335</v>
      </c>
      <c r="F197" s="300"/>
      <c r="G197" s="300">
        <v>1.8885316022363681</v>
      </c>
      <c r="H197" s="300">
        <v>1.8378313068986354</v>
      </c>
      <c r="I197" s="300">
        <v>1.9812282796304632</v>
      </c>
      <c r="J197" s="300">
        <f>SUM(G197:I197)</f>
        <v>5.7075911887654671</v>
      </c>
      <c r="K197" s="300"/>
      <c r="L197" s="300">
        <v>1.9215357669217834</v>
      </c>
      <c r="M197" s="300">
        <v>1.6126809682648784</v>
      </c>
      <c r="N197" s="300">
        <v>1.9288612382428636</v>
      </c>
      <c r="O197" s="300">
        <f>SUM(L197:N197)</f>
        <v>5.4630779734295256</v>
      </c>
      <c r="P197" s="300"/>
      <c r="Q197" s="300">
        <v>1.8078316547078144</v>
      </c>
      <c r="R197" s="300">
        <v>1.5438481804214927</v>
      </c>
      <c r="S197" s="300">
        <v>1.8790482917588269</v>
      </c>
      <c r="T197" s="300">
        <f>SUM(Q197:S197)</f>
        <v>5.2307281268881338</v>
      </c>
      <c r="U197" s="300"/>
      <c r="V197" s="300">
        <v>1.7382088934734494</v>
      </c>
      <c r="W197" s="300">
        <v>1.505290615949689</v>
      </c>
      <c r="X197" s="300">
        <v>1.8631319439006324</v>
      </c>
      <c r="Y197" s="300">
        <f>SUM(V197:X197)</f>
        <v>5.1066314533237707</v>
      </c>
    </row>
    <row r="198" spans="1:25" x14ac:dyDescent="0.2">
      <c r="A198" s="260" t="s">
        <v>364</v>
      </c>
      <c r="B198" s="300">
        <v>2.0888420431083126</v>
      </c>
      <c r="C198" s="300">
        <v>0.60076611536243185</v>
      </c>
      <c r="D198" s="300">
        <v>0.79483531063221902</v>
      </c>
      <c r="E198" s="300">
        <f t="shared" ref="E198:E199" si="314">SUM(B198:D198)</f>
        <v>3.4844434691029633</v>
      </c>
      <c r="F198" s="300"/>
      <c r="G198" s="300">
        <v>1.667452202815445</v>
      </c>
      <c r="H198" s="300">
        <v>0.8472171671094979</v>
      </c>
      <c r="I198" s="300">
        <v>0.61873944130958858</v>
      </c>
      <c r="J198" s="300">
        <f t="shared" ref="J198:J199" si="315">SUM(G198:I198)</f>
        <v>3.1334088112345313</v>
      </c>
      <c r="K198" s="300"/>
      <c r="L198" s="300">
        <v>1.6986475289221601</v>
      </c>
      <c r="M198" s="300">
        <v>0.73254713321402232</v>
      </c>
      <c r="N198" s="300">
        <v>0.43672736443428856</v>
      </c>
      <c r="O198" s="300">
        <f t="shared" ref="O198:O199" si="316">SUM(L198:N198)</f>
        <v>2.8679220265704708</v>
      </c>
      <c r="P198" s="300"/>
      <c r="Q198" s="300">
        <v>1.7038446553097395</v>
      </c>
      <c r="R198" s="300">
        <v>0.70884649737907202</v>
      </c>
      <c r="S198" s="300">
        <v>0.43758072042305834</v>
      </c>
      <c r="T198" s="300">
        <f t="shared" ref="T198:T199" si="317">SUM(Q198:S198)</f>
        <v>2.8502718731118697</v>
      </c>
      <c r="U198" s="300"/>
      <c r="V198" s="300">
        <v>1.7980991037631471</v>
      </c>
      <c r="W198" s="300">
        <v>0.71632548457621503</v>
      </c>
      <c r="X198" s="300">
        <v>0.45994395833686308</v>
      </c>
      <c r="Y198" s="300">
        <f t="shared" ref="Y198:Y199" si="318">SUM(V198:X198)</f>
        <v>2.9743685466762253</v>
      </c>
    </row>
    <row r="199" spans="1:25" x14ac:dyDescent="0.2">
      <c r="A199" s="264" t="s">
        <v>363</v>
      </c>
      <c r="B199" s="301">
        <f>SUM(B197:B198)</f>
        <v>4.1053588451452923</v>
      </c>
      <c r="C199" s="301">
        <f t="shared" ref="C199" si="319">SUM(C197:C198)</f>
        <v>2.449301712356013</v>
      </c>
      <c r="D199" s="301">
        <f t="shared" ref="D199" si="320">SUM(D197:D198)</f>
        <v>2.5183394424986911</v>
      </c>
      <c r="E199" s="301">
        <f t="shared" si="314"/>
        <v>9.0729999999999968</v>
      </c>
      <c r="F199" s="301"/>
      <c r="G199" s="301">
        <f>SUM(G197:G198)</f>
        <v>3.5559838050518131</v>
      </c>
      <c r="H199" s="301">
        <f t="shared" ref="H199" si="321">SUM(H197:H198)</f>
        <v>2.6850484740081333</v>
      </c>
      <c r="I199" s="301">
        <f t="shared" ref="I199" si="322">SUM(I197:I198)</f>
        <v>2.599967720940052</v>
      </c>
      <c r="J199" s="301">
        <f t="shared" si="315"/>
        <v>8.8409999999999975</v>
      </c>
      <c r="K199" s="301"/>
      <c r="L199" s="301">
        <f>SUM(L197:L198)</f>
        <v>3.6201832958439435</v>
      </c>
      <c r="M199" s="301">
        <f t="shared" ref="M199" si="323">SUM(M197:M198)</f>
        <v>2.3452281014789005</v>
      </c>
      <c r="N199" s="301">
        <f t="shared" ref="N199" si="324">SUM(N197:N198)</f>
        <v>2.365588602677152</v>
      </c>
      <c r="O199" s="301">
        <f t="shared" si="316"/>
        <v>8.330999999999996</v>
      </c>
      <c r="P199" s="301"/>
      <c r="Q199" s="301">
        <f>SUM(Q197:Q198)</f>
        <v>3.5116763100175539</v>
      </c>
      <c r="R199" s="301">
        <f t="shared" ref="R199" si="325">SUM(R197:R198)</f>
        <v>2.252694677800565</v>
      </c>
      <c r="S199" s="301">
        <f t="shared" ref="S199" si="326">SUM(S197:S198)</f>
        <v>2.3166290121818851</v>
      </c>
      <c r="T199" s="301">
        <f t="shared" si="317"/>
        <v>8.0810000000000031</v>
      </c>
      <c r="U199" s="301"/>
      <c r="V199" s="301">
        <f>SUM(V197:V198)</f>
        <v>3.5363079972365963</v>
      </c>
      <c r="W199" s="301">
        <f t="shared" ref="W199" si="327">SUM(W197:W198)</f>
        <v>2.2216161005259041</v>
      </c>
      <c r="X199" s="301">
        <f t="shared" ref="X199" si="328">SUM(X197:X198)</f>
        <v>2.3230759022374956</v>
      </c>
      <c r="Y199" s="301">
        <f t="shared" si="318"/>
        <v>8.080999999999996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Worcestershire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0.85418885277923629</v>
      </c>
      <c r="N7">
        <f>'Ind T4'!C122</f>
        <v>0.44588320814156202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1.6439606723901878</v>
      </c>
      <c r="N9">
        <f>'Ind T4'!C120</f>
        <v>0.76138091036843658</v>
      </c>
    </row>
    <row r="10" spans="1:16" x14ac:dyDescent="0.2">
      <c r="L10" s="13" t="str">
        <f>'Ind T4'!A80</f>
        <v>Education</v>
      </c>
      <c r="M10">
        <f>'Ind T4'!B119</f>
        <v>-1.2944743019700944</v>
      </c>
      <c r="N10">
        <f>'Ind T4'!C119</f>
        <v>0.61760333622349339</v>
      </c>
    </row>
    <row r="11" spans="1:16" x14ac:dyDescent="0.2">
      <c r="L11" s="13" t="str">
        <f>'Ind T4'!A79</f>
        <v>Public admin. and defence</v>
      </c>
      <c r="M11">
        <f>'Ind T4'!B118</f>
        <v>-0.41006726852587105</v>
      </c>
      <c r="N11">
        <f>'Ind T4'!C118</f>
        <v>0.24299159374991941</v>
      </c>
    </row>
    <row r="12" spans="1:16" x14ac:dyDescent="0.2">
      <c r="L12" s="1" t="str">
        <f>CONCATENATE("[",'Ind T4'!A78,"]")</f>
        <v>[Non-marketed services]</v>
      </c>
      <c r="M12">
        <f>'Ind T4'!B117</f>
        <v>0.28963175326026658</v>
      </c>
      <c r="N12">
        <f>'Ind T4'!C117</f>
        <v>0.64036032791905395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-1.6919130969038632</v>
      </c>
      <c r="N14" s="13">
        <f>'Ind T4'!C115</f>
        <v>-0.20291298430010762</v>
      </c>
    </row>
    <row r="15" spans="1:16" x14ac:dyDescent="0.2">
      <c r="L15" s="13" t="str">
        <f>'Ind T4'!A75</f>
        <v>Arts and entertainment</v>
      </c>
      <c r="M15" s="13">
        <f>'Ind T4'!B114</f>
        <v>-1.0961359868506548</v>
      </c>
      <c r="N15" s="13">
        <f>'Ind T4'!C114</f>
        <v>8.8533337701202086E-3</v>
      </c>
    </row>
    <row r="16" spans="1:16" x14ac:dyDescent="0.2">
      <c r="L16" s="13" t="str">
        <f>'Ind T4'!A74</f>
        <v>Support services</v>
      </c>
      <c r="M16" s="13">
        <f>'Ind T4'!B113</f>
        <v>9.2165156104695676</v>
      </c>
      <c r="N16" s="13">
        <f>'Ind T4'!C113</f>
        <v>0.81637368122855491</v>
      </c>
    </row>
    <row r="17" spans="12:14" x14ac:dyDescent="0.2">
      <c r="L17" s="13" t="str">
        <f>'Ind T4'!A73</f>
        <v>Professional services</v>
      </c>
      <c r="M17" s="13">
        <f>'Ind T4'!B112</f>
        <v>0.55426413060264412</v>
      </c>
      <c r="N17" s="13">
        <f>'Ind T4'!C112</f>
        <v>0.6802041058201036</v>
      </c>
    </row>
    <row r="18" spans="12:14" x14ac:dyDescent="0.2">
      <c r="L18" s="13" t="str">
        <f>'Ind T4'!A72</f>
        <v>Real estate</v>
      </c>
      <c r="M18" s="13">
        <f>'Ind T4'!B111</f>
        <v>1.6224170883599953</v>
      </c>
      <c r="N18" s="13">
        <f>'Ind T4'!C111</f>
        <v>1.0270215355552947</v>
      </c>
    </row>
    <row r="19" spans="12:14" x14ac:dyDescent="0.2">
      <c r="L19" t="str">
        <f>'Ind T4'!A71</f>
        <v>Finance and insurance</v>
      </c>
      <c r="M19">
        <f>'Ind T4'!B110</f>
        <v>-2.2131356748835151</v>
      </c>
      <c r="N19">
        <f>'Ind T4'!C110</f>
        <v>-0.25555659797834585</v>
      </c>
    </row>
    <row r="20" spans="12:14" x14ac:dyDescent="0.2">
      <c r="L20" t="str">
        <f>'Ind T4'!A70</f>
        <v>Information technology</v>
      </c>
      <c r="M20">
        <f>'Ind T4'!B109</f>
        <v>2.3208478167777269</v>
      </c>
      <c r="N20">
        <f>'Ind T4'!C109</f>
        <v>0.72846757369164905</v>
      </c>
    </row>
    <row r="21" spans="12:14" x14ac:dyDescent="0.2">
      <c r="L21" t="str">
        <f>'Ind T4'!A69</f>
        <v>Media</v>
      </c>
      <c r="M21">
        <f>'Ind T4'!B108</f>
        <v>2.0302950270959075</v>
      </c>
      <c r="N21">
        <f>'Ind T4'!C108</f>
        <v>2.6198618838124688E-2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2.6858487135634768</v>
      </c>
      <c r="N22">
        <f>'Ind T4'!C107</f>
        <v>0.5517654509707981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3.7850647266854498</v>
      </c>
      <c r="N24">
        <f>'Ind T4'!C105</f>
        <v>1.3733315020259207</v>
      </c>
    </row>
    <row r="25" spans="12:14" x14ac:dyDescent="0.2">
      <c r="L25" s="13" t="str">
        <f>'Ind T4'!A65</f>
        <v>Transport and storage</v>
      </c>
      <c r="M25">
        <f>'Ind T4'!B104</f>
        <v>5.41014154909496</v>
      </c>
      <c r="N25">
        <f>'Ind T4'!C104</f>
        <v>0.760782712895125</v>
      </c>
    </row>
    <row r="26" spans="12:14" x14ac:dyDescent="0.2">
      <c r="L26" s="13" t="str">
        <f>'Ind T4'!A64</f>
        <v>Wholesale and retail trade</v>
      </c>
      <c r="M26">
        <f>'Ind T4'!B103</f>
        <v>-1.3699911327727299</v>
      </c>
      <c r="N26">
        <f>'Ind T4'!C103</f>
        <v>0.13852892561643237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1.067091105316198</v>
      </c>
      <c r="N27">
        <f>'Ind T4'!C102</f>
        <v>0.60009420911326661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2.4831752727222156</v>
      </c>
      <c r="N29">
        <f>'Ind T4'!C100</f>
        <v>0.10158408216136561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-2.3002527141085083</v>
      </c>
      <c r="N31">
        <f>'Ind T4'!C98</f>
        <v>-0.6594846305705393</v>
      </c>
    </row>
    <row r="32" spans="12:14" x14ac:dyDescent="0.2">
      <c r="L32" s="13" t="str">
        <f>'Ind T4'!A58</f>
        <v>Engineering</v>
      </c>
      <c r="M32">
        <f>'Ind T4'!B97</f>
        <v>1.9396243344292241</v>
      </c>
      <c r="N32">
        <f>'Ind T4'!C97</f>
        <v>-3.5352241715025379E-3</v>
      </c>
    </row>
    <row r="33" spans="12:14" x14ac:dyDescent="0.2">
      <c r="L33" s="13" t="str">
        <f>'Ind T4'!A57</f>
        <v>Food drink and tobacco</v>
      </c>
      <c r="M33">
        <f>'Ind T4'!B96</f>
        <v>-5.095933712770373</v>
      </c>
      <c r="N33">
        <f>'Ind T4'!C96</f>
        <v>-0.12900297787581394</v>
      </c>
    </row>
    <row r="34" spans="12:14" x14ac:dyDescent="0.2">
      <c r="L34" s="1" t="str">
        <f>CONCATENATE("[",'Ind T4'!A56,"]")</f>
        <v>[Manufacturing]</v>
      </c>
      <c r="M34">
        <f>'Ind T4'!B95</f>
        <v>-1.7853140187062744</v>
      </c>
      <c r="N34">
        <f>'Ind T4'!C95</f>
        <v>-0.43450341980750817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-6.2046458779350893</v>
      </c>
      <c r="N36">
        <f>'Ind T4'!C93</f>
        <v>0.51895080450328201</v>
      </c>
    </row>
    <row r="37" spans="12:14" x14ac:dyDescent="0.2">
      <c r="L37" s="13" t="str">
        <f>'Ind T4'!A53</f>
        <v>Electricity and gas</v>
      </c>
      <c r="M37">
        <f>'Ind T4'!B92</f>
        <v>-3.5909819304782431</v>
      </c>
      <c r="N37">
        <f>'Ind T4'!C92</f>
        <v>-0.32579754105542813</v>
      </c>
    </row>
    <row r="38" spans="12:14" x14ac:dyDescent="0.2">
      <c r="L38" s="13" t="str">
        <f>'Ind T4'!A52</f>
        <v>Mining and quarrying</v>
      </c>
      <c r="M38">
        <f>'Ind T4'!B91</f>
        <v>10.756634324828983</v>
      </c>
      <c r="N38">
        <f>'Ind T4'!C91</f>
        <v>-5.2626646123717258</v>
      </c>
    </row>
    <row r="39" spans="12:14" x14ac:dyDescent="0.2">
      <c r="L39" s="45" t="str">
        <f>'Ind T4'!A51</f>
        <v>Agriculture</v>
      </c>
      <c r="M39">
        <f>'Ind T4'!B90</f>
        <v>-11.669784248236315</v>
      </c>
      <c r="N39">
        <f>'Ind T4'!C90</f>
        <v>0.30946532826696682</v>
      </c>
    </row>
    <row r="40" spans="12:14" x14ac:dyDescent="0.2">
      <c r="L40" s="1" t="str">
        <f>CONCATENATE("[",'Ind T4'!A50,"]")</f>
        <v>[Primary sector and utilities]</v>
      </c>
      <c r="M40">
        <f>'Ind T4'!B89</f>
        <v>-8.9839359666454843</v>
      </c>
      <c r="N40">
        <f>'Ind T4'!C89</f>
        <v>0.17952146583537498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Worcestershire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10.295999999999983</v>
      </c>
      <c r="N5" s="11">
        <f t="shared" ref="N5:AL5" si="1">SUM(N6:N9)</f>
        <v>7.3169999999999984</v>
      </c>
      <c r="O5" s="11">
        <f t="shared" si="1"/>
        <v>8.1510000000000069</v>
      </c>
      <c r="P5" s="11">
        <f t="shared" si="1"/>
        <v>7.1129999999999907</v>
      </c>
      <c r="Q5" s="11">
        <f t="shared" si="1"/>
        <v>8.4220000000000041</v>
      </c>
      <c r="R5" s="11">
        <f t="shared" si="1"/>
        <v>8.3959999999999848</v>
      </c>
      <c r="S5" s="11">
        <f t="shared" si="1"/>
        <v>6.6729999999999983</v>
      </c>
      <c r="T5" s="11">
        <f t="shared" si="1"/>
        <v>6.8039999999999949</v>
      </c>
      <c r="U5" s="11">
        <f t="shared" si="1"/>
        <v>8.5349999999999984</v>
      </c>
      <c r="V5" s="11">
        <f t="shared" si="1"/>
        <v>6.777000000000001</v>
      </c>
      <c r="W5" s="11">
        <f t="shared" si="1"/>
        <v>5.2439999999999998</v>
      </c>
      <c r="X5" s="11">
        <f t="shared" si="1"/>
        <v>5.2150000000000087</v>
      </c>
      <c r="Y5" s="11">
        <f t="shared" si="1"/>
        <v>5.2200000000000042</v>
      </c>
      <c r="Z5" s="11">
        <f t="shared" si="1"/>
        <v>5.2630000000000035</v>
      </c>
      <c r="AA5" s="11">
        <f t="shared" si="1"/>
        <v>5.340999999999994</v>
      </c>
      <c r="AB5" s="11">
        <f t="shared" si="1"/>
        <v>5.3619999999999974</v>
      </c>
      <c r="AC5" s="11">
        <f t="shared" si="1"/>
        <v>5.3780000000000072</v>
      </c>
      <c r="AD5" s="11">
        <f t="shared" si="1"/>
        <v>5.3849999999999989</v>
      </c>
      <c r="AE5" s="11">
        <f t="shared" si="1"/>
        <v>5.387000000000012</v>
      </c>
      <c r="AF5" s="11">
        <f t="shared" si="1"/>
        <v>5.3869999999999996</v>
      </c>
      <c r="AG5" s="11">
        <f t="shared" si="1"/>
        <v>5.3880000000000035</v>
      </c>
      <c r="AH5" s="11">
        <f t="shared" si="1"/>
        <v>5.387999999999999</v>
      </c>
      <c r="AI5" s="11">
        <f t="shared" si="1"/>
        <v>5.3899999999999944</v>
      </c>
      <c r="AJ5" s="11">
        <f t="shared" si="1"/>
        <v>5.3879999999999928</v>
      </c>
      <c r="AK5" s="11">
        <f t="shared" si="1"/>
        <v>5.3880000000000035</v>
      </c>
      <c r="AL5" s="11">
        <f t="shared" si="1"/>
        <v>5.3869999999999925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7.6879999999999882</v>
      </c>
      <c r="N6" s="11">
        <v>4.6289999999999969</v>
      </c>
      <c r="O6" s="11">
        <v>5.3020000000000076</v>
      </c>
      <c r="P6" s="11">
        <v>4.6449999999999942</v>
      </c>
      <c r="Q6" s="11">
        <v>5.3910000000000027</v>
      </c>
      <c r="R6" s="11">
        <v>5.4099999999999921</v>
      </c>
      <c r="S6" s="11">
        <v>4.264999999999997</v>
      </c>
      <c r="T6" s="11">
        <v>3.2610000000000015</v>
      </c>
      <c r="U6" s="11">
        <v>6.046000000000002</v>
      </c>
      <c r="V6" s="11">
        <v>4.2909999999999986</v>
      </c>
      <c r="W6" s="11">
        <v>2.9089999999999985</v>
      </c>
      <c r="X6" s="11">
        <v>2.9420000000000073</v>
      </c>
      <c r="Y6" s="11">
        <v>2.9720000000000035</v>
      </c>
      <c r="Z6" s="11">
        <v>3.0140000000000056</v>
      </c>
      <c r="AA6" s="11">
        <v>3.0449999999999897</v>
      </c>
      <c r="AB6" s="11">
        <v>3.0429999999999975</v>
      </c>
      <c r="AC6" s="11">
        <v>3.0440000000000058</v>
      </c>
      <c r="AD6" s="11">
        <v>3.0429999999999984</v>
      </c>
      <c r="AE6" s="11">
        <v>3.0420000000000065</v>
      </c>
      <c r="AF6" s="11">
        <v>3.0409999999999968</v>
      </c>
      <c r="AG6" s="11">
        <v>3.0430000000000033</v>
      </c>
      <c r="AH6" s="11">
        <v>3.0439999999999996</v>
      </c>
      <c r="AI6" s="11">
        <v>3.0459999999999949</v>
      </c>
      <c r="AJ6" s="11">
        <v>3.0469999999999953</v>
      </c>
      <c r="AK6" s="172">
        <v>3.047000000000005</v>
      </c>
      <c r="AL6" s="11">
        <v>3.0469999999999953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4.3999999999999886E-2</v>
      </c>
      <c r="N7" s="11">
        <v>3.7999999999999971E-2</v>
      </c>
      <c r="O7" s="11">
        <v>0.29400000000000026</v>
      </c>
      <c r="P7" s="11">
        <v>5.1000000000000073E-2</v>
      </c>
      <c r="Q7" s="11">
        <v>3.1999999999999952E-2</v>
      </c>
      <c r="R7" s="11">
        <v>0.13500000000000009</v>
      </c>
      <c r="S7" s="11">
        <v>4.0000000000000042E-2</v>
      </c>
      <c r="T7" s="11">
        <v>7.6999999999999805E-2</v>
      </c>
      <c r="U7" s="11">
        <v>0.2100000000000001</v>
      </c>
      <c r="V7" s="11">
        <v>0.21200000000000047</v>
      </c>
      <c r="W7" s="11">
        <v>0.22500000000000001</v>
      </c>
      <c r="X7" s="11">
        <v>0.20700000000000027</v>
      </c>
      <c r="Y7" s="11">
        <v>0.20000000000000026</v>
      </c>
      <c r="Z7" s="11">
        <v>0.186</v>
      </c>
      <c r="AA7" s="11">
        <v>0.1720000000000001</v>
      </c>
      <c r="AB7" s="11">
        <v>0.16100000000000014</v>
      </c>
      <c r="AC7" s="11">
        <v>0.15200000000000011</v>
      </c>
      <c r="AD7" s="11">
        <v>0.14399999999999999</v>
      </c>
      <c r="AE7" s="11">
        <v>0.13700000000000001</v>
      </c>
      <c r="AF7" s="11">
        <v>0.1300000000000002</v>
      </c>
      <c r="AG7" s="11">
        <v>0.12400000000000008</v>
      </c>
      <c r="AH7" s="11">
        <v>0.11800000000000017</v>
      </c>
      <c r="AI7" s="11">
        <v>0.1129999999999995</v>
      </c>
      <c r="AJ7" s="11">
        <v>0.10800000000000014</v>
      </c>
      <c r="AK7" s="172">
        <v>0.10399999999999988</v>
      </c>
      <c r="AL7" s="11">
        <v>9.9999999999999978E-2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0.65400000000000058</v>
      </c>
      <c r="N8" s="11">
        <v>0.44800000000000029</v>
      </c>
      <c r="O8" s="11">
        <v>0.35200000000000026</v>
      </c>
      <c r="P8" s="11">
        <v>0.39599999999999969</v>
      </c>
      <c r="Q8" s="11">
        <v>0.55099999999999949</v>
      </c>
      <c r="R8" s="11">
        <v>0.37699999999999934</v>
      </c>
      <c r="S8" s="11">
        <v>0.47499999999999976</v>
      </c>
      <c r="T8" s="11">
        <v>0.35900000000000065</v>
      </c>
      <c r="U8" s="11">
        <v>0.26100000000000023</v>
      </c>
      <c r="V8" s="11">
        <v>0.28700000000000053</v>
      </c>
      <c r="W8" s="11">
        <v>0.31399999999999956</v>
      </c>
      <c r="X8" s="11">
        <v>0.31000000000000083</v>
      </c>
      <c r="Y8" s="11">
        <v>0.30499999999999933</v>
      </c>
      <c r="Z8" s="11">
        <v>0.30400000000000049</v>
      </c>
      <c r="AA8" s="11">
        <v>0.30300000000000066</v>
      </c>
      <c r="AB8" s="11">
        <v>0.30300000000000044</v>
      </c>
      <c r="AC8" s="11">
        <v>0.30200000000000032</v>
      </c>
      <c r="AD8" s="11">
        <v>0.30200000000000016</v>
      </c>
      <c r="AE8" s="11">
        <v>0.30100000000000032</v>
      </c>
      <c r="AF8" s="11">
        <v>0.30100000000000049</v>
      </c>
      <c r="AG8" s="11">
        <v>0.29999999999999977</v>
      </c>
      <c r="AH8" s="11">
        <v>0.30000000000000016</v>
      </c>
      <c r="AI8" s="11">
        <v>0.30000000000000088</v>
      </c>
      <c r="AJ8" s="11">
        <v>0.2990000000000006</v>
      </c>
      <c r="AK8" s="172">
        <v>0.29899999999999977</v>
      </c>
      <c r="AL8" s="11">
        <v>0.29900000000000015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1.9099999999999944</v>
      </c>
      <c r="N9" s="11">
        <v>2.2020000000000013</v>
      </c>
      <c r="O9" s="11">
        <v>2.2029999999999981</v>
      </c>
      <c r="P9" s="11">
        <v>2.0209999999999964</v>
      </c>
      <c r="Q9" s="11">
        <v>2.4480000000000017</v>
      </c>
      <c r="R9" s="11">
        <v>2.4739999999999935</v>
      </c>
      <c r="S9" s="11">
        <v>1.893000000000002</v>
      </c>
      <c r="T9" s="11">
        <v>3.1069999999999931</v>
      </c>
      <c r="U9" s="11">
        <v>2.0179999999999967</v>
      </c>
      <c r="V9" s="11">
        <v>1.9870000000000008</v>
      </c>
      <c r="W9" s="11">
        <v>1.7960000000000016</v>
      </c>
      <c r="X9" s="11">
        <v>1.7560000000000004</v>
      </c>
      <c r="Y9" s="11">
        <v>1.7430000000000008</v>
      </c>
      <c r="Z9" s="11">
        <v>1.7589999999999972</v>
      </c>
      <c r="AA9" s="11">
        <v>1.8210000000000028</v>
      </c>
      <c r="AB9" s="11">
        <v>1.8549999999999993</v>
      </c>
      <c r="AC9" s="11">
        <v>1.880000000000001</v>
      </c>
      <c r="AD9" s="11">
        <v>1.8960000000000004</v>
      </c>
      <c r="AE9" s="11">
        <v>1.9070000000000056</v>
      </c>
      <c r="AF9" s="11">
        <v>1.9150000000000018</v>
      </c>
      <c r="AG9" s="11">
        <v>1.921</v>
      </c>
      <c r="AH9" s="11">
        <v>1.9259999999999988</v>
      </c>
      <c r="AI9" s="11">
        <v>1.9309999999999989</v>
      </c>
      <c r="AJ9" s="11">
        <v>1.9339999999999962</v>
      </c>
      <c r="AK9" s="172">
        <v>1.9379999999999982</v>
      </c>
      <c r="AL9" s="11">
        <v>1.9409999999999969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34.611999999999938</v>
      </c>
      <c r="N11" s="11">
        <f t="shared" si="2"/>
        <v>34.33799999999998</v>
      </c>
      <c r="O11" s="11">
        <f t="shared" si="2"/>
        <v>33.492000000000004</v>
      </c>
      <c r="P11" s="11">
        <f t="shared" si="2"/>
        <v>33.761999999999972</v>
      </c>
      <c r="Q11" s="11">
        <f t="shared" si="2"/>
        <v>35.359999999999943</v>
      </c>
      <c r="R11" s="11">
        <f t="shared" ref="R11" si="3">SUM(R12:R14)</f>
        <v>35.130999999999979</v>
      </c>
      <c r="S11" s="11">
        <f t="shared" ref="S11" si="4">SUM(S12:S14)</f>
        <v>35.449999999999868</v>
      </c>
      <c r="T11" s="11">
        <f t="shared" ref="T11" si="5">SUM(T12:T14)</f>
        <v>34.851999999999933</v>
      </c>
      <c r="U11" s="11">
        <f t="shared" ref="U11" si="6">SUM(U12:U14)</f>
        <v>34.756000000000057</v>
      </c>
      <c r="V11" s="11">
        <f t="shared" ref="V11" si="7">SUM(V12:V14)</f>
        <v>33.678000000000047</v>
      </c>
      <c r="W11" s="11">
        <f t="shared" ref="W11" si="8">SUM(W12:W14)</f>
        <v>32.105000000000011</v>
      </c>
      <c r="X11" s="11">
        <f t="shared" ref="X11" si="9">SUM(X12:X14)</f>
        <v>32.483999999999988</v>
      </c>
      <c r="Y11" s="11">
        <f t="shared" ref="Y11" si="10">SUM(Y12:Y14)</f>
        <v>32.34899999999994</v>
      </c>
      <c r="Z11" s="11">
        <f t="shared" ref="Z11" si="11">SUM(Z12:Z14)</f>
        <v>32.31099999999995</v>
      </c>
      <c r="AA11" s="11">
        <f t="shared" ref="AA11" si="12">SUM(AA12:AA14)</f>
        <v>32.27200000000002</v>
      </c>
      <c r="AB11" s="11">
        <f t="shared" ref="AB11" si="13">SUM(AB12:AB14)</f>
        <v>32.08</v>
      </c>
      <c r="AC11" s="11">
        <f t="shared" ref="AC11" si="14">SUM(AC12:AC14)</f>
        <v>31.860999999999983</v>
      </c>
      <c r="AD11" s="11">
        <f>SUM(AD12:AD14)</f>
        <v>31.630999999999965</v>
      </c>
      <c r="AE11" s="11">
        <f t="shared" ref="AE11" si="15">SUM(AE12:AE14)</f>
        <v>31.407000000000004</v>
      </c>
      <c r="AF11" s="11">
        <f t="shared" ref="AF11" si="16">SUM(AF12:AF14)</f>
        <v>31.189999999999969</v>
      </c>
      <c r="AG11" s="11">
        <f t="shared" ref="AG11:AL11" si="17">SUM(AG12:AG14)</f>
        <v>31.012999999999938</v>
      </c>
      <c r="AH11" s="11">
        <f t="shared" si="17"/>
        <v>30.815999999999988</v>
      </c>
      <c r="AI11" s="11">
        <f t="shared" si="17"/>
        <v>30.623999999999924</v>
      </c>
      <c r="AJ11" s="11">
        <f t="shared" si="17"/>
        <v>30.434999999999981</v>
      </c>
      <c r="AK11" s="11">
        <f t="shared" si="17"/>
        <v>30.250999999999966</v>
      </c>
      <c r="AL11" s="11">
        <f t="shared" si="17"/>
        <v>30.075000000000031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4.6679999999999957</v>
      </c>
      <c r="N12" s="11">
        <v>4.066000000000014</v>
      </c>
      <c r="O12" s="11">
        <v>4.6159999999999988</v>
      </c>
      <c r="P12" s="11">
        <v>4.7610000000000081</v>
      </c>
      <c r="Q12" s="11">
        <v>4.7809999999999997</v>
      </c>
      <c r="R12" s="11">
        <v>5.0799999999999956</v>
      </c>
      <c r="S12" s="11">
        <v>5.2949999999999866</v>
      </c>
      <c r="T12" s="11">
        <v>4.8919999999999924</v>
      </c>
      <c r="U12" s="11">
        <v>4.7180000000000009</v>
      </c>
      <c r="V12" s="11">
        <v>3.9429999999999961</v>
      </c>
      <c r="W12" s="11">
        <v>3.9109999999999929</v>
      </c>
      <c r="X12" s="11">
        <v>3.9180000000000041</v>
      </c>
      <c r="Y12" s="11">
        <v>3.9289999999999972</v>
      </c>
      <c r="Z12" s="11">
        <v>3.9580000000000037</v>
      </c>
      <c r="AA12" s="11">
        <v>3.9600000000000035</v>
      </c>
      <c r="AB12" s="11">
        <v>3.9450000000000065</v>
      </c>
      <c r="AC12" s="11">
        <v>3.9380000000000024</v>
      </c>
      <c r="AD12" s="11">
        <v>3.9290000000000016</v>
      </c>
      <c r="AE12" s="11">
        <v>3.9180000000000033</v>
      </c>
      <c r="AF12" s="11">
        <v>3.907000000000004</v>
      </c>
      <c r="AG12" s="11">
        <v>3.8959999999999937</v>
      </c>
      <c r="AH12" s="11">
        <v>3.8850000000000029</v>
      </c>
      <c r="AI12" s="11">
        <v>3.8729999999999936</v>
      </c>
      <c r="AJ12" s="11">
        <v>3.8610000000000042</v>
      </c>
      <c r="AK12" s="172">
        <v>3.8489999999999993</v>
      </c>
      <c r="AL12" s="11">
        <v>3.836000000000003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6.2519999999999971</v>
      </c>
      <c r="N13" s="11">
        <v>7.5299999999999798</v>
      </c>
      <c r="O13" s="11">
        <v>7.2869999999999981</v>
      </c>
      <c r="P13" s="11">
        <v>6.9800000000000013</v>
      </c>
      <c r="Q13" s="11">
        <v>7.4750000000000112</v>
      </c>
      <c r="R13" s="11">
        <v>6.8540000000000063</v>
      </c>
      <c r="S13" s="11">
        <v>7.6979999999999906</v>
      </c>
      <c r="T13" s="11">
        <v>7.6529999999999951</v>
      </c>
      <c r="U13" s="11">
        <v>8.3190000000000506</v>
      </c>
      <c r="V13" s="11">
        <v>8.0859999999999932</v>
      </c>
      <c r="W13" s="11">
        <v>7.5450000000000053</v>
      </c>
      <c r="X13" s="11">
        <v>7.9129999999999976</v>
      </c>
      <c r="Y13" s="11">
        <v>7.947000000000001</v>
      </c>
      <c r="Z13" s="11">
        <v>8.0800000000000107</v>
      </c>
      <c r="AA13" s="11">
        <v>8.1670000000000051</v>
      </c>
      <c r="AB13" s="11">
        <v>8.1840000000000188</v>
      </c>
      <c r="AC13" s="11">
        <v>8.1180000000000039</v>
      </c>
      <c r="AD13" s="11">
        <v>8.0509999999999824</v>
      </c>
      <c r="AE13" s="11">
        <v>7.983000000000013</v>
      </c>
      <c r="AF13" s="11">
        <v>7.9139999999999961</v>
      </c>
      <c r="AG13" s="11">
        <v>7.8589999999999876</v>
      </c>
      <c r="AH13" s="11">
        <v>7.7979999999999947</v>
      </c>
      <c r="AI13" s="11">
        <v>7.7359999999999998</v>
      </c>
      <c r="AJ13" s="11">
        <v>7.6720000000000219</v>
      </c>
      <c r="AK13" s="172">
        <v>7.6069999999999887</v>
      </c>
      <c r="AL13" s="11">
        <v>7.5409999999999915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23.691999999999947</v>
      </c>
      <c r="N14" s="11">
        <v>22.741999999999987</v>
      </c>
      <c r="O14" s="11">
        <v>21.589000000000006</v>
      </c>
      <c r="P14" s="11">
        <v>22.020999999999965</v>
      </c>
      <c r="Q14" s="11">
        <v>23.103999999999932</v>
      </c>
      <c r="R14" s="11">
        <v>23.196999999999978</v>
      </c>
      <c r="S14" s="11">
        <v>22.456999999999891</v>
      </c>
      <c r="T14" s="11">
        <v>22.306999999999949</v>
      </c>
      <c r="U14" s="11">
        <v>21.719000000000001</v>
      </c>
      <c r="V14" s="11">
        <v>21.649000000000058</v>
      </c>
      <c r="W14" s="11">
        <v>20.649000000000015</v>
      </c>
      <c r="X14" s="11">
        <v>20.652999999999988</v>
      </c>
      <c r="Y14" s="11">
        <v>20.472999999999942</v>
      </c>
      <c r="Z14" s="11">
        <v>20.272999999999939</v>
      </c>
      <c r="AA14" s="11">
        <v>20.145000000000007</v>
      </c>
      <c r="AB14" s="11">
        <v>19.950999999999976</v>
      </c>
      <c r="AC14" s="11">
        <v>19.804999999999975</v>
      </c>
      <c r="AD14" s="11">
        <v>19.650999999999978</v>
      </c>
      <c r="AE14" s="11">
        <v>19.505999999999986</v>
      </c>
      <c r="AF14" s="11">
        <v>19.368999999999971</v>
      </c>
      <c r="AG14" s="11">
        <v>19.257999999999956</v>
      </c>
      <c r="AH14" s="11">
        <v>19.132999999999988</v>
      </c>
      <c r="AI14" s="11">
        <v>19.014999999999933</v>
      </c>
      <c r="AJ14" s="11">
        <v>18.901999999999955</v>
      </c>
      <c r="AK14" s="172">
        <v>18.794999999999977</v>
      </c>
      <c r="AL14" s="11">
        <v>18.698000000000036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18.23</v>
      </c>
      <c r="N16" s="11">
        <v>16.889999999999972</v>
      </c>
      <c r="O16" s="11">
        <v>16.346000000000011</v>
      </c>
      <c r="P16" s="11">
        <v>16.691999999999954</v>
      </c>
      <c r="Q16" s="11">
        <v>17.430999999999962</v>
      </c>
      <c r="R16" s="11">
        <v>19.251999999999942</v>
      </c>
      <c r="S16" s="11">
        <v>17.681000000000004</v>
      </c>
      <c r="T16" s="11">
        <v>18.912000000000038</v>
      </c>
      <c r="U16" s="11">
        <v>22.777999999999903</v>
      </c>
      <c r="V16" s="11">
        <v>23.144999999999921</v>
      </c>
      <c r="W16" s="11">
        <v>21.764000000000056</v>
      </c>
      <c r="X16" s="11">
        <v>21.314000000000018</v>
      </c>
      <c r="Y16" s="11">
        <v>21.357000000000006</v>
      </c>
      <c r="Z16" s="11">
        <v>21.493000000000002</v>
      </c>
      <c r="AA16" s="11">
        <v>21.62700000000001</v>
      </c>
      <c r="AB16" s="11">
        <v>21.707000000000001</v>
      </c>
      <c r="AC16" s="11">
        <v>21.76300000000003</v>
      </c>
      <c r="AD16" s="11">
        <v>21.767000000000003</v>
      </c>
      <c r="AE16" s="11">
        <v>21.794999999999973</v>
      </c>
      <c r="AF16" s="11">
        <v>21.809999999999967</v>
      </c>
      <c r="AG16" s="11">
        <v>21.851000000000049</v>
      </c>
      <c r="AH16" s="11">
        <v>21.894999999999975</v>
      </c>
      <c r="AI16" s="11">
        <v>21.943000000000048</v>
      </c>
      <c r="AJ16" s="11">
        <v>21.993999999999996</v>
      </c>
      <c r="AK16" s="172">
        <v>22.045999999999935</v>
      </c>
      <c r="AL16" s="11">
        <v>22.097999999999978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72.71499999999989</v>
      </c>
      <c r="N18" s="11">
        <f t="shared" ref="N18:AL18" si="18">SUM(N19:N21)</f>
        <v>69.564999999999998</v>
      </c>
      <c r="O18" s="11">
        <f t="shared" si="18"/>
        <v>74.646999999999977</v>
      </c>
      <c r="P18" s="11">
        <f t="shared" si="18"/>
        <v>69.772999999999968</v>
      </c>
      <c r="Q18" s="11">
        <f t="shared" si="18"/>
        <v>75.687000000000154</v>
      </c>
      <c r="R18" s="11">
        <f t="shared" si="18"/>
        <v>76.817999999999984</v>
      </c>
      <c r="S18" s="11">
        <f t="shared" si="18"/>
        <v>85.036000000000001</v>
      </c>
      <c r="T18" s="11">
        <f t="shared" si="18"/>
        <v>89.592999999999876</v>
      </c>
      <c r="U18" s="11">
        <f t="shared" si="18"/>
        <v>75.092000000000098</v>
      </c>
      <c r="V18" s="11">
        <f t="shared" si="18"/>
        <v>82.261999999999844</v>
      </c>
      <c r="W18" s="11">
        <f t="shared" si="18"/>
        <v>81.004999999999882</v>
      </c>
      <c r="X18" s="11">
        <f t="shared" si="18"/>
        <v>81.146000000000143</v>
      </c>
      <c r="Y18" s="11">
        <f t="shared" si="18"/>
        <v>81.983000000000004</v>
      </c>
      <c r="Z18" s="11">
        <f t="shared" si="18"/>
        <v>82.48500000000007</v>
      </c>
      <c r="AA18" s="11">
        <f t="shared" si="18"/>
        <v>83.079999999999984</v>
      </c>
      <c r="AB18" s="11">
        <f t="shared" si="18"/>
        <v>83.77999999999993</v>
      </c>
      <c r="AC18" s="11">
        <f t="shared" si="18"/>
        <v>84.34899999999999</v>
      </c>
      <c r="AD18" s="11">
        <f t="shared" si="18"/>
        <v>84.867999999999881</v>
      </c>
      <c r="AE18" s="11">
        <f t="shared" si="18"/>
        <v>85.35700000000007</v>
      </c>
      <c r="AF18" s="11">
        <f t="shared" si="18"/>
        <v>85.828999999999937</v>
      </c>
      <c r="AG18" s="11">
        <f t="shared" si="18"/>
        <v>86.31299999999996</v>
      </c>
      <c r="AH18" s="11">
        <f t="shared" si="18"/>
        <v>86.790000000000063</v>
      </c>
      <c r="AI18" s="11">
        <f t="shared" si="18"/>
        <v>87.256000000000043</v>
      </c>
      <c r="AJ18" s="11">
        <f t="shared" si="18"/>
        <v>87.726000000000155</v>
      </c>
      <c r="AK18" s="11">
        <f t="shared" si="18"/>
        <v>88.173000000000059</v>
      </c>
      <c r="AL18" s="11">
        <f t="shared" si="18"/>
        <v>88.610999999999962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45.854999999999926</v>
      </c>
      <c r="N19" s="11">
        <v>43.299000000000021</v>
      </c>
      <c r="O19" s="11">
        <v>47.676999999999957</v>
      </c>
      <c r="P19" s="11">
        <v>45.850999999999942</v>
      </c>
      <c r="Q19" s="11">
        <v>48.795000000000144</v>
      </c>
      <c r="R19" s="11">
        <v>46.978000000000016</v>
      </c>
      <c r="S19" s="11">
        <v>47.062999999999938</v>
      </c>
      <c r="T19" s="11">
        <v>46.858999999999909</v>
      </c>
      <c r="U19" s="11">
        <v>45.506000000000078</v>
      </c>
      <c r="V19" s="11">
        <v>44.812999999999867</v>
      </c>
      <c r="W19" s="11">
        <v>43.846999999999909</v>
      </c>
      <c r="X19" s="11">
        <v>44.093000000000004</v>
      </c>
      <c r="Y19" s="11">
        <v>44.145000000000024</v>
      </c>
      <c r="Z19" s="11">
        <v>44.132000000000055</v>
      </c>
      <c r="AA19" s="11">
        <v>44.19599999999992</v>
      </c>
      <c r="AB19" s="11">
        <v>44.283999999999878</v>
      </c>
      <c r="AC19" s="11">
        <v>44.328999999999951</v>
      </c>
      <c r="AD19" s="11">
        <v>44.362999999999921</v>
      </c>
      <c r="AE19" s="11">
        <v>44.393000000000072</v>
      </c>
      <c r="AF19" s="11">
        <v>44.421999999999926</v>
      </c>
      <c r="AG19" s="11">
        <v>44.463000000000008</v>
      </c>
      <c r="AH19" s="11">
        <v>44.513000000000112</v>
      </c>
      <c r="AI19" s="11">
        <v>44.563000000000031</v>
      </c>
      <c r="AJ19" s="11">
        <v>44.633000000000123</v>
      </c>
      <c r="AK19" s="172">
        <v>44.699000000000041</v>
      </c>
      <c r="AL19" s="11">
        <v>44.76699999999996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10.85000000000001</v>
      </c>
      <c r="N20" s="11">
        <v>10.759999999999989</v>
      </c>
      <c r="O20" s="11">
        <v>10.938000000000018</v>
      </c>
      <c r="P20" s="11">
        <v>8.4520000000000106</v>
      </c>
      <c r="Q20" s="11">
        <v>9.3399999999999768</v>
      </c>
      <c r="R20" s="11">
        <v>12.610999999999969</v>
      </c>
      <c r="S20" s="11">
        <v>20.534000000000066</v>
      </c>
      <c r="T20" s="11">
        <v>23.009999999999934</v>
      </c>
      <c r="U20" s="11">
        <v>11.833999999999984</v>
      </c>
      <c r="V20" s="11">
        <v>17.156999999999996</v>
      </c>
      <c r="W20" s="11">
        <v>16.411999999999992</v>
      </c>
      <c r="X20" s="11">
        <v>17.283000000000069</v>
      </c>
      <c r="Y20" s="11">
        <v>17.356000000000005</v>
      </c>
      <c r="Z20" s="11">
        <v>17.468</v>
      </c>
      <c r="AA20" s="11">
        <v>17.60200000000005</v>
      </c>
      <c r="AB20" s="11">
        <v>17.696000000000065</v>
      </c>
      <c r="AC20" s="11">
        <v>17.767999999999972</v>
      </c>
      <c r="AD20" s="11">
        <v>17.837999999999962</v>
      </c>
      <c r="AE20" s="11">
        <v>17.905999999999974</v>
      </c>
      <c r="AF20" s="11">
        <v>17.975000000000016</v>
      </c>
      <c r="AG20" s="11">
        <v>18.049000000000007</v>
      </c>
      <c r="AH20" s="11">
        <v>18.11799999999997</v>
      </c>
      <c r="AI20" s="11">
        <v>18.18700000000003</v>
      </c>
      <c r="AJ20" s="11">
        <v>18.255000000000049</v>
      </c>
      <c r="AK20" s="172">
        <v>18.321000000000048</v>
      </c>
      <c r="AL20" s="11">
        <v>18.388000000000012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16.009999999999959</v>
      </c>
      <c r="N21" s="11">
        <v>15.505999999999993</v>
      </c>
      <c r="O21" s="11">
        <v>16.032000000000007</v>
      </c>
      <c r="P21" s="11">
        <v>15.470000000000006</v>
      </c>
      <c r="Q21" s="11">
        <v>17.552000000000035</v>
      </c>
      <c r="R21" s="11">
        <v>17.228999999999992</v>
      </c>
      <c r="S21" s="11">
        <v>17.438999999999989</v>
      </c>
      <c r="T21" s="11">
        <v>19.724000000000029</v>
      </c>
      <c r="U21" s="11">
        <v>17.752000000000042</v>
      </c>
      <c r="V21" s="11">
        <v>20.291999999999984</v>
      </c>
      <c r="W21" s="11">
        <v>20.745999999999988</v>
      </c>
      <c r="X21" s="11">
        <v>19.770000000000067</v>
      </c>
      <c r="Y21" s="11">
        <v>20.481999999999971</v>
      </c>
      <c r="Z21" s="11">
        <v>20.885000000000012</v>
      </c>
      <c r="AA21" s="11">
        <v>21.282000000000004</v>
      </c>
      <c r="AB21" s="11">
        <v>21.799999999999983</v>
      </c>
      <c r="AC21" s="11">
        <v>22.252000000000059</v>
      </c>
      <c r="AD21" s="11">
        <v>22.667000000000009</v>
      </c>
      <c r="AE21" s="11">
        <v>23.058000000000021</v>
      </c>
      <c r="AF21" s="11">
        <v>23.431999999999992</v>
      </c>
      <c r="AG21" s="11">
        <v>23.800999999999945</v>
      </c>
      <c r="AH21" s="11">
        <v>24.158999999999981</v>
      </c>
      <c r="AI21" s="11">
        <v>24.505999999999982</v>
      </c>
      <c r="AJ21" s="11">
        <v>24.837999999999983</v>
      </c>
      <c r="AK21" s="172">
        <v>25.15299999999997</v>
      </c>
      <c r="AL21" s="11">
        <v>25.455999999999992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63.330000000000005</v>
      </c>
      <c r="N23" s="11">
        <f t="shared" ref="N23:AL23" si="19">SUM(N24:N31)</f>
        <v>66.385000000000062</v>
      </c>
      <c r="O23" s="11">
        <f t="shared" si="19"/>
        <v>66.368999999999971</v>
      </c>
      <c r="P23" s="11">
        <f t="shared" si="19"/>
        <v>69.545999999999992</v>
      </c>
      <c r="Q23" s="11">
        <f t="shared" si="19"/>
        <v>74.14800000000001</v>
      </c>
      <c r="R23" s="11">
        <f t="shared" si="19"/>
        <v>76.096000000000018</v>
      </c>
      <c r="S23" s="11">
        <f t="shared" si="19"/>
        <v>76.586999999999961</v>
      </c>
      <c r="T23" s="11">
        <f t="shared" si="19"/>
        <v>81.964000000000055</v>
      </c>
      <c r="U23" s="11">
        <f t="shared" si="19"/>
        <v>91.378000000000014</v>
      </c>
      <c r="V23" s="11">
        <f t="shared" si="19"/>
        <v>89.344000000000023</v>
      </c>
      <c r="W23" s="11">
        <f t="shared" si="19"/>
        <v>86.878999999999962</v>
      </c>
      <c r="X23" s="11">
        <f t="shared" si="19"/>
        <v>87.55600000000004</v>
      </c>
      <c r="Y23" s="11">
        <f t="shared" si="19"/>
        <v>87.58600000000007</v>
      </c>
      <c r="Z23" s="11">
        <f t="shared" si="19"/>
        <v>88.062999999999903</v>
      </c>
      <c r="AA23" s="11">
        <f t="shared" si="19"/>
        <v>88.689000000000007</v>
      </c>
      <c r="AB23" s="11">
        <f t="shared" si="19"/>
        <v>89.157999999999987</v>
      </c>
      <c r="AC23" s="11">
        <f t="shared" si="19"/>
        <v>89.663999999999945</v>
      </c>
      <c r="AD23" s="11">
        <f t="shared" si="19"/>
        <v>90.17000000000003</v>
      </c>
      <c r="AE23" s="11">
        <f t="shared" si="19"/>
        <v>90.667999999999978</v>
      </c>
      <c r="AF23" s="11">
        <f t="shared" si="19"/>
        <v>91.172999999999988</v>
      </c>
      <c r="AG23" s="11">
        <f t="shared" si="19"/>
        <v>91.706000000000145</v>
      </c>
      <c r="AH23" s="11">
        <f t="shared" si="19"/>
        <v>92.234000000000037</v>
      </c>
      <c r="AI23" s="11">
        <f t="shared" si="19"/>
        <v>92.767999999999958</v>
      </c>
      <c r="AJ23" s="11">
        <f t="shared" si="19"/>
        <v>93.301000000000087</v>
      </c>
      <c r="AK23" s="11">
        <f t="shared" si="19"/>
        <v>93.827999999999975</v>
      </c>
      <c r="AL23" s="11">
        <f t="shared" si="19"/>
        <v>94.353999999999985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2.2300000000000013</v>
      </c>
      <c r="N24" s="11">
        <v>1.3049999999999986</v>
      </c>
      <c r="O24" s="11">
        <v>1.2359999999999995</v>
      </c>
      <c r="P24" s="11">
        <v>1.5020000000000002</v>
      </c>
      <c r="Q24" s="11">
        <v>2.3230000000000093</v>
      </c>
      <c r="R24" s="11">
        <v>1.6079999999999968</v>
      </c>
      <c r="S24" s="11">
        <v>1.3650000000000027</v>
      </c>
      <c r="T24" s="11">
        <v>1.7290000000000008</v>
      </c>
      <c r="U24" s="11">
        <v>2.3599999999999959</v>
      </c>
      <c r="V24" s="11">
        <v>1.478999999999995</v>
      </c>
      <c r="W24" s="11">
        <v>1.7780000000000025</v>
      </c>
      <c r="X24" s="11">
        <v>1.7549999999999997</v>
      </c>
      <c r="Y24" s="11">
        <v>1.7499999999999989</v>
      </c>
      <c r="Z24" s="11">
        <v>1.7429999999999977</v>
      </c>
      <c r="AA24" s="11">
        <v>1.7409999999999985</v>
      </c>
      <c r="AB24" s="11">
        <v>1.7470000000000001</v>
      </c>
      <c r="AC24" s="11">
        <v>1.7520000000000013</v>
      </c>
      <c r="AD24" s="11">
        <v>1.7559999999999969</v>
      </c>
      <c r="AE24" s="11">
        <v>1.7599999999999982</v>
      </c>
      <c r="AF24" s="11">
        <v>1.7629999999999995</v>
      </c>
      <c r="AG24" s="11">
        <v>1.7670000000000026</v>
      </c>
      <c r="AH24" s="11">
        <v>1.7700000000000002</v>
      </c>
      <c r="AI24" s="11">
        <v>1.7740000000000045</v>
      </c>
      <c r="AJ24" s="11">
        <v>1.7769999999999972</v>
      </c>
      <c r="AK24" s="172">
        <v>1.7810000000000026</v>
      </c>
      <c r="AL24" s="11">
        <v>1.7850000000000015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6.1539999999999857</v>
      </c>
      <c r="N25" s="11">
        <v>5.2959999999999994</v>
      </c>
      <c r="O25" s="11">
        <v>5.4120000000000035</v>
      </c>
      <c r="P25" s="11">
        <v>5.9889999999999981</v>
      </c>
      <c r="Q25" s="11">
        <v>6.0970000000000057</v>
      </c>
      <c r="R25" s="11">
        <v>6.712999999999993</v>
      </c>
      <c r="S25" s="11">
        <v>7.1929999999999987</v>
      </c>
      <c r="T25" s="11">
        <v>6.9120000000000026</v>
      </c>
      <c r="U25" s="11">
        <v>7.4780000000000317</v>
      </c>
      <c r="V25" s="11">
        <v>6.9840000000000098</v>
      </c>
      <c r="W25" s="11">
        <v>7.5289999999999733</v>
      </c>
      <c r="X25" s="11">
        <v>7.681000000000008</v>
      </c>
      <c r="Y25" s="11">
        <v>7.7260000000000097</v>
      </c>
      <c r="Z25" s="11">
        <v>7.8319999999999901</v>
      </c>
      <c r="AA25" s="11">
        <v>7.9110000000000023</v>
      </c>
      <c r="AB25" s="11">
        <v>7.973000000000007</v>
      </c>
      <c r="AC25" s="11">
        <v>8.0289999999999928</v>
      </c>
      <c r="AD25" s="11">
        <v>8.0750000000000099</v>
      </c>
      <c r="AE25" s="11">
        <v>8.1180000000000163</v>
      </c>
      <c r="AF25" s="11">
        <v>8.1599999999999735</v>
      </c>
      <c r="AG25" s="11">
        <v>8.2040000000000006</v>
      </c>
      <c r="AH25" s="11">
        <v>8.2470000000000034</v>
      </c>
      <c r="AI25" s="11">
        <v>8.2889999999999855</v>
      </c>
      <c r="AJ25" s="11">
        <v>8.3280000000000207</v>
      </c>
      <c r="AK25" s="172">
        <v>8.3629999999999693</v>
      </c>
      <c r="AL25" s="11">
        <v>8.3949999999999996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5.6730000000000151</v>
      </c>
      <c r="N26" s="11">
        <v>4.7560000000000038</v>
      </c>
      <c r="O26" s="11">
        <v>4.2280000000000006</v>
      </c>
      <c r="P26" s="11">
        <v>5.0580000000000007</v>
      </c>
      <c r="Q26" s="11">
        <v>5.1359999999999975</v>
      </c>
      <c r="R26" s="11">
        <v>5.7620000000000182</v>
      </c>
      <c r="S26" s="11">
        <v>4.8060000000000027</v>
      </c>
      <c r="T26" s="11">
        <v>5.3489999999999931</v>
      </c>
      <c r="U26" s="11">
        <v>4.8820000000000174</v>
      </c>
      <c r="V26" s="11">
        <v>5.0620000000000092</v>
      </c>
      <c r="W26" s="11">
        <v>5.1520000000000161</v>
      </c>
      <c r="X26" s="11">
        <v>5.2769999999999859</v>
      </c>
      <c r="Y26" s="11">
        <v>5.256000000000002</v>
      </c>
      <c r="Z26" s="11">
        <v>5.2300000000000058</v>
      </c>
      <c r="AA26" s="11">
        <v>5.1910000000000087</v>
      </c>
      <c r="AB26" s="11">
        <v>5.1659999999999959</v>
      </c>
      <c r="AC26" s="11">
        <v>5.147999999999997</v>
      </c>
      <c r="AD26" s="11">
        <v>5.1289999999999996</v>
      </c>
      <c r="AE26" s="11">
        <v>5.1099999999999808</v>
      </c>
      <c r="AF26" s="11">
        <v>5.0900000000000016</v>
      </c>
      <c r="AG26" s="11">
        <v>5.0710000000000193</v>
      </c>
      <c r="AH26" s="11">
        <v>5.048</v>
      </c>
      <c r="AI26" s="11">
        <v>5.0259999999999962</v>
      </c>
      <c r="AJ26" s="11">
        <v>5.0029999999999886</v>
      </c>
      <c r="AK26" s="172">
        <v>4.9800000000000031</v>
      </c>
      <c r="AL26" s="11">
        <v>4.9579999999999931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3.7299999999999978</v>
      </c>
      <c r="N27" s="11">
        <v>4.7950000000000133</v>
      </c>
      <c r="O27" s="11">
        <v>5.0390000000000024</v>
      </c>
      <c r="P27" s="11">
        <v>6.0530000000000133</v>
      </c>
      <c r="Q27" s="11">
        <v>6.9930000000000012</v>
      </c>
      <c r="R27" s="11">
        <v>6.1220000000000026</v>
      </c>
      <c r="S27" s="11">
        <v>6.1030000000000015</v>
      </c>
      <c r="T27" s="11">
        <v>6.5290000000000008</v>
      </c>
      <c r="U27" s="11">
        <v>6.4820000000000091</v>
      </c>
      <c r="V27" s="11">
        <v>6.5760000000000014</v>
      </c>
      <c r="W27" s="11">
        <v>6.6350000000000007</v>
      </c>
      <c r="X27" s="11">
        <v>6.6129999999999978</v>
      </c>
      <c r="Y27" s="11">
        <v>6.5690000000000133</v>
      </c>
      <c r="Z27" s="11">
        <v>6.5769999999999884</v>
      </c>
      <c r="AA27" s="11">
        <v>6.6419999999999986</v>
      </c>
      <c r="AB27" s="11">
        <v>6.7079999999999878</v>
      </c>
      <c r="AC27" s="11">
        <v>6.7939999999999996</v>
      </c>
      <c r="AD27" s="11">
        <v>6.8900000000000059</v>
      </c>
      <c r="AE27" s="11">
        <v>6.9910000000000139</v>
      </c>
      <c r="AF27" s="11">
        <v>7.0949999999999953</v>
      </c>
      <c r="AG27" s="11">
        <v>7.2010000000000129</v>
      </c>
      <c r="AH27" s="11">
        <v>7.3079999999999972</v>
      </c>
      <c r="AI27" s="11">
        <v>7.4150000000000027</v>
      </c>
      <c r="AJ27" s="11">
        <v>7.522000000000002</v>
      </c>
      <c r="AK27" s="172">
        <v>7.6290000000000093</v>
      </c>
      <c r="AL27" s="11">
        <v>7.7340000000000018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13.079000000000025</v>
      </c>
      <c r="N28" s="11">
        <v>17.367000000000001</v>
      </c>
      <c r="O28" s="11">
        <v>15.339999999999975</v>
      </c>
      <c r="P28" s="11">
        <v>16.066000000000003</v>
      </c>
      <c r="Q28" s="11">
        <v>17.510999999999989</v>
      </c>
      <c r="R28" s="11">
        <v>18.984999999999971</v>
      </c>
      <c r="S28" s="11">
        <v>18.392999999999986</v>
      </c>
      <c r="T28" s="11">
        <v>18.081999999999994</v>
      </c>
      <c r="U28" s="11">
        <v>22.906999999999957</v>
      </c>
      <c r="V28" s="11">
        <v>19.731000000000048</v>
      </c>
      <c r="W28" s="11">
        <v>19.517000000000035</v>
      </c>
      <c r="X28" s="11">
        <v>19.767999999999969</v>
      </c>
      <c r="Y28" s="11">
        <v>19.870000000000051</v>
      </c>
      <c r="Z28" s="11">
        <v>20.005999999999961</v>
      </c>
      <c r="AA28" s="11">
        <v>20.162000000000006</v>
      </c>
      <c r="AB28" s="11">
        <v>20.289000000000016</v>
      </c>
      <c r="AC28" s="11">
        <v>20.407000000000007</v>
      </c>
      <c r="AD28" s="11">
        <v>20.528999999999979</v>
      </c>
      <c r="AE28" s="11">
        <v>20.65500000000003</v>
      </c>
      <c r="AF28" s="11">
        <v>20.78700000000001</v>
      </c>
      <c r="AG28" s="11">
        <v>20.926000000000037</v>
      </c>
      <c r="AH28" s="11">
        <v>21.063000000000002</v>
      </c>
      <c r="AI28" s="11">
        <v>21.199000000000005</v>
      </c>
      <c r="AJ28" s="11">
        <v>21.335000000000029</v>
      </c>
      <c r="AK28" s="172">
        <v>21.470999999999997</v>
      </c>
      <c r="AL28" s="11">
        <v>21.606000000000041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16.756999999999991</v>
      </c>
      <c r="N29" s="11">
        <v>17.552000000000039</v>
      </c>
      <c r="O29" s="11">
        <v>20.497999999999994</v>
      </c>
      <c r="P29" s="11">
        <v>18.793999999999983</v>
      </c>
      <c r="Q29" s="11">
        <v>20.564000000000014</v>
      </c>
      <c r="R29" s="11">
        <v>19.086000000000023</v>
      </c>
      <c r="S29" s="11">
        <v>20.991999999999972</v>
      </c>
      <c r="T29" s="11">
        <v>24.338000000000044</v>
      </c>
      <c r="U29" s="11">
        <v>28.409000000000017</v>
      </c>
      <c r="V29" s="11">
        <v>32.187999999999938</v>
      </c>
      <c r="W29" s="11">
        <v>29.658999999999949</v>
      </c>
      <c r="X29" s="11">
        <v>30.168000000000056</v>
      </c>
      <c r="Y29" s="11">
        <v>30.755000000000006</v>
      </c>
      <c r="Z29" s="11">
        <v>31.133999999999958</v>
      </c>
      <c r="AA29" s="11">
        <v>31.369999999999997</v>
      </c>
      <c r="AB29" s="11">
        <v>31.547999999999966</v>
      </c>
      <c r="AC29" s="11">
        <v>31.749999999999975</v>
      </c>
      <c r="AD29" s="11">
        <v>31.949000000000048</v>
      </c>
      <c r="AE29" s="11">
        <v>32.14499999999996</v>
      </c>
      <c r="AF29" s="11">
        <v>32.341000000000008</v>
      </c>
      <c r="AG29" s="11">
        <v>32.542000000000051</v>
      </c>
      <c r="AH29" s="11">
        <v>32.735000000000028</v>
      </c>
      <c r="AI29" s="11">
        <v>32.927999999999976</v>
      </c>
      <c r="AJ29" s="11">
        <v>33.121000000000066</v>
      </c>
      <c r="AK29" s="172">
        <v>33.313000000000009</v>
      </c>
      <c r="AL29" s="11">
        <v>33.505999999999943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7.1349999999999971</v>
      </c>
      <c r="N30" s="11">
        <v>6.5590000000000019</v>
      </c>
      <c r="O30" s="11">
        <v>7.3199999999999976</v>
      </c>
      <c r="P30" s="11">
        <v>7.9149999999999947</v>
      </c>
      <c r="Q30" s="11">
        <v>7.593</v>
      </c>
      <c r="R30" s="11">
        <v>8.7470000000000159</v>
      </c>
      <c r="S30" s="11">
        <v>8.0350000000000037</v>
      </c>
      <c r="T30" s="11">
        <v>8.1650000000000169</v>
      </c>
      <c r="U30" s="11">
        <v>7.6010000000000009</v>
      </c>
      <c r="V30" s="11">
        <v>8.4830000000000059</v>
      </c>
      <c r="W30" s="11">
        <v>8.2779999999999987</v>
      </c>
      <c r="X30" s="11">
        <v>8.1209999999999933</v>
      </c>
      <c r="Y30" s="11">
        <v>7.5949999999999935</v>
      </c>
      <c r="Z30" s="11">
        <v>7.4679999999999955</v>
      </c>
      <c r="AA30" s="11">
        <v>7.5810000000000066</v>
      </c>
      <c r="AB30" s="11">
        <v>7.645999999999999</v>
      </c>
      <c r="AC30" s="11">
        <v>7.7189999999999861</v>
      </c>
      <c r="AD30" s="11">
        <v>7.7900000000000018</v>
      </c>
      <c r="AE30" s="11">
        <v>7.8479999999999883</v>
      </c>
      <c r="AF30" s="11">
        <v>7.9019999999999877</v>
      </c>
      <c r="AG30" s="11">
        <v>7.9600000000000053</v>
      </c>
      <c r="AH30" s="11">
        <v>8.0240000000000062</v>
      </c>
      <c r="AI30" s="11">
        <v>8.0909999999999975</v>
      </c>
      <c r="AJ30" s="11">
        <v>8.1589999999999971</v>
      </c>
      <c r="AK30" s="172">
        <v>8.2239999999999931</v>
      </c>
      <c r="AL30" s="11">
        <v>8.2890000000000033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8.5719999999999885</v>
      </c>
      <c r="N31" s="11">
        <v>8.754999999999999</v>
      </c>
      <c r="O31" s="11">
        <v>7.2960000000000038</v>
      </c>
      <c r="P31" s="11">
        <v>8.169000000000004</v>
      </c>
      <c r="Q31" s="11">
        <v>7.9310000000000027</v>
      </c>
      <c r="R31" s="11">
        <v>9.0729999999999968</v>
      </c>
      <c r="S31" s="11">
        <v>9.6999999999999833</v>
      </c>
      <c r="T31" s="11">
        <v>10.860000000000007</v>
      </c>
      <c r="U31" s="11">
        <v>11.258999999999983</v>
      </c>
      <c r="V31" s="11">
        <v>8.8410000000000135</v>
      </c>
      <c r="W31" s="11">
        <v>8.3309999999999942</v>
      </c>
      <c r="X31" s="11">
        <v>8.1730000000000214</v>
      </c>
      <c r="Y31" s="11">
        <v>8.0649999999999888</v>
      </c>
      <c r="Z31" s="11">
        <v>8.0730000000000057</v>
      </c>
      <c r="AA31" s="11">
        <v>8.090999999999978</v>
      </c>
      <c r="AB31" s="11">
        <v>8.0810000000000031</v>
      </c>
      <c r="AC31" s="11">
        <v>8.0650000000000013</v>
      </c>
      <c r="AD31" s="11">
        <v>8.0519999999999978</v>
      </c>
      <c r="AE31" s="11">
        <v>8.0410000000000039</v>
      </c>
      <c r="AF31" s="11">
        <v>8.035000000000009</v>
      </c>
      <c r="AG31" s="11">
        <v>8.0350000000000108</v>
      </c>
      <c r="AH31" s="11">
        <v>8.0389999999999944</v>
      </c>
      <c r="AI31" s="11">
        <v>8.045999999999994</v>
      </c>
      <c r="AJ31" s="11">
        <v>8.0559999999999938</v>
      </c>
      <c r="AK31" s="172">
        <v>8.0670000000000019</v>
      </c>
      <c r="AL31" s="11">
        <v>8.0809999999999977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66.27300000000011</v>
      </c>
      <c r="N33" s="11">
        <f t="shared" ref="N33:AK33" si="20">SUM(N34:N36)</f>
        <v>64.189000000000078</v>
      </c>
      <c r="O33" s="11">
        <f t="shared" si="20"/>
        <v>67.106999999999999</v>
      </c>
      <c r="P33" s="11">
        <f t="shared" si="20"/>
        <v>67.164999999999992</v>
      </c>
      <c r="Q33" s="11">
        <f t="shared" si="20"/>
        <v>68.896999999999977</v>
      </c>
      <c r="R33" s="11">
        <f t="shared" si="20"/>
        <v>66.938000000000144</v>
      </c>
      <c r="S33" s="11">
        <f t="shared" si="20"/>
        <v>70.30199999999995</v>
      </c>
      <c r="T33" s="11">
        <f t="shared" si="20"/>
        <v>73.259999999999991</v>
      </c>
      <c r="U33" s="11">
        <f t="shared" si="20"/>
        <v>71.936000000000078</v>
      </c>
      <c r="V33" s="11">
        <f t="shared" si="20"/>
        <v>68.324000000000041</v>
      </c>
      <c r="W33" s="11">
        <f t="shared" si="20"/>
        <v>67.91300000000011</v>
      </c>
      <c r="X33" s="11">
        <f t="shared" si="20"/>
        <v>68.346000000000004</v>
      </c>
      <c r="Y33" s="11">
        <f t="shared" si="20"/>
        <v>68.952999999999903</v>
      </c>
      <c r="Z33" s="11">
        <f t="shared" si="20"/>
        <v>69.518000000000001</v>
      </c>
      <c r="AA33" s="11">
        <f t="shared" si="20"/>
        <v>70.168000000000006</v>
      </c>
      <c r="AB33" s="11">
        <f t="shared" si="20"/>
        <v>70.695000000000022</v>
      </c>
      <c r="AC33" s="11">
        <f t="shared" si="20"/>
        <v>71.100000000000023</v>
      </c>
      <c r="AD33" s="11">
        <f t="shared" si="20"/>
        <v>71.489999999999924</v>
      </c>
      <c r="AE33" s="11">
        <f t="shared" si="20"/>
        <v>71.874999999999943</v>
      </c>
      <c r="AF33" s="11">
        <f t="shared" si="20"/>
        <v>72.26600000000002</v>
      </c>
      <c r="AG33" s="11">
        <f t="shared" si="20"/>
        <v>72.673999999999978</v>
      </c>
      <c r="AH33" s="11">
        <f t="shared" si="20"/>
        <v>73.083999999999989</v>
      </c>
      <c r="AI33" s="11">
        <f t="shared" si="20"/>
        <v>73.494</v>
      </c>
      <c r="AJ33" s="11">
        <f t="shared" si="20"/>
        <v>73.906000000000006</v>
      </c>
      <c r="AK33" s="11">
        <f t="shared" si="20"/>
        <v>74.32000000000005</v>
      </c>
      <c r="AL33" s="11">
        <f>SUM(AL34:AL36)</f>
        <v>74.73699999999991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10.536000000000008</v>
      </c>
      <c r="N34" s="11">
        <v>9.2720000000000056</v>
      </c>
      <c r="O34" s="11">
        <v>8.8690000000000158</v>
      </c>
      <c r="P34" s="11">
        <v>8.9720000000000013</v>
      </c>
      <c r="Q34" s="11">
        <v>9.3979999999999837</v>
      </c>
      <c r="R34" s="11">
        <v>9.8839999999999986</v>
      </c>
      <c r="S34" s="11">
        <v>9.1140000000000079</v>
      </c>
      <c r="T34" s="11">
        <v>9.4149999999999974</v>
      </c>
      <c r="U34" s="11">
        <v>9.780999999999997</v>
      </c>
      <c r="V34" s="11">
        <v>9.754999999999983</v>
      </c>
      <c r="W34" s="11">
        <v>9.6829999999999945</v>
      </c>
      <c r="X34" s="11">
        <v>9.5089999999999932</v>
      </c>
      <c r="Y34" s="11">
        <v>9.5869999999999997</v>
      </c>
      <c r="Z34" s="11">
        <v>9.6370000000000093</v>
      </c>
      <c r="AA34" s="11">
        <v>9.7000000000000028</v>
      </c>
      <c r="AB34" s="11">
        <v>9.7370000000000161</v>
      </c>
      <c r="AC34" s="11">
        <v>9.7650000000000148</v>
      </c>
      <c r="AD34" s="11">
        <v>9.7950000000000248</v>
      </c>
      <c r="AE34" s="11">
        <v>9.8249999999999797</v>
      </c>
      <c r="AF34" s="11">
        <v>9.8550000000000111</v>
      </c>
      <c r="AG34" s="11">
        <v>9.8849999999999838</v>
      </c>
      <c r="AH34" s="11">
        <v>9.9170000000000087</v>
      </c>
      <c r="AI34" s="11">
        <v>9.9479999999999933</v>
      </c>
      <c r="AJ34" s="11">
        <v>9.9799999999999986</v>
      </c>
      <c r="AK34" s="172">
        <v>10.011000000000001</v>
      </c>
      <c r="AL34" s="11">
        <v>10.041999999999994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23.144000000000059</v>
      </c>
      <c r="N35" s="11">
        <v>21.132000000000062</v>
      </c>
      <c r="O35" s="11">
        <v>23.368000000000009</v>
      </c>
      <c r="P35" s="11">
        <v>24.173000000000016</v>
      </c>
      <c r="Q35" s="11">
        <v>24.000999999999966</v>
      </c>
      <c r="R35" s="11">
        <v>24.798000000000059</v>
      </c>
      <c r="S35" s="11">
        <v>25.120000000000019</v>
      </c>
      <c r="T35" s="11">
        <v>25.279</v>
      </c>
      <c r="U35" s="11">
        <v>25.301000000000016</v>
      </c>
      <c r="V35" s="11">
        <v>22.87400000000007</v>
      </c>
      <c r="W35" s="11">
        <v>23.23400000000002</v>
      </c>
      <c r="X35" s="11">
        <v>23.324999999999996</v>
      </c>
      <c r="Y35" s="11">
        <v>23.424999999999979</v>
      </c>
      <c r="Z35" s="11">
        <v>23.567999999999994</v>
      </c>
      <c r="AA35" s="11">
        <v>23.731000000000002</v>
      </c>
      <c r="AB35" s="11">
        <v>23.900000000000023</v>
      </c>
      <c r="AC35" s="11">
        <v>24.029000000000007</v>
      </c>
      <c r="AD35" s="11">
        <v>24.164000000000009</v>
      </c>
      <c r="AE35" s="11">
        <v>24.302999999999969</v>
      </c>
      <c r="AF35" s="11">
        <v>24.449999999999992</v>
      </c>
      <c r="AG35" s="11">
        <v>24.617999999999967</v>
      </c>
      <c r="AH35" s="11">
        <v>24.788000000000018</v>
      </c>
      <c r="AI35" s="11">
        <v>24.961000000000016</v>
      </c>
      <c r="AJ35" s="11">
        <v>25.134000000000039</v>
      </c>
      <c r="AK35" s="172">
        <v>25.308000000000021</v>
      </c>
      <c r="AL35" s="11">
        <v>25.481999999999946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32.593000000000039</v>
      </c>
      <c r="N36" s="11">
        <v>33.785000000000018</v>
      </c>
      <c r="O36" s="11">
        <v>34.869999999999983</v>
      </c>
      <c r="P36" s="11">
        <v>34.019999999999968</v>
      </c>
      <c r="Q36" s="11">
        <v>35.498000000000026</v>
      </c>
      <c r="R36" s="11">
        <v>32.256000000000085</v>
      </c>
      <c r="S36" s="11">
        <v>36.067999999999927</v>
      </c>
      <c r="T36" s="11">
        <v>38.566000000000003</v>
      </c>
      <c r="U36" s="11">
        <v>36.854000000000063</v>
      </c>
      <c r="V36" s="11">
        <v>35.694999999999993</v>
      </c>
      <c r="W36" s="11">
        <v>34.996000000000095</v>
      </c>
      <c r="X36" s="11">
        <v>35.512000000000015</v>
      </c>
      <c r="Y36" s="11">
        <v>35.940999999999924</v>
      </c>
      <c r="Z36" s="11">
        <v>36.312999999999988</v>
      </c>
      <c r="AA36" s="11">
        <v>36.737000000000009</v>
      </c>
      <c r="AB36" s="11">
        <v>37.057999999999971</v>
      </c>
      <c r="AC36" s="11">
        <v>37.305999999999997</v>
      </c>
      <c r="AD36" s="11">
        <v>37.530999999999899</v>
      </c>
      <c r="AE36" s="11">
        <v>37.746999999999993</v>
      </c>
      <c r="AF36" s="11">
        <v>37.961000000000013</v>
      </c>
      <c r="AG36" s="11">
        <v>38.171000000000028</v>
      </c>
      <c r="AH36" s="11">
        <v>38.378999999999962</v>
      </c>
      <c r="AI36" s="11">
        <v>38.584999999999987</v>
      </c>
      <c r="AJ36" s="11">
        <v>38.791999999999973</v>
      </c>
      <c r="AK36" s="172">
        <v>39.001000000000026</v>
      </c>
      <c r="AL36" s="11">
        <v>39.212999999999973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265.4559999999999</v>
      </c>
      <c r="N38" s="11">
        <f t="shared" ref="N38:AL38" si="21">SUM(N5,N11,N16,N18,N23,N33)</f>
        <v>258.68400000000008</v>
      </c>
      <c r="O38" s="11">
        <f t="shared" si="21"/>
        <v>266.11199999999997</v>
      </c>
      <c r="P38" s="11">
        <f t="shared" si="21"/>
        <v>264.05099999999987</v>
      </c>
      <c r="Q38" s="11">
        <f t="shared" si="21"/>
        <v>279.94500000000005</v>
      </c>
      <c r="R38" s="11">
        <f t="shared" si="21"/>
        <v>282.63100000000009</v>
      </c>
      <c r="S38" s="11">
        <f t="shared" si="21"/>
        <v>291.72899999999976</v>
      </c>
      <c r="T38" s="11">
        <f t="shared" si="21"/>
        <v>305.38499999999988</v>
      </c>
      <c r="U38" s="11">
        <f t="shared" si="21"/>
        <v>304.47500000000014</v>
      </c>
      <c r="V38" s="11">
        <f t="shared" si="21"/>
        <v>303.52999999999986</v>
      </c>
      <c r="W38" s="11">
        <f t="shared" si="21"/>
        <v>294.91000000000003</v>
      </c>
      <c r="X38" s="11">
        <f t="shared" si="21"/>
        <v>296.06100000000021</v>
      </c>
      <c r="Y38" s="11">
        <f t="shared" si="21"/>
        <v>297.44799999999992</v>
      </c>
      <c r="Z38" s="11">
        <f t="shared" si="21"/>
        <v>299.13299999999992</v>
      </c>
      <c r="AA38" s="11">
        <f t="shared" si="21"/>
        <v>301.17700000000002</v>
      </c>
      <c r="AB38" s="11">
        <f t="shared" si="21"/>
        <v>302.78199999999993</v>
      </c>
      <c r="AC38" s="11">
        <f t="shared" si="21"/>
        <v>304.11499999999995</v>
      </c>
      <c r="AD38" s="11">
        <f t="shared" si="21"/>
        <v>305.31099999999981</v>
      </c>
      <c r="AE38" s="11">
        <f t="shared" si="21"/>
        <v>306.48899999999998</v>
      </c>
      <c r="AF38" s="11">
        <f t="shared" si="21"/>
        <v>307.65499999999986</v>
      </c>
      <c r="AG38" s="11">
        <f t="shared" si="21"/>
        <v>308.94500000000005</v>
      </c>
      <c r="AH38" s="11">
        <f t="shared" si="21"/>
        <v>310.20700000000005</v>
      </c>
      <c r="AI38" s="11">
        <f t="shared" si="21"/>
        <v>311.47500000000002</v>
      </c>
      <c r="AJ38" s="11">
        <f t="shared" si="21"/>
        <v>312.75000000000023</v>
      </c>
      <c r="AK38" s="11">
        <f t="shared" si="21"/>
        <v>314.00599999999997</v>
      </c>
      <c r="AL38" s="11">
        <f t="shared" si="21"/>
        <v>315.26199999999983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Worcestershire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Worcestershire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Worcestershire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Worcestershire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Worcestershire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Worcestershire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Worcestershire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23.683884641104523</v>
      </c>
      <c r="N231" s="40">
        <f>'Ind T1'!D25</f>
        <v>23.028381540130923</v>
      </c>
      <c r="O231" s="40">
        <f>'Ind T1'!F25</f>
        <v>23.706314113340635</v>
      </c>
    </row>
    <row r="232" spans="1:15" x14ac:dyDescent="0.2">
      <c r="L232" t="str">
        <f>L23</f>
        <v>Business and other services</v>
      </c>
      <c r="M232" s="40">
        <f>'Ind T1'!B24</f>
        <v>26.924151986158627</v>
      </c>
      <c r="N232" s="40">
        <f>'Ind T1'!D24</f>
        <v>29.459496117459551</v>
      </c>
      <c r="O232" s="40">
        <f>'Ind T1'!F24</f>
        <v>29.92875766822517</v>
      </c>
    </row>
    <row r="233" spans="1:15" x14ac:dyDescent="0.2">
      <c r="L233" t="str">
        <f>L18</f>
        <v>Trade, accomod. and transport</v>
      </c>
      <c r="M233" s="40">
        <f>'Ind T1'!B23</f>
        <v>27.179608747801893</v>
      </c>
      <c r="N233" s="40">
        <f>'Ind T1'!D23</f>
        <v>27.467702010782908</v>
      </c>
      <c r="O233" s="40">
        <f>'Ind T1'!F23</f>
        <v>28.107098223065265</v>
      </c>
    </row>
    <row r="234" spans="1:15" x14ac:dyDescent="0.2">
      <c r="L234" t="str">
        <f>L16</f>
        <v>Construction</v>
      </c>
      <c r="M234" s="40">
        <f>'Ind T1'!B22</f>
        <v>6.8117085528480379</v>
      </c>
      <c r="N234" s="40">
        <f>'Ind T1'!D22</f>
        <v>7.3798786070326718</v>
      </c>
      <c r="O234" s="40">
        <f>'Ind T1'!F22</f>
        <v>7.0094080479093543</v>
      </c>
    </row>
    <row r="235" spans="1:15" x14ac:dyDescent="0.2">
      <c r="L235" t="str">
        <f>L11</f>
        <v>Manufacturing</v>
      </c>
      <c r="M235" s="40">
        <f>'Ind T1'!B21</f>
        <v>12.429988217852948</v>
      </c>
      <c r="N235" s="40">
        <f>'Ind T1'!D21</f>
        <v>10.886372113526162</v>
      </c>
      <c r="O235" s="40">
        <f>'Ind T1'!F21</f>
        <v>9.5396844529312279</v>
      </c>
    </row>
    <row r="236" spans="1:15" x14ac:dyDescent="0.2">
      <c r="L236" t="str">
        <f>L5</f>
        <v>Primary sector and utilities</v>
      </c>
      <c r="M236" s="40">
        <f>'Ind T1'!B20</f>
        <v>2.9706578542339592</v>
      </c>
      <c r="N236" s="40">
        <f>'Ind T1'!D20</f>
        <v>1.7781696110677832</v>
      </c>
      <c r="O236" s="40">
        <f>'Ind T1'!F20</f>
        <v>1.7087374945283589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Worcestershire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0.97499999999996589</v>
      </c>
      <c r="O261" s="11">
        <f>'Ind T1'!F50</f>
        <v>6.8239999999997991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10.782999999999944</v>
      </c>
      <c r="O262" s="11">
        <f>'Ind T1'!F49</f>
        <v>7.4750000000000227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4.1869999999998981</v>
      </c>
      <c r="O263" s="11">
        <f>'Ind T1'!F48</f>
        <v>7.6060000000000798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2.5120000000001141</v>
      </c>
      <c r="O264" s="11">
        <f>'Ind T1'!F47</f>
        <v>0.33399999999992147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-3.0259999999999678</v>
      </c>
      <c r="O265" s="11">
        <f>'Ind T1'!F46</f>
        <v>-2.0299999999999798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-3.151999999999985</v>
      </c>
      <c r="O266" s="11">
        <f>'Ind T1'!F45</f>
        <v>0.14299999999999269</v>
      </c>
    </row>
    <row r="268" spans="1:16" x14ac:dyDescent="0.2">
      <c r="L268" t="str">
        <f>L38</f>
        <v>All industries</v>
      </c>
      <c r="N268" s="11">
        <f>'Ind T1'!D14-'Ind T1'!B14</f>
        <v>12.27899999999994</v>
      </c>
      <c r="O268" s="11">
        <f>SUM(O261:O266)</f>
        <v>20.351999999999837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7.7745764244256321</v>
      </c>
      <c r="C9" s="249">
        <f>SUM(C26,C43,C60,C77,C94,C111,C128,C145,C162,C179,C196,C213,C230,C247,C264,C281,C298,C315,C332,C349,C366,C383)</f>
        <v>16.301584712974819</v>
      </c>
      <c r="D9" s="249">
        <f>SUM(B9:C9)</f>
        <v>24.076161137400451</v>
      </c>
      <c r="E9" s="238"/>
      <c r="F9" s="249">
        <f>SUM(F26,F43,F60,F77,F94,F111,F128,F145,F162,F179,F196,F213,F230,F247,F264,F281,F298,F315,F332,F349,F366,F383)</f>
        <v>10.224687080438477</v>
      </c>
      <c r="G9" s="249">
        <f>SUM(G26,G43,G60,G77,G94,G111,G128,G145,G162,G179,G196,G213,G230,G247,G264,G281,G298,G315,G332,G349,G366,G383)</f>
        <v>18.696947320573148</v>
      </c>
      <c r="H9" s="249">
        <f>SUM(F9:G9)</f>
        <v>28.921634401011623</v>
      </c>
      <c r="I9" s="238"/>
      <c r="J9" s="249">
        <f>SUM(J26,J43,J60,J77,J94,J111,J128,J145,J162,J179,J196,J213,J230,J247,J264,J281,J298,J315,J332,J349,J366,J383)</f>
        <v>13.091803318159499</v>
      </c>
      <c r="K9" s="249">
        <f>SUM(K26,K43,K60,K77,K94,K111,K128,K145,K162,K179,K196,K213,K230,K247,K264,K281,K298,K315,K332,K349,K366,K383)</f>
        <v>20.58997490339344</v>
      </c>
      <c r="L9" s="249">
        <f>SUM(J9:K9)</f>
        <v>33.681778221552939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23.636084162343892</v>
      </c>
      <c r="C10" s="249">
        <f t="shared" si="0"/>
        <v>26.485715271596074</v>
      </c>
      <c r="D10" s="249">
        <f t="shared" ref="D10:D17" si="1">SUM(B10:C10)</f>
        <v>50.12179943393997</v>
      </c>
      <c r="E10" s="238"/>
      <c r="F10" s="249">
        <f t="shared" ref="F10:G17" si="2">SUM(F27,F44,F61,F78,F95,F112,F129,F146,F163,F180,F197,F214,F231,F248,F265,F282,F299,F316,F333,F350,F367,F384)</f>
        <v>28.594335762796472</v>
      </c>
      <c r="G10" s="249">
        <f t="shared" si="2"/>
        <v>31.932846745562451</v>
      </c>
      <c r="H10" s="249">
        <f t="shared" ref="H10:H17" si="3">SUM(F10:G10)</f>
        <v>60.527182508358919</v>
      </c>
      <c r="I10" s="238"/>
      <c r="J10" s="249">
        <f t="shared" ref="J10:K17" si="4">SUM(J27,J44,J61,J78,J95,J112,J129,J146,J163,J180,J197,J214,J231,J248,J265,J282,J299,J316,J333,J350,J367,J384)</f>
        <v>35.98446391136261</v>
      </c>
      <c r="K10" s="249">
        <f t="shared" si="4"/>
        <v>37.03705591632152</v>
      </c>
      <c r="L10" s="249">
        <f t="shared" ref="L10:L17" si="5">SUM(J10:K10)</f>
        <v>73.021519827684131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14.191305756583665</v>
      </c>
      <c r="C11" s="249">
        <f t="shared" si="0"/>
        <v>18.048978419869442</v>
      </c>
      <c r="D11" s="249">
        <f t="shared" si="1"/>
        <v>32.240284176453109</v>
      </c>
      <c r="E11" s="238"/>
      <c r="F11" s="249">
        <f t="shared" si="2"/>
        <v>16.600688398597836</v>
      </c>
      <c r="G11" s="249">
        <f t="shared" si="2"/>
        <v>20.612570226307618</v>
      </c>
      <c r="H11" s="249">
        <f t="shared" si="3"/>
        <v>37.21325862490545</v>
      </c>
      <c r="I11" s="238"/>
      <c r="J11" s="249">
        <f t="shared" si="4"/>
        <v>19.421444883750969</v>
      </c>
      <c r="K11" s="249">
        <f t="shared" si="4"/>
        <v>20.024780703196413</v>
      </c>
      <c r="L11" s="249">
        <f t="shared" si="5"/>
        <v>39.446225586947378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24.922778965084476</v>
      </c>
      <c r="C12" s="249">
        <f t="shared" si="0"/>
        <v>9.246762645003237</v>
      </c>
      <c r="D12" s="249">
        <f t="shared" si="1"/>
        <v>34.169541610087713</v>
      </c>
      <c r="E12" s="238"/>
      <c r="F12" s="249">
        <f t="shared" si="2"/>
        <v>24.097683025657304</v>
      </c>
      <c r="G12" s="249">
        <f t="shared" si="2"/>
        <v>10.543917798581417</v>
      </c>
      <c r="H12" s="249">
        <f t="shared" si="3"/>
        <v>34.641600824238722</v>
      </c>
      <c r="I12" s="238"/>
      <c r="J12" s="249">
        <f t="shared" si="4"/>
        <v>18.667387997926934</v>
      </c>
      <c r="K12" s="249">
        <f t="shared" si="4"/>
        <v>11.679820407082067</v>
      </c>
      <c r="L12" s="249">
        <f t="shared" si="5"/>
        <v>30.347208405008999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2.9618293094113555</v>
      </c>
      <c r="C13" s="249">
        <f t="shared" si="0"/>
        <v>32.192373815682522</v>
      </c>
      <c r="D13" s="249">
        <f t="shared" si="1"/>
        <v>35.154203125093879</v>
      </c>
      <c r="E13" s="238"/>
      <c r="F13" s="249">
        <f t="shared" si="2"/>
        <v>3.1792228342191464</v>
      </c>
      <c r="G13" s="249">
        <f t="shared" si="2"/>
        <v>27.352749626892791</v>
      </c>
      <c r="H13" s="249">
        <f t="shared" si="3"/>
        <v>30.531972461111938</v>
      </c>
      <c r="I13" s="238"/>
      <c r="J13" s="249">
        <f t="shared" si="4"/>
        <v>3.8159675279370093</v>
      </c>
      <c r="K13" s="249">
        <f t="shared" si="4"/>
        <v>24.557360239177076</v>
      </c>
      <c r="L13" s="249">
        <f t="shared" si="5"/>
        <v>28.373327767114084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23.549593883954273</v>
      </c>
      <c r="C14" s="249">
        <f t="shared" si="0"/>
        <v>4.2250787197368922</v>
      </c>
      <c r="D14" s="249">
        <f t="shared" si="1"/>
        <v>27.774672603691165</v>
      </c>
      <c r="E14" s="238"/>
      <c r="F14" s="249">
        <f t="shared" si="2"/>
        <v>22.925149769908447</v>
      </c>
      <c r="G14" s="249">
        <f t="shared" si="2"/>
        <v>4.3329890775779649</v>
      </c>
      <c r="H14" s="249">
        <f t="shared" si="3"/>
        <v>27.258138847486414</v>
      </c>
      <c r="I14" s="238"/>
      <c r="J14" s="249">
        <f t="shared" si="4"/>
        <v>26.347400434398622</v>
      </c>
      <c r="K14" s="249">
        <f t="shared" si="4"/>
        <v>5.4177862331588598</v>
      </c>
      <c r="L14" s="249">
        <f t="shared" si="5"/>
        <v>31.765186667557483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13.880141639924187</v>
      </c>
      <c r="C15" s="249">
        <f t="shared" si="0"/>
        <v>9.4707728483351019</v>
      </c>
      <c r="D15" s="249">
        <f t="shared" si="1"/>
        <v>23.350914488259289</v>
      </c>
      <c r="E15" s="238"/>
      <c r="F15" s="249">
        <f t="shared" si="2"/>
        <v>12.824747323680871</v>
      </c>
      <c r="G15" s="249">
        <f t="shared" si="2"/>
        <v>9.9512749480219576</v>
      </c>
      <c r="H15" s="249">
        <f t="shared" si="3"/>
        <v>22.776022271702828</v>
      </c>
      <c r="I15" s="238"/>
      <c r="J15" s="249">
        <f t="shared" si="4"/>
        <v>12.964011194528421</v>
      </c>
      <c r="K15" s="249">
        <f t="shared" si="4"/>
        <v>10.9673805928128</v>
      </c>
      <c r="L15" s="249">
        <f t="shared" si="5"/>
        <v>23.931391787341219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3.0382775067613452</v>
      </c>
      <c r="C16" s="249">
        <f t="shared" si="0"/>
        <v>20.102128942199457</v>
      </c>
      <c r="D16" s="249">
        <f t="shared" si="1"/>
        <v>23.140406448960803</v>
      </c>
      <c r="E16" s="238"/>
      <c r="F16" s="249">
        <f t="shared" si="2"/>
        <v>2.7206201097922786</v>
      </c>
      <c r="G16" s="249">
        <f t="shared" si="2"/>
        <v>18.725451270932151</v>
      </c>
      <c r="H16" s="249">
        <f t="shared" si="3"/>
        <v>21.44607138072443</v>
      </c>
      <c r="I16" s="238"/>
      <c r="J16" s="249">
        <f t="shared" si="4"/>
        <v>3.8170728269856768</v>
      </c>
      <c r="K16" s="249">
        <f t="shared" si="4"/>
        <v>20.64782856510784</v>
      </c>
      <c r="L16" s="249">
        <f t="shared" si="5"/>
        <v>24.464901392093516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14.862629121195537</v>
      </c>
      <c r="C17" s="249">
        <f t="shared" si="0"/>
        <v>17.740387854918144</v>
      </c>
      <c r="D17" s="249">
        <f t="shared" si="1"/>
        <v>32.603016976113679</v>
      </c>
      <c r="E17" s="238"/>
      <c r="F17" s="249">
        <f t="shared" si="2"/>
        <v>14.593402466631467</v>
      </c>
      <c r="G17" s="249">
        <f t="shared" si="2"/>
        <v>17.00071621382822</v>
      </c>
      <c r="H17" s="249">
        <f t="shared" si="3"/>
        <v>31.594118680459687</v>
      </c>
      <c r="I17" s="238"/>
      <c r="J17" s="249">
        <f t="shared" si="4"/>
        <v>13.368665695687085</v>
      </c>
      <c r="K17" s="249">
        <f t="shared" si="4"/>
        <v>16.861794649013056</v>
      </c>
      <c r="L17" s="249">
        <f t="shared" si="5"/>
        <v>30.230460344700141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128.81721676968436</v>
      </c>
      <c r="C19" s="247">
        <f t="shared" ref="C19:L19" si="6">SUM(C9:C17)</f>
        <v>153.81378323031569</v>
      </c>
      <c r="D19" s="247">
        <f t="shared" si="6"/>
        <v>282.63100000000009</v>
      </c>
      <c r="E19" s="247"/>
      <c r="F19" s="247">
        <f t="shared" si="6"/>
        <v>135.76053677172229</v>
      </c>
      <c r="G19" s="247">
        <f t="shared" si="6"/>
        <v>159.14946322827771</v>
      </c>
      <c r="H19" s="247">
        <f t="shared" si="6"/>
        <v>294.91000000000003</v>
      </c>
      <c r="I19" s="247"/>
      <c r="J19" s="247">
        <f t="shared" si="6"/>
        <v>147.47821779073684</v>
      </c>
      <c r="K19" s="247">
        <f t="shared" si="6"/>
        <v>167.78378220926305</v>
      </c>
      <c r="L19" s="247">
        <f t="shared" si="6"/>
        <v>315.26199999999989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6.2341293794604145E-2</v>
      </c>
      <c r="C26" s="302">
        <v>0.22255798105073518</v>
      </c>
      <c r="D26" s="302">
        <f>SUM(B26:C26)</f>
        <v>0.28489927484533933</v>
      </c>
      <c r="E26" s="303"/>
      <c r="F26" s="302">
        <v>5.9851364077591507E-2</v>
      </c>
      <c r="G26" s="302">
        <v>0.13534418038022619</v>
      </c>
      <c r="H26" s="302">
        <f>SUM(F26:G26)</f>
        <v>0.1951955444578177</v>
      </c>
      <c r="I26" s="303"/>
      <c r="J26" s="302">
        <v>7.6707840127645116E-2</v>
      </c>
      <c r="K26" s="302">
        <v>0.1845074816283892</v>
      </c>
      <c r="L26" s="302">
        <f>SUM(J26:K26)</f>
        <v>0.26121532175603435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5.8522104635511586E-2</v>
      </c>
      <c r="C27" s="302">
        <v>0.17797856221443112</v>
      </c>
      <c r="D27" s="302">
        <f t="shared" ref="D27:D34" si="7">SUM(B27:C27)</f>
        <v>0.2365006668499427</v>
      </c>
      <c r="E27" s="303"/>
      <c r="F27" s="302">
        <v>7.5301906155812018E-2</v>
      </c>
      <c r="G27" s="302">
        <v>0.14937880777155815</v>
      </c>
      <c r="H27" s="302">
        <f t="shared" ref="H27:H34" si="8">SUM(F27:G27)</f>
        <v>0.22468071392737016</v>
      </c>
      <c r="I27" s="303"/>
      <c r="J27" s="302">
        <v>0.12952920951691607</v>
      </c>
      <c r="K27" s="302">
        <v>0.28943648148876866</v>
      </c>
      <c r="L27" s="302">
        <f t="shared" ref="L27:L34" si="9">SUM(J27:K27)</f>
        <v>0.4189656910056847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6.2698638618209873E-2</v>
      </c>
      <c r="C28" s="302">
        <v>0.12410210138093634</v>
      </c>
      <c r="D28" s="302">
        <f t="shared" si="7"/>
        <v>0.1868007399991462</v>
      </c>
      <c r="E28" s="303"/>
      <c r="F28" s="302">
        <v>6.283815534646392E-2</v>
      </c>
      <c r="G28" s="302">
        <v>8.8037416204698418E-2</v>
      </c>
      <c r="H28" s="302">
        <f t="shared" si="8"/>
        <v>0.15087557155116232</v>
      </c>
      <c r="I28" s="303"/>
      <c r="J28" s="302">
        <v>8.8518867859218975E-2</v>
      </c>
      <c r="K28" s="302">
        <v>0.1221550219790124</v>
      </c>
      <c r="L28" s="302">
        <f t="shared" si="9"/>
        <v>0.21067388983823138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0.24295438900131569</v>
      </c>
      <c r="C29" s="302">
        <v>0.11746727900239123</v>
      </c>
      <c r="D29" s="302">
        <f t="shared" si="7"/>
        <v>0.3604216680037069</v>
      </c>
      <c r="E29" s="303"/>
      <c r="F29" s="302">
        <v>0.13007096439810731</v>
      </c>
      <c r="G29" s="302">
        <v>5.02579088004073E-2</v>
      </c>
      <c r="H29" s="302">
        <f t="shared" si="8"/>
        <v>0.18032887319851459</v>
      </c>
      <c r="I29" s="303"/>
      <c r="J29" s="302">
        <v>9.1099064089518983E-2</v>
      </c>
      <c r="K29" s="302">
        <v>7.315540082974592E-2</v>
      </c>
      <c r="L29" s="302">
        <f t="shared" si="9"/>
        <v>0.1642544649192649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0.35746300137020365</v>
      </c>
      <c r="C30" s="302">
        <v>2.5494102273135058</v>
      </c>
      <c r="D30" s="302">
        <f t="shared" si="7"/>
        <v>2.9068732286837093</v>
      </c>
      <c r="E30" s="303"/>
      <c r="F30" s="302">
        <v>0.3649848454076598</v>
      </c>
      <c r="G30" s="302">
        <v>1.1994216938414788</v>
      </c>
      <c r="H30" s="302">
        <f t="shared" si="8"/>
        <v>1.5644065392491386</v>
      </c>
      <c r="I30" s="303"/>
      <c r="J30" s="302">
        <v>0.40551764890406139</v>
      </c>
      <c r="K30" s="302">
        <v>1.0629808445215418</v>
      </c>
      <c r="L30" s="302">
        <f t="shared" si="9"/>
        <v>1.4684984934256033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0.16716054309493134</v>
      </c>
      <c r="C31" s="302">
        <v>8.9020871707432572E-2</v>
      </c>
      <c r="D31" s="302">
        <f t="shared" si="7"/>
        <v>0.25618141480236389</v>
      </c>
      <c r="E31" s="303"/>
      <c r="F31" s="302">
        <v>8.9572029359387587E-2</v>
      </c>
      <c r="G31" s="302">
        <v>4.1975723996025893E-2</v>
      </c>
      <c r="H31" s="302">
        <f t="shared" si="8"/>
        <v>0.13154775335541347</v>
      </c>
      <c r="I31" s="303"/>
      <c r="J31" s="302">
        <v>9.1665534235432111E-2</v>
      </c>
      <c r="K31" s="302">
        <v>5.1595690783710825E-2</v>
      </c>
      <c r="L31" s="302">
        <f t="shared" si="9"/>
        <v>0.14326122501914293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5.819493848612315E-2</v>
      </c>
      <c r="C32" s="302">
        <v>5.3086024114166255E-2</v>
      </c>
      <c r="D32" s="302">
        <f t="shared" si="7"/>
        <v>0.11128096260028941</v>
      </c>
      <c r="E32" s="303"/>
      <c r="F32" s="302">
        <v>2.9048402652282444E-2</v>
      </c>
      <c r="G32" s="302">
        <v>2.4816374832802263E-2</v>
      </c>
      <c r="H32" s="302">
        <f t="shared" si="8"/>
        <v>5.3864777485084711E-2</v>
      </c>
      <c r="I32" s="303"/>
      <c r="J32" s="302">
        <v>2.9555070974705652E-2</v>
      </c>
      <c r="K32" s="302">
        <v>2.972064295727668E-2</v>
      </c>
      <c r="L32" s="302">
        <f t="shared" si="9"/>
        <v>5.9275713931982332E-2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3.4744137475274967E-2</v>
      </c>
      <c r="C33" s="302">
        <v>0.18521130391588178</v>
      </c>
      <c r="D33" s="302">
        <f t="shared" si="7"/>
        <v>0.21995544139115675</v>
      </c>
      <c r="E33" s="303"/>
      <c r="F33" s="302">
        <v>2.1552633461880293E-2</v>
      </c>
      <c r="G33" s="302">
        <v>7.053012819040122E-2</v>
      </c>
      <c r="H33" s="302">
        <f t="shared" si="8"/>
        <v>9.208276165228152E-2</v>
      </c>
      <c r="I33" s="303"/>
      <c r="J33" s="302">
        <v>1.541192358974942E-2</v>
      </c>
      <c r="K33" s="302">
        <v>7.1289460758751519E-2</v>
      </c>
      <c r="L33" s="302">
        <f t="shared" si="9"/>
        <v>8.6701384348500943E-2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0.29593045668714202</v>
      </c>
      <c r="C34" s="302">
        <v>0.55115614613719621</v>
      </c>
      <c r="D34" s="302">
        <f t="shared" si="7"/>
        <v>0.84708660282433823</v>
      </c>
      <c r="E34" s="303"/>
      <c r="F34" s="302">
        <v>0.12412677787522665</v>
      </c>
      <c r="G34" s="302">
        <v>0.19189068724798825</v>
      </c>
      <c r="H34" s="302">
        <f t="shared" si="8"/>
        <v>0.31601746512321488</v>
      </c>
      <c r="I34" s="303"/>
      <c r="J34" s="302">
        <v>8.0258130891211393E-2</v>
      </c>
      <c r="K34" s="302">
        <v>0.15389568486434166</v>
      </c>
      <c r="L34" s="302">
        <f t="shared" si="9"/>
        <v>0.23415381575555305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1.3400095031633166</v>
      </c>
      <c r="C36" s="311">
        <f t="shared" ref="C36:K36" si="10">SUM(C26:C34)</f>
        <v>4.0699904968366756</v>
      </c>
      <c r="D36" s="311">
        <f t="shared" si="10"/>
        <v>5.4099999999999921</v>
      </c>
      <c r="E36" s="311"/>
      <c r="F36" s="311">
        <f t="shared" si="10"/>
        <v>0.95734707873441149</v>
      </c>
      <c r="G36" s="311">
        <f t="shared" si="10"/>
        <v>1.9516529212655864</v>
      </c>
      <c r="H36" s="311">
        <f t="shared" si="10"/>
        <v>2.9089999999999985</v>
      </c>
      <c r="I36" s="311"/>
      <c r="J36" s="311">
        <f t="shared" si="10"/>
        <v>1.0082632901884592</v>
      </c>
      <c r="K36" s="311">
        <f t="shared" si="10"/>
        <v>2.0387367098115385</v>
      </c>
      <c r="L36" s="311">
        <f>SUM(L26:L34)</f>
        <v>3.0469999999999979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5.7063406528918615E-4</v>
      </c>
      <c r="C43" s="302">
        <v>1.8217350680972671E-2</v>
      </c>
      <c r="D43" s="302">
        <f>SUM(B43:C43)</f>
        <v>1.8787984746261858E-2</v>
      </c>
      <c r="E43" s="303"/>
      <c r="F43" s="302">
        <v>3.0077807429177345E-3</v>
      </c>
      <c r="G43" s="302">
        <v>3.804884640119402E-2</v>
      </c>
      <c r="H43" s="302">
        <f>SUM(F43:G43)</f>
        <v>4.1056627144111756E-2</v>
      </c>
      <c r="I43" s="303"/>
      <c r="J43" s="302">
        <v>1.5886336512262562E-3</v>
      </c>
      <c r="K43" s="302">
        <v>1.9434283931177663E-2</v>
      </c>
      <c r="L43" s="302">
        <f>SUM(J43:K43)</f>
        <v>2.1022917582403919E-2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3.5906314573575749E-3</v>
      </c>
      <c r="C44" s="302">
        <v>1.4420514389090634E-2</v>
      </c>
      <c r="D44" s="302">
        <f t="shared" ref="D44:D51" si="11">SUM(B44:C44)</f>
        <v>1.8011145846448209E-2</v>
      </c>
      <c r="E44" s="303"/>
      <c r="F44" s="302">
        <v>1.1074920171274044E-2</v>
      </c>
      <c r="G44" s="302">
        <v>3.4255146115615739E-2</v>
      </c>
      <c r="H44" s="302">
        <f t="shared" ref="H44:H51" si="12">SUM(F44:G44)</f>
        <v>4.5330066286889785E-2</v>
      </c>
      <c r="I44" s="303"/>
      <c r="J44" s="302">
        <v>3.5576389474160277E-3</v>
      </c>
      <c r="K44" s="302">
        <v>1.9148252222777183E-2</v>
      </c>
      <c r="L44" s="302">
        <f t="shared" ref="L44:L51" si="13">SUM(J44:K44)</f>
        <v>2.2705891170193213E-2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8.5005650268883161E-4</v>
      </c>
      <c r="C45" s="302">
        <v>1.1803871447847867E-2</v>
      </c>
      <c r="D45" s="302">
        <f t="shared" si="11"/>
        <v>1.2653927950536699E-2</v>
      </c>
      <c r="E45" s="303"/>
      <c r="F45" s="302">
        <v>7.63291306656426E-3</v>
      </c>
      <c r="G45" s="302">
        <v>3.308157127961768E-2</v>
      </c>
      <c r="H45" s="302">
        <f t="shared" si="12"/>
        <v>4.0714484346181939E-2</v>
      </c>
      <c r="I45" s="303"/>
      <c r="J45" s="302">
        <v>4.2458401766093026E-3</v>
      </c>
      <c r="K45" s="302">
        <v>1.4859054520084283E-2</v>
      </c>
      <c r="L45" s="302">
        <f t="shared" si="13"/>
        <v>1.9104894696693586E-2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7.0987932743926392E-4</v>
      </c>
      <c r="C46" s="302">
        <v>2.7035845491805823E-3</v>
      </c>
      <c r="D46" s="302">
        <f t="shared" si="11"/>
        <v>3.4134638766198464E-3</v>
      </c>
      <c r="E46" s="303"/>
      <c r="F46" s="302">
        <v>9.8906272249617809E-3</v>
      </c>
      <c r="G46" s="302">
        <v>4.0986421906454096E-3</v>
      </c>
      <c r="H46" s="302">
        <f t="shared" si="12"/>
        <v>1.398926941560719E-2</v>
      </c>
      <c r="I46" s="303"/>
      <c r="J46" s="302">
        <v>4.5714836283354448E-3</v>
      </c>
      <c r="K46" s="302">
        <v>1.472940171150159E-3</v>
      </c>
      <c r="L46" s="302">
        <f t="shared" si="13"/>
        <v>6.0444237994856037E-3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3.7506997838239101E-4</v>
      </c>
      <c r="C47" s="302">
        <v>3.0685823673255903E-2</v>
      </c>
      <c r="D47" s="302">
        <f t="shared" si="11"/>
        <v>3.1060893651638295E-2</v>
      </c>
      <c r="E47" s="303"/>
      <c r="F47" s="302">
        <v>2.6880698707354732E-4</v>
      </c>
      <c r="G47" s="302">
        <v>4.2109150648700876E-2</v>
      </c>
      <c r="H47" s="302">
        <f>SUM(F47:G47)</f>
        <v>4.237795763577442E-2</v>
      </c>
      <c r="I47" s="303"/>
      <c r="J47" s="302">
        <v>1.5217799028096609E-4</v>
      </c>
      <c r="K47" s="302">
        <v>1.5445999557857056E-2</v>
      </c>
      <c r="L47" s="302">
        <f t="shared" si="13"/>
        <v>1.5598177548138022E-2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1.0670633079201712E-3</v>
      </c>
      <c r="C48" s="302">
        <v>1.7000790399809441E-3</v>
      </c>
      <c r="D48" s="302">
        <f t="shared" si="11"/>
        <v>2.7671423479011152E-3</v>
      </c>
      <c r="E48" s="303"/>
      <c r="F48" s="302">
        <v>1.4088650974593514E-3</v>
      </c>
      <c r="G48" s="302">
        <v>4.479839416301392E-3</v>
      </c>
      <c r="H48" s="302">
        <f t="shared" si="12"/>
        <v>5.8887045137607438E-3</v>
      </c>
      <c r="I48" s="303"/>
      <c r="J48" s="302">
        <v>4.4760575628736407E-4</v>
      </c>
      <c r="K48" s="302">
        <v>2.3815282242712057E-3</v>
      </c>
      <c r="L48" s="302">
        <f t="shared" si="13"/>
        <v>2.8291339805585698E-3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3.977583619836573E-4</v>
      </c>
      <c r="C49" s="302">
        <v>2.3440291983836399E-3</v>
      </c>
      <c r="D49" s="302">
        <f t="shared" si="11"/>
        <v>2.7417875603672971E-3</v>
      </c>
      <c r="E49" s="303"/>
      <c r="F49" s="302">
        <v>2.1747851581102361E-3</v>
      </c>
      <c r="G49" s="302">
        <v>4.0647272476996565E-3</v>
      </c>
      <c r="H49" s="302">
        <f t="shared" si="12"/>
        <v>6.2395124058098926E-3</v>
      </c>
      <c r="I49" s="303"/>
      <c r="J49" s="302">
        <v>1.114210294724518E-3</v>
      </c>
      <c r="K49" s="302">
        <v>1.9935045084265024E-3</v>
      </c>
      <c r="L49" s="302">
        <f t="shared" si="13"/>
        <v>3.1077148031510207E-3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9.034976396721544E-4</v>
      </c>
      <c r="C50" s="302">
        <v>1.9406304400547279E-2</v>
      </c>
      <c r="D50" s="302">
        <f t="shared" si="11"/>
        <v>2.0309802040219434E-2</v>
      </c>
      <c r="E50" s="303"/>
      <c r="F50" s="302">
        <v>1.9007170312664617E-4</v>
      </c>
      <c r="G50" s="302">
        <v>2.6064702483123661E-2</v>
      </c>
      <c r="H50" s="302">
        <f t="shared" si="12"/>
        <v>2.6254774186250308E-2</v>
      </c>
      <c r="I50" s="303"/>
      <c r="J50" s="302">
        <v>5.6357445254470713E-5</v>
      </c>
      <c r="K50" s="302">
        <v>8.7897694012948682E-3</v>
      </c>
      <c r="L50" s="302">
        <f t="shared" si="13"/>
        <v>8.8461268465493386E-3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6.0655560431730642E-4</v>
      </c>
      <c r="C51" s="302">
        <v>2.4647296375690134E-2</v>
      </c>
      <c r="D51" s="302">
        <f t="shared" si="11"/>
        <v>2.5253851980007441E-2</v>
      </c>
      <c r="E51" s="303"/>
      <c r="F51" s="302">
        <v>1.1916821102168145E-3</v>
      </c>
      <c r="G51" s="302">
        <v>1.9569219553967868E-3</v>
      </c>
      <c r="H51" s="302">
        <f t="shared" si="12"/>
        <v>3.1486040656136015E-3</v>
      </c>
      <c r="I51" s="303"/>
      <c r="J51" s="302">
        <v>3.1115184994708202E-4</v>
      </c>
      <c r="K51" s="302">
        <v>4.2956772287954702E-4</v>
      </c>
      <c r="L51" s="302">
        <f t="shared" si="13"/>
        <v>7.4071957282662905E-4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9.0711462450505376E-3</v>
      </c>
      <c r="C53" s="311">
        <f t="shared" ref="C53:L53" si="14">SUM(C43:C51)</f>
        <v>0.12592885375494967</v>
      </c>
      <c r="D53" s="311">
        <f t="shared" si="14"/>
        <v>0.13500000000000018</v>
      </c>
      <c r="E53" s="311"/>
      <c r="F53" s="311">
        <f t="shared" si="14"/>
        <v>3.6840452261704411E-2</v>
      </c>
      <c r="G53" s="311">
        <f t="shared" si="14"/>
        <v>0.18815954773829521</v>
      </c>
      <c r="H53" s="311">
        <f t="shared" si="14"/>
        <v>0.22499999999999964</v>
      </c>
      <c r="I53" s="311"/>
      <c r="J53" s="311">
        <f t="shared" si="14"/>
        <v>1.604509974008143E-2</v>
      </c>
      <c r="K53" s="311">
        <f t="shared" si="14"/>
        <v>8.3954900259918475E-2</v>
      </c>
      <c r="L53" s="311">
        <f t="shared" si="14"/>
        <v>9.9999999999999922E-2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0.10042416471790774</v>
      </c>
      <c r="C60" s="302">
        <v>0.22431135027047014</v>
      </c>
      <c r="D60" s="302">
        <f>SUM(B60:C60)</f>
        <v>0.32473551498837788</v>
      </c>
      <c r="E60" s="303"/>
      <c r="F60" s="302">
        <v>0.11096409871571578</v>
      </c>
      <c r="G60" s="302">
        <v>0.21310596285125122</v>
      </c>
      <c r="H60" s="302">
        <f>SUM(F60:G60)</f>
        <v>0.32407006156696699</v>
      </c>
      <c r="I60" s="303"/>
      <c r="J60" s="302">
        <v>0.14102768933459756</v>
      </c>
      <c r="K60" s="302">
        <v>0.19555293353689318</v>
      </c>
      <c r="L60" s="302">
        <f>SUM(J60:K60)</f>
        <v>0.33658062287149071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0.15711555891497672</v>
      </c>
      <c r="C61" s="302">
        <v>0.14855126748408115</v>
      </c>
      <c r="D61" s="302">
        <f t="shared" ref="D61:D68" si="15">SUM(B61:C61)</f>
        <v>0.30566682639905784</v>
      </c>
      <c r="E61" s="303"/>
      <c r="F61" s="302">
        <v>0.18946984333456587</v>
      </c>
      <c r="G61" s="302">
        <v>0.16003771329545988</v>
      </c>
      <c r="H61" s="302">
        <f t="shared" ref="H61:H68" si="16">SUM(F61:G61)</f>
        <v>0.34950755663002575</v>
      </c>
      <c r="I61" s="303"/>
      <c r="J61" s="302">
        <v>0.25486241698408363</v>
      </c>
      <c r="K61" s="302">
        <v>0.18482507196251657</v>
      </c>
      <c r="L61" s="302">
        <f t="shared" ref="L61:L68" si="17">SUM(J61:K61)</f>
        <v>0.4396874889466002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0.18025328848361608</v>
      </c>
      <c r="C62" s="302">
        <v>0.2218212460277828</v>
      </c>
      <c r="D62" s="302">
        <f t="shared" si="15"/>
        <v>0.40207453451139885</v>
      </c>
      <c r="E62" s="303"/>
      <c r="F62" s="302">
        <v>0.1886417847803642</v>
      </c>
      <c r="G62" s="302">
        <v>0.23304189600153341</v>
      </c>
      <c r="H62" s="302">
        <f t="shared" si="16"/>
        <v>0.42168368078189761</v>
      </c>
      <c r="I62" s="303"/>
      <c r="J62" s="302">
        <v>0.22293081300556084</v>
      </c>
      <c r="K62" s="302">
        <v>0.1978645693530483</v>
      </c>
      <c r="L62" s="302">
        <f t="shared" si="17"/>
        <v>0.42079538235860914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0.1345722328058552</v>
      </c>
      <c r="C63" s="302">
        <v>0.19533260719035811</v>
      </c>
      <c r="D63" s="302">
        <f t="shared" si="15"/>
        <v>0.32990483999621334</v>
      </c>
      <c r="E63" s="303"/>
      <c r="F63" s="302">
        <v>0.11814167514702174</v>
      </c>
      <c r="G63" s="302">
        <v>0.18010743942956306</v>
      </c>
      <c r="H63" s="302">
        <f t="shared" si="16"/>
        <v>0.29824911457658482</v>
      </c>
      <c r="I63" s="303"/>
      <c r="J63" s="302">
        <v>0.10577751411960243</v>
      </c>
      <c r="K63" s="302">
        <v>0.16736321992302014</v>
      </c>
      <c r="L63" s="302">
        <f t="shared" si="17"/>
        <v>0.27314073404262257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9.8994719888838914E-2</v>
      </c>
      <c r="C64" s="302">
        <v>0.66701069102753308</v>
      </c>
      <c r="D64" s="302">
        <f t="shared" si="15"/>
        <v>0.76600541091637198</v>
      </c>
      <c r="E64" s="303"/>
      <c r="F64" s="302">
        <v>7.4217283340857046E-2</v>
      </c>
      <c r="G64" s="302">
        <v>0.39642524960026526</v>
      </c>
      <c r="H64" s="302">
        <f t="shared" si="16"/>
        <v>0.47064253294112229</v>
      </c>
      <c r="I64" s="303"/>
      <c r="J64" s="302">
        <v>7.355538869050969E-2</v>
      </c>
      <c r="K64" s="302">
        <v>0.33515996174377799</v>
      </c>
      <c r="L64" s="302">
        <f t="shared" si="17"/>
        <v>0.40871535043428769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2.5001187288410824E-2</v>
      </c>
      <c r="C65" s="302">
        <v>2.1582428469074079E-2</v>
      </c>
      <c r="D65" s="302">
        <f t="shared" si="15"/>
        <v>4.6583615757484903E-2</v>
      </c>
      <c r="E65" s="303"/>
      <c r="F65" s="302">
        <v>2.4490565443997817E-2</v>
      </c>
      <c r="G65" s="302">
        <v>2.0715650752973155E-2</v>
      </c>
      <c r="H65" s="302">
        <f t="shared" si="16"/>
        <v>4.5206216196970975E-2</v>
      </c>
      <c r="I65" s="303"/>
      <c r="J65" s="302">
        <v>2.5091207154260324E-2</v>
      </c>
      <c r="K65" s="302">
        <v>2.122928921122055E-2</v>
      </c>
      <c r="L65" s="302">
        <f t="shared" si="17"/>
        <v>4.632049636548087E-2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7.7532909115936369E-2</v>
      </c>
      <c r="C66" s="302">
        <v>5.1353061223626699E-2</v>
      </c>
      <c r="D66" s="302">
        <f t="shared" si="15"/>
        <v>0.12888597033956306</v>
      </c>
      <c r="E66" s="303"/>
      <c r="F66" s="302">
        <v>5.9876301683338982E-2</v>
      </c>
      <c r="G66" s="302">
        <v>4.7677270258434719E-2</v>
      </c>
      <c r="H66" s="302">
        <f t="shared" si="16"/>
        <v>0.1075535719417737</v>
      </c>
      <c r="I66" s="303"/>
      <c r="J66" s="302">
        <v>5.4038700740854963E-2</v>
      </c>
      <c r="K66" s="302">
        <v>5.1396176503703969E-2</v>
      </c>
      <c r="L66" s="302">
        <f t="shared" si="17"/>
        <v>0.10543487724455894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0.53044602275080266</v>
      </c>
      <c r="C67" s="302">
        <v>1.375044797661173</v>
      </c>
      <c r="D67" s="302">
        <f t="shared" si="15"/>
        <v>1.9054908204119756</v>
      </c>
      <c r="E67" s="303"/>
      <c r="F67" s="302">
        <v>0.35660768505661367</v>
      </c>
      <c r="G67" s="302">
        <v>0.95905730604450945</v>
      </c>
      <c r="H67" s="302">
        <f t="shared" si="16"/>
        <v>1.3156649911011231</v>
      </c>
      <c r="I67" s="303"/>
      <c r="J67" s="302">
        <v>0.34620559580003579</v>
      </c>
      <c r="K67" s="302">
        <v>0.99835550928234662</v>
      </c>
      <c r="L67" s="302">
        <f t="shared" si="17"/>
        <v>1.3445611050823825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0.34829465742968785</v>
      </c>
      <c r="C68" s="302">
        <v>0.52235780924986031</v>
      </c>
      <c r="D68" s="302">
        <f t="shared" si="15"/>
        <v>0.8706524666795481</v>
      </c>
      <c r="E68" s="303"/>
      <c r="F68" s="302">
        <v>0.21530529081737668</v>
      </c>
      <c r="G68" s="302">
        <v>0.3631169834461575</v>
      </c>
      <c r="H68" s="302">
        <f t="shared" si="16"/>
        <v>0.57842227426353421</v>
      </c>
      <c r="I68" s="303"/>
      <c r="J68" s="302">
        <v>0.18485281013362909</v>
      </c>
      <c r="K68" s="302">
        <v>0.27591113252033539</v>
      </c>
      <c r="L68" s="302">
        <f t="shared" si="17"/>
        <v>0.46076394265396448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1.6526347413960323</v>
      </c>
      <c r="C70" s="311">
        <f t="shared" ref="C70:L70" si="18">SUM(C60:C68)</f>
        <v>3.4273652586039596</v>
      </c>
      <c r="D70" s="311">
        <f t="shared" si="18"/>
        <v>5.0799999999999912</v>
      </c>
      <c r="E70" s="311"/>
      <c r="F70" s="311">
        <f t="shared" si="18"/>
        <v>1.3377145283198519</v>
      </c>
      <c r="G70" s="311">
        <f t="shared" si="18"/>
        <v>2.5732854716801477</v>
      </c>
      <c r="H70" s="311">
        <f t="shared" si="18"/>
        <v>3.9109999999999996</v>
      </c>
      <c r="I70" s="311"/>
      <c r="J70" s="311">
        <f t="shared" si="18"/>
        <v>1.4083421359631343</v>
      </c>
      <c r="K70" s="311">
        <f t="shared" si="18"/>
        <v>2.4276578640368625</v>
      </c>
      <c r="L70" s="311">
        <f t="shared" si="18"/>
        <v>3.8359999999999967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0.12256714809861492</v>
      </c>
      <c r="C77" s="302">
        <v>0.62986720451993283</v>
      </c>
      <c r="D77" s="302">
        <f>SUM(B77:C77)</f>
        <v>0.75243435261854774</v>
      </c>
      <c r="E77" s="303"/>
      <c r="F77" s="302">
        <v>0.19762370001902277</v>
      </c>
      <c r="G77" s="302">
        <v>0.77124313434089786</v>
      </c>
      <c r="H77" s="302">
        <f>SUM(F77:G77)</f>
        <v>0.9688668343599206</v>
      </c>
      <c r="I77" s="303"/>
      <c r="J77" s="302">
        <v>0.21947423447720199</v>
      </c>
      <c r="K77" s="302">
        <v>0.77477449459620018</v>
      </c>
      <c r="L77" s="302">
        <f>SUM(J77:K77)</f>
        <v>0.99424872907340212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0.1676562169365497</v>
      </c>
      <c r="C78" s="302">
        <v>1.1300231674739465</v>
      </c>
      <c r="D78" s="302">
        <f t="shared" ref="D78:D85" si="19">SUM(B78:C78)</f>
        <v>1.2976793844104961</v>
      </c>
      <c r="E78" s="303"/>
      <c r="F78" s="302">
        <v>0.26347221538058946</v>
      </c>
      <c r="G78" s="302">
        <v>1.473741811929534</v>
      </c>
      <c r="H78" s="302">
        <f t="shared" ref="H78:H85" si="20">SUM(F78:G78)</f>
        <v>1.7372140273101235</v>
      </c>
      <c r="I78" s="303"/>
      <c r="J78" s="302">
        <v>0.30101500914982188</v>
      </c>
      <c r="K78" s="302">
        <v>1.7230612451469349</v>
      </c>
      <c r="L78" s="302">
        <f t="shared" ref="L78:L85" si="21">SUM(J78:K78)</f>
        <v>2.024076254296757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0.20545288816506649</v>
      </c>
      <c r="C79" s="302">
        <v>0.48364473566472643</v>
      </c>
      <c r="D79" s="302">
        <f t="shared" si="19"/>
        <v>0.68909762382979289</v>
      </c>
      <c r="E79" s="303"/>
      <c r="F79" s="302">
        <v>0.28137104420724734</v>
      </c>
      <c r="G79" s="302">
        <v>0.61925629320772368</v>
      </c>
      <c r="H79" s="302">
        <f t="shared" si="20"/>
        <v>0.90062733741497103</v>
      </c>
      <c r="I79" s="303"/>
      <c r="J79" s="302">
        <v>0.28996106383165482</v>
      </c>
      <c r="K79" s="302">
        <v>0.55521722520020333</v>
      </c>
      <c r="L79" s="302">
        <f t="shared" si="21"/>
        <v>0.84517828903185821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0.43737193046736084</v>
      </c>
      <c r="C80" s="302">
        <v>0.11078899692643521</v>
      </c>
      <c r="D80" s="302">
        <f t="shared" si="19"/>
        <v>0.54816092739379607</v>
      </c>
      <c r="E80" s="303"/>
      <c r="F80" s="302">
        <v>0.51173263113243239</v>
      </c>
      <c r="G80" s="302">
        <v>0.14123167301319731</v>
      </c>
      <c r="H80" s="302">
        <f t="shared" si="20"/>
        <v>0.65296430414562967</v>
      </c>
      <c r="I80" s="303"/>
      <c r="J80" s="302">
        <v>0.375618468376402</v>
      </c>
      <c r="K80" s="302">
        <v>0.15691762514563093</v>
      </c>
      <c r="L80" s="302">
        <f t="shared" si="21"/>
        <v>0.53253609352203291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4.1878145838698859E-2</v>
      </c>
      <c r="C81" s="302">
        <v>1.8174846734084715</v>
      </c>
      <c r="D81" s="302">
        <f t="shared" si="19"/>
        <v>1.8593628192471703</v>
      </c>
      <c r="E81" s="303"/>
      <c r="F81" s="302">
        <v>5.4264716580339822E-2</v>
      </c>
      <c r="G81" s="302">
        <v>1.6488466911544672</v>
      </c>
      <c r="H81" s="302">
        <f t="shared" si="20"/>
        <v>1.7031114077348071</v>
      </c>
      <c r="I81" s="303"/>
      <c r="J81" s="302">
        <v>9.5660860880108348E-2</v>
      </c>
      <c r="K81" s="302">
        <v>1.4163213478122478</v>
      </c>
      <c r="L81" s="302">
        <f t="shared" si="21"/>
        <v>1.5119822086923562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3.4801437718080495E-2</v>
      </c>
      <c r="C82" s="302">
        <v>1.1686008771648529E-2</v>
      </c>
      <c r="D82" s="302">
        <f t="shared" si="19"/>
        <v>4.6487446489729023E-2</v>
      </c>
      <c r="E82" s="303"/>
      <c r="F82" s="302">
        <v>4.7931337928496839E-2</v>
      </c>
      <c r="G82" s="302">
        <v>1.1833898718771904E-2</v>
      </c>
      <c r="H82" s="302">
        <f t="shared" si="20"/>
        <v>5.9765236647268745E-2</v>
      </c>
      <c r="I82" s="303"/>
      <c r="J82" s="302">
        <v>6.0793071780132449E-2</v>
      </c>
      <c r="K82" s="302">
        <v>1.3718889754414066E-2</v>
      </c>
      <c r="L82" s="302">
        <f t="shared" si="21"/>
        <v>7.451196153454652E-2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9.2256030274720513E-2</v>
      </c>
      <c r="C83" s="302">
        <v>0.10352504232860504</v>
      </c>
      <c r="D83" s="302">
        <f t="shared" si="19"/>
        <v>0.19578107260332556</v>
      </c>
      <c r="E83" s="303"/>
      <c r="F83" s="302">
        <v>0.11119954952832907</v>
      </c>
      <c r="G83" s="302">
        <v>0.12507182021991048</v>
      </c>
      <c r="H83" s="302">
        <f t="shared" si="20"/>
        <v>0.23627136974823953</v>
      </c>
      <c r="I83" s="303"/>
      <c r="J83" s="302">
        <v>0.11111167770972639</v>
      </c>
      <c r="K83" s="302">
        <v>0.15547918409463177</v>
      </c>
      <c r="L83" s="302">
        <f t="shared" si="21"/>
        <v>0.26659086180435815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0.25619600251733643</v>
      </c>
      <c r="C84" s="302">
        <v>0.94044704759629372</v>
      </c>
      <c r="D84" s="302">
        <f t="shared" si="19"/>
        <v>1.19664305011363</v>
      </c>
      <c r="E84" s="303"/>
      <c r="F84" s="302">
        <v>0.21452160010115892</v>
      </c>
      <c r="G84" s="302">
        <v>0.83171507384960541</v>
      </c>
      <c r="H84" s="302">
        <f t="shared" si="20"/>
        <v>1.0462366739507643</v>
      </c>
      <c r="I84" s="303"/>
      <c r="J84" s="302">
        <v>0.20348088839785278</v>
      </c>
      <c r="K84" s="302">
        <v>0.91535615336770093</v>
      </c>
      <c r="L84" s="302">
        <f t="shared" si="21"/>
        <v>1.1188370417655538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7.6134134848414456E-2</v>
      </c>
      <c r="C85" s="302">
        <v>0.19221918844510089</v>
      </c>
      <c r="D85" s="302">
        <f t="shared" si="19"/>
        <v>0.26835332329351536</v>
      </c>
      <c r="E85" s="303"/>
      <c r="F85" s="302">
        <v>7.0587881875679825E-2</v>
      </c>
      <c r="G85" s="302">
        <v>0.16935492681261138</v>
      </c>
      <c r="H85" s="302">
        <f t="shared" si="20"/>
        <v>0.23994280868829121</v>
      </c>
      <c r="I85" s="303"/>
      <c r="J85" s="302">
        <v>6.1164936987213002E-2</v>
      </c>
      <c r="K85" s="302">
        <v>0.11187362329190638</v>
      </c>
      <c r="L85" s="302">
        <f t="shared" si="21"/>
        <v>0.17303856027911937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1.4343139348648426</v>
      </c>
      <c r="C87" s="311">
        <f t="shared" ref="C87:D87" si="22">SUM(C77:C85)</f>
        <v>5.4196860651351599</v>
      </c>
      <c r="D87" s="311">
        <f t="shared" si="22"/>
        <v>6.8540000000000028</v>
      </c>
      <c r="E87" s="311"/>
      <c r="F87" s="311">
        <f t="shared" ref="F87:H87" si="23">SUM(F77:F85)</f>
        <v>1.7527046767532966</v>
      </c>
      <c r="G87" s="311">
        <f t="shared" si="23"/>
        <v>5.7922953232467203</v>
      </c>
      <c r="H87" s="311">
        <f t="shared" si="23"/>
        <v>7.5450000000000159</v>
      </c>
      <c r="I87" s="311"/>
      <c r="J87" s="311">
        <f t="shared" ref="J87:L87" si="24">SUM(J77:J85)</f>
        <v>1.7182802115901135</v>
      </c>
      <c r="K87" s="311">
        <f t="shared" si="24"/>
        <v>5.8227197884098691</v>
      </c>
      <c r="L87" s="311">
        <f t="shared" si="24"/>
        <v>7.5409999999999844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0.32565864688192075</v>
      </c>
      <c r="C94" s="302">
        <v>1.6272882426735029</v>
      </c>
      <c r="D94" s="302">
        <f>SUM(B94:C94)</f>
        <v>1.9529468895554236</v>
      </c>
      <c r="E94" s="303"/>
      <c r="F94" s="302">
        <v>0.43708458573629733</v>
      </c>
      <c r="G94" s="302">
        <v>1.6080933970957607</v>
      </c>
      <c r="H94" s="302">
        <f>SUM(F94:G94)</f>
        <v>2.0451779828320582</v>
      </c>
      <c r="I94" s="303"/>
      <c r="J94" s="302">
        <v>0.4263724799512007</v>
      </c>
      <c r="K94" s="302">
        <v>1.4510826454149615</v>
      </c>
      <c r="L94" s="302">
        <f>SUM(J94:K94)</f>
        <v>1.8774551253661622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0.42350415670481778</v>
      </c>
      <c r="C95" s="302">
        <v>2.4070878292128537</v>
      </c>
      <c r="D95" s="302">
        <f t="shared" ref="D95:D102" si="25">SUM(B95:C95)</f>
        <v>2.8305919859176716</v>
      </c>
      <c r="E95" s="303"/>
      <c r="F95" s="302">
        <v>0.60740890954152016</v>
      </c>
      <c r="G95" s="302">
        <v>2.6713277414632106</v>
      </c>
      <c r="H95" s="302">
        <f t="shared" ref="H95:H102" si="26">SUM(F95:G95)</f>
        <v>3.2787366510047309</v>
      </c>
      <c r="I95" s="303"/>
      <c r="J95" s="302">
        <v>0.64724476687652921</v>
      </c>
      <c r="K95" s="302">
        <v>2.8016488820668646</v>
      </c>
      <c r="L95" s="302">
        <f t="shared" ref="L95:L102" si="27">SUM(J95:K95)</f>
        <v>3.4488936489433937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0.50932954580683398</v>
      </c>
      <c r="C96" s="302">
        <v>1.3559262366755429</v>
      </c>
      <c r="D96" s="302">
        <f t="shared" si="25"/>
        <v>1.865255782482377</v>
      </c>
      <c r="E96" s="303"/>
      <c r="F96" s="302">
        <v>0.62567071687137854</v>
      </c>
      <c r="G96" s="302">
        <v>1.4534401460158046</v>
      </c>
      <c r="H96" s="302">
        <f t="shared" si="26"/>
        <v>2.0791108628871831</v>
      </c>
      <c r="I96" s="303"/>
      <c r="J96" s="302">
        <v>0.56164138542409681</v>
      </c>
      <c r="K96" s="302">
        <v>1.1967977024299434</v>
      </c>
      <c r="L96" s="302">
        <f t="shared" si="27"/>
        <v>1.7584390878540401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1.0874519403623577</v>
      </c>
      <c r="C97" s="302">
        <v>0.51776690872255393</v>
      </c>
      <c r="D97" s="302">
        <f t="shared" si="25"/>
        <v>1.6052188490849115</v>
      </c>
      <c r="E97" s="303"/>
      <c r="F97" s="302">
        <v>1.0817934801160609</v>
      </c>
      <c r="G97" s="302">
        <v>0.58634680383611704</v>
      </c>
      <c r="H97" s="302">
        <f t="shared" si="26"/>
        <v>1.6681402839521779</v>
      </c>
      <c r="I97" s="303"/>
      <c r="J97" s="302">
        <v>0.74982404919732915</v>
      </c>
      <c r="K97" s="302">
        <v>0.52197317457349746</v>
      </c>
      <c r="L97" s="302">
        <f t="shared" si="27"/>
        <v>1.2717972237708266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0.26426406231881278</v>
      </c>
      <c r="C98" s="302">
        <v>7.3255124528785487</v>
      </c>
      <c r="D98" s="302">
        <f t="shared" si="25"/>
        <v>7.5897765151973617</v>
      </c>
      <c r="E98" s="303"/>
      <c r="F98" s="302">
        <v>0.31352573951581542</v>
      </c>
      <c r="G98" s="302">
        <v>5.2289798327282551</v>
      </c>
      <c r="H98" s="302">
        <f t="shared" si="26"/>
        <v>5.5425055722440701</v>
      </c>
      <c r="I98" s="303"/>
      <c r="J98" s="302">
        <v>0.34644527706423456</v>
      </c>
      <c r="K98" s="302">
        <v>4.1618817313506327</v>
      </c>
      <c r="L98" s="302">
        <f t="shared" si="27"/>
        <v>4.5083270084148674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0.12012900174207704</v>
      </c>
      <c r="C99" s="302">
        <v>9.3681636306963509E-2</v>
      </c>
      <c r="D99" s="302">
        <f t="shared" si="25"/>
        <v>0.21381063804904055</v>
      </c>
      <c r="E99" s="303"/>
      <c r="F99" s="302">
        <v>0.12779860306826782</v>
      </c>
      <c r="G99" s="302">
        <v>0.148854183879087</v>
      </c>
      <c r="H99" s="302">
        <f t="shared" si="26"/>
        <v>0.27665278694735485</v>
      </c>
      <c r="I99" s="303"/>
      <c r="J99" s="302">
        <v>0.10826621329472678</v>
      </c>
      <c r="K99" s="302">
        <v>0.16890420905634754</v>
      </c>
      <c r="L99" s="302">
        <f t="shared" si="27"/>
        <v>0.27717042235107431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0.31563082906588297</v>
      </c>
      <c r="C100" s="302">
        <v>0.35899393969818638</v>
      </c>
      <c r="D100" s="302">
        <f t="shared" si="25"/>
        <v>0.6746247687640694</v>
      </c>
      <c r="E100" s="303"/>
      <c r="F100" s="302">
        <v>0.30855655131245763</v>
      </c>
      <c r="G100" s="302">
        <v>0.38353273057620979</v>
      </c>
      <c r="H100" s="302">
        <f t="shared" si="26"/>
        <v>0.69208928188866747</v>
      </c>
      <c r="I100" s="303"/>
      <c r="J100" s="302">
        <v>0.27242914859202155</v>
      </c>
      <c r="K100" s="302">
        <v>0.37637278259239093</v>
      </c>
      <c r="L100" s="302">
        <f t="shared" si="27"/>
        <v>0.64880193118441243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0.68610562910536421</v>
      </c>
      <c r="C101" s="302">
        <v>4.4870938758932395</v>
      </c>
      <c r="D101" s="302">
        <f t="shared" si="25"/>
        <v>5.1731995049986033</v>
      </c>
      <c r="E101" s="303"/>
      <c r="F101" s="302">
        <v>0.65353619537255936</v>
      </c>
      <c r="G101" s="302">
        <v>3.3687366794948792</v>
      </c>
      <c r="H101" s="302">
        <f t="shared" si="26"/>
        <v>4.0222728748674381</v>
      </c>
      <c r="I101" s="303"/>
      <c r="J101" s="302">
        <v>0.77024254879702791</v>
      </c>
      <c r="K101" s="302">
        <v>3.4940055065918747</v>
      </c>
      <c r="L101" s="302">
        <f t="shared" si="27"/>
        <v>4.2642480553889026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0.35220097314336202</v>
      </c>
      <c r="C102" s="302">
        <v>0.93937409280716</v>
      </c>
      <c r="D102" s="302">
        <f t="shared" si="25"/>
        <v>1.2915750659505221</v>
      </c>
      <c r="E102" s="303"/>
      <c r="F102" s="302">
        <v>0.29601003775846474</v>
      </c>
      <c r="G102" s="302">
        <v>0.74830366561787831</v>
      </c>
      <c r="H102" s="302">
        <f t="shared" si="26"/>
        <v>1.044313703376343</v>
      </c>
      <c r="I102" s="303"/>
      <c r="J102" s="302">
        <v>0.19472442292068806</v>
      </c>
      <c r="K102" s="302">
        <v>0.44814307380562274</v>
      </c>
      <c r="L102" s="302">
        <f t="shared" si="27"/>
        <v>0.64286749672631083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4.0842747851314298</v>
      </c>
      <c r="C104" s="311">
        <f t="shared" ref="C104:D104" si="28">SUM(C94:C102)</f>
        <v>19.112725214868551</v>
      </c>
      <c r="D104" s="311">
        <f t="shared" si="28"/>
        <v>23.196999999999978</v>
      </c>
      <c r="E104" s="311"/>
      <c r="F104" s="311">
        <f t="shared" ref="F104:H104" si="29">SUM(F94:F102)</f>
        <v>4.451384819292822</v>
      </c>
      <c r="G104" s="311">
        <f t="shared" si="29"/>
        <v>16.197615180707203</v>
      </c>
      <c r="H104" s="311">
        <f t="shared" si="29"/>
        <v>20.649000000000026</v>
      </c>
      <c r="I104" s="311"/>
      <c r="J104" s="311">
        <f t="shared" ref="J104:L104" si="30">SUM(J94:J102)</f>
        <v>4.0771902921178542</v>
      </c>
      <c r="K104" s="311">
        <f t="shared" si="30"/>
        <v>14.620809707882136</v>
      </c>
      <c r="L104" s="311">
        <f t="shared" si="30"/>
        <v>18.69799999999999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1.1597962608398142E-2</v>
      </c>
      <c r="C111" s="302">
        <v>2.5399832453555961E-2</v>
      </c>
      <c r="D111" s="302">
        <f>SUM(B111:C111)</f>
        <v>3.6997795061954102E-2</v>
      </c>
      <c r="E111" s="303"/>
      <c r="F111" s="302">
        <v>1.3847037135390438E-2</v>
      </c>
      <c r="G111" s="302">
        <v>1.9504873568208021E-2</v>
      </c>
      <c r="H111" s="302">
        <f>SUM(F111:G111)</f>
        <v>3.3351910703598456E-2</v>
      </c>
      <c r="I111" s="303"/>
      <c r="J111" s="302">
        <v>1.5720378559030343E-2</v>
      </c>
      <c r="K111" s="302">
        <v>1.9497005937609481E-2</v>
      </c>
      <c r="L111" s="302">
        <f>SUM(J111:K111)</f>
        <v>3.5217384496639824E-2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1.3453009035040965E-2</v>
      </c>
      <c r="C112" s="302">
        <v>6.7771156282166622E-2</v>
      </c>
      <c r="D112" s="302">
        <f t="shared" ref="D112:D119" si="31">SUM(B112:C112)</f>
        <v>8.1224165317207581E-2</v>
      </c>
      <c r="E112" s="303"/>
      <c r="F112" s="302">
        <v>1.7802193947958928E-2</v>
      </c>
      <c r="G112" s="302">
        <v>6.2964998592882196E-2</v>
      </c>
      <c r="H112" s="302">
        <f t="shared" ref="H112:H119" si="32">SUM(F112:G112)</f>
        <v>8.0767192540841123E-2</v>
      </c>
      <c r="I112" s="303"/>
      <c r="J112" s="302">
        <v>2.1523168035293146E-2</v>
      </c>
      <c r="K112" s="302">
        <v>6.9159442335736773E-2</v>
      </c>
      <c r="L112" s="302">
        <f t="shared" ref="L112:L119" si="33">SUM(J112:K112)</f>
        <v>9.0682610371029926E-2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1.2905181806462373E-2</v>
      </c>
      <c r="C113" s="302">
        <v>4.228239001182281E-2</v>
      </c>
      <c r="D113" s="302">
        <f t="shared" si="31"/>
        <v>5.518757181828518E-2</v>
      </c>
      <c r="E113" s="303"/>
      <c r="F113" s="302">
        <v>1.4806959078405122E-2</v>
      </c>
      <c r="G113" s="302">
        <v>4.119471795617026E-2</v>
      </c>
      <c r="H113" s="302">
        <f t="shared" si="32"/>
        <v>5.6001677034575384E-2</v>
      </c>
      <c r="I113" s="303"/>
      <c r="J113" s="302">
        <v>1.454214223930563E-2</v>
      </c>
      <c r="K113" s="302">
        <v>3.4665789391519257E-2</v>
      </c>
      <c r="L113" s="302">
        <f t="shared" si="33"/>
        <v>4.9207931630824889E-2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3.0940820463287905E-2</v>
      </c>
      <c r="C114" s="302">
        <v>1.4262190325311192E-2</v>
      </c>
      <c r="D114" s="302">
        <f t="shared" si="31"/>
        <v>4.5203010788599098E-2</v>
      </c>
      <c r="E114" s="303"/>
      <c r="F114" s="302">
        <v>2.7556739419105743E-2</v>
      </c>
      <c r="G114" s="302">
        <v>1.2379904072479912E-2</v>
      </c>
      <c r="H114" s="302">
        <f t="shared" si="32"/>
        <v>3.9936643491585655E-2</v>
      </c>
      <c r="I114" s="303"/>
      <c r="J114" s="302">
        <v>1.719215988108164E-2</v>
      </c>
      <c r="K114" s="302">
        <v>1.0528277558178558E-2</v>
      </c>
      <c r="L114" s="302">
        <f t="shared" si="33"/>
        <v>2.7720437439260198E-2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1.6159798655250048E-3</v>
      </c>
      <c r="C115" s="302">
        <v>9.6059610027948564E-2</v>
      </c>
      <c r="D115" s="302">
        <f t="shared" si="31"/>
        <v>9.7675589893473566E-2</v>
      </c>
      <c r="E115" s="303"/>
      <c r="F115" s="302">
        <v>1.8088939707920973E-3</v>
      </c>
      <c r="G115" s="302">
        <v>5.8006119653373676E-2</v>
      </c>
      <c r="H115" s="302">
        <f t="shared" si="32"/>
        <v>5.9815013624165775E-2</v>
      </c>
      <c r="I115" s="303"/>
      <c r="J115" s="302">
        <v>4.3837204783895405E-3</v>
      </c>
      <c r="K115" s="302">
        <v>4.496098992468632E-2</v>
      </c>
      <c r="L115" s="302">
        <f t="shared" si="33"/>
        <v>4.9344710403075864E-2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1.9049716795039855E-3</v>
      </c>
      <c r="C116" s="302">
        <v>2.2780518011730286E-3</v>
      </c>
      <c r="D116" s="302">
        <f t="shared" si="31"/>
        <v>4.1830234806770139E-3</v>
      </c>
      <c r="E116" s="303"/>
      <c r="F116" s="302">
        <v>1.5610426895836843E-3</v>
      </c>
      <c r="G116" s="302">
        <v>1.6040058954579445E-3</v>
      </c>
      <c r="H116" s="302">
        <f t="shared" si="32"/>
        <v>3.165048585041629E-3</v>
      </c>
      <c r="I116" s="303"/>
      <c r="J116" s="302">
        <v>1.0908781826667136E-3</v>
      </c>
      <c r="K116" s="302">
        <v>1.449119205017956E-3</v>
      </c>
      <c r="L116" s="302">
        <f t="shared" si="33"/>
        <v>2.5399973876846695E-3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1.5601066909429057E-2</v>
      </c>
      <c r="C117" s="302">
        <v>1.4614042959841261E-2</v>
      </c>
      <c r="D117" s="302">
        <f t="shared" si="31"/>
        <v>3.0215109869270319E-2</v>
      </c>
      <c r="E117" s="303"/>
      <c r="F117" s="302">
        <v>1.4898488164288565E-2</v>
      </c>
      <c r="G117" s="302">
        <v>1.0588474642257676E-2</v>
      </c>
      <c r="H117" s="302">
        <f t="shared" si="32"/>
        <v>2.5486962806546241E-2</v>
      </c>
      <c r="I117" s="303"/>
      <c r="J117" s="302">
        <v>1.6801667597819567E-2</v>
      </c>
      <c r="K117" s="302">
        <v>1.3028702327786761E-2</v>
      </c>
      <c r="L117" s="302">
        <f t="shared" si="33"/>
        <v>2.983036992560633E-2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1.4151870073056813E-3</v>
      </c>
      <c r="C118" s="302">
        <v>1.8650027035622119E-2</v>
      </c>
      <c r="D118" s="302">
        <f t="shared" si="31"/>
        <v>2.0065214042927802E-2</v>
      </c>
      <c r="E118" s="303"/>
      <c r="F118" s="302">
        <v>1.0145226419098045E-3</v>
      </c>
      <c r="G118" s="302">
        <v>1.0815234225433172E-2</v>
      </c>
      <c r="H118" s="302">
        <f t="shared" si="32"/>
        <v>1.1829756867342977E-2</v>
      </c>
      <c r="I118" s="303"/>
      <c r="J118" s="302">
        <v>6.9740346408906403E-4</v>
      </c>
      <c r="K118" s="302">
        <v>1.1759263093743744E-2</v>
      </c>
      <c r="L118" s="302">
        <f t="shared" si="33"/>
        <v>1.2456666557832808E-2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1.6326766279082246E-3</v>
      </c>
      <c r="C119" s="302">
        <v>4.6158430996968E-3</v>
      </c>
      <c r="D119" s="302">
        <f t="shared" si="31"/>
        <v>6.2485197276050241E-3</v>
      </c>
      <c r="E119" s="303"/>
      <c r="F119" s="302">
        <v>1.1330415419906624E-3</v>
      </c>
      <c r="G119" s="302">
        <v>2.5127528043119621E-3</v>
      </c>
      <c r="H119" s="302">
        <f t="shared" si="32"/>
        <v>3.6457943463026245E-3</v>
      </c>
      <c r="I119" s="303"/>
      <c r="J119" s="302">
        <v>6.0200853190944283E-4</v>
      </c>
      <c r="K119" s="302">
        <v>1.3978832561360498E-3</v>
      </c>
      <c r="L119" s="302">
        <f t="shared" si="33"/>
        <v>1.9998917880454927E-3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9.1066856002861338E-2</v>
      </c>
      <c r="C121" s="311">
        <f t="shared" ref="C121:D121" si="34">SUM(C111:C119)</f>
        <v>0.28593314399713837</v>
      </c>
      <c r="D121" s="311">
        <f t="shared" si="34"/>
        <v>0.37699999999999972</v>
      </c>
      <c r="E121" s="311"/>
      <c r="F121" s="311">
        <f t="shared" ref="F121:H121" si="35">SUM(F111:F119)</f>
        <v>9.4428918589425051E-2</v>
      </c>
      <c r="G121" s="311">
        <f t="shared" si="35"/>
        <v>0.21957108141057485</v>
      </c>
      <c r="H121" s="311">
        <f t="shared" si="35"/>
        <v>0.31399999999999989</v>
      </c>
      <c r="I121" s="311"/>
      <c r="J121" s="311">
        <f t="shared" ref="J121:L121" si="36">SUM(J111:J119)</f>
        <v>9.255352696958509E-2</v>
      </c>
      <c r="K121" s="311">
        <f t="shared" si="36"/>
        <v>0.20644647303041494</v>
      </c>
      <c r="L121" s="311">
        <f t="shared" si="36"/>
        <v>0.29899999999999999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4.3399395893269924E-2</v>
      </c>
      <c r="C128" s="302">
        <v>0.18874519805632575</v>
      </c>
      <c r="D128" s="302">
        <f>SUM(B128:C128)</f>
        <v>0.23214459394959569</v>
      </c>
      <c r="E128" s="303"/>
      <c r="F128" s="302">
        <v>3.3978824165315939E-2</v>
      </c>
      <c r="G128" s="302">
        <v>0.14009147974754307</v>
      </c>
      <c r="H128" s="302">
        <f>SUM(F128:G128)</f>
        <v>0.17407030391285902</v>
      </c>
      <c r="I128" s="303"/>
      <c r="J128" s="302">
        <v>3.9404996528640678E-2</v>
      </c>
      <c r="K128" s="302">
        <v>0.16132610018570176</v>
      </c>
      <c r="L128" s="302">
        <f>SUM(J128:K128)</f>
        <v>0.20073109671434244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6.1367207196418735E-2</v>
      </c>
      <c r="C129" s="302">
        <v>0.17929089725260139</v>
      </c>
      <c r="D129" s="302">
        <f t="shared" ref="D129:D136" si="37">SUM(B129:C129)</f>
        <v>0.24065810444902014</v>
      </c>
      <c r="E129" s="303"/>
      <c r="F129" s="302">
        <v>5.9115563175307258E-2</v>
      </c>
      <c r="G129" s="302">
        <v>0.13710218360999074</v>
      </c>
      <c r="H129" s="302">
        <f t="shared" ref="H129:H136" si="38">SUM(F129:G129)</f>
        <v>0.19621774678529799</v>
      </c>
      <c r="I129" s="303"/>
      <c r="J129" s="302">
        <v>7.672813256956966E-2</v>
      </c>
      <c r="K129" s="302">
        <v>0.15014636515055713</v>
      </c>
      <c r="L129" s="302">
        <f t="shared" ref="L129:L136" si="39">SUM(J129:K129)</f>
        <v>0.2268744977201268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0.14056170968371209</v>
      </c>
      <c r="C130" s="302">
        <v>0.18399301239733634</v>
      </c>
      <c r="D130" s="302">
        <f t="shared" si="37"/>
        <v>0.32455472208104841</v>
      </c>
      <c r="E130" s="303"/>
      <c r="F130" s="302">
        <v>0.14191459397507061</v>
      </c>
      <c r="G130" s="302">
        <v>0.14071406938267608</v>
      </c>
      <c r="H130" s="302">
        <f t="shared" si="38"/>
        <v>0.28262866335774672</v>
      </c>
      <c r="I130" s="303"/>
      <c r="J130" s="302">
        <v>0.21951389864764334</v>
      </c>
      <c r="K130" s="302">
        <v>0.12781310974264865</v>
      </c>
      <c r="L130" s="302">
        <f t="shared" si="39"/>
        <v>0.34732700839029196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0.14574918202309725</v>
      </c>
      <c r="C131" s="302">
        <v>6.9320868708271602E-2</v>
      </c>
      <c r="D131" s="302">
        <f t="shared" si="37"/>
        <v>0.21507005073136887</v>
      </c>
      <c r="E131" s="303"/>
      <c r="F131" s="302">
        <v>0.12533670315630904</v>
      </c>
      <c r="G131" s="302">
        <v>0.10024517439730796</v>
      </c>
      <c r="H131" s="302">
        <f t="shared" si="38"/>
        <v>0.225581877553617</v>
      </c>
      <c r="I131" s="303"/>
      <c r="J131" s="302">
        <v>9.4846075546346803E-2</v>
      </c>
      <c r="K131" s="302">
        <v>0.10873773241016371</v>
      </c>
      <c r="L131" s="302">
        <f t="shared" si="39"/>
        <v>0.20358380795651052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2.1878799846248773E-2</v>
      </c>
      <c r="C132" s="302">
        <v>0.26393234699004414</v>
      </c>
      <c r="D132" s="302">
        <f t="shared" si="37"/>
        <v>0.28581114683629294</v>
      </c>
      <c r="E132" s="303"/>
      <c r="F132" s="302">
        <v>7.461813360788213E-3</v>
      </c>
      <c r="G132" s="302">
        <v>0.16815601890821813</v>
      </c>
      <c r="H132" s="302">
        <f t="shared" si="38"/>
        <v>0.17561783226900635</v>
      </c>
      <c r="I132" s="303"/>
      <c r="J132" s="302">
        <v>1.1407457601947621E-2</v>
      </c>
      <c r="K132" s="302">
        <v>0.18533907842286543</v>
      </c>
      <c r="L132" s="302">
        <f t="shared" si="39"/>
        <v>0.19674653602481304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3.9916446021889443E-2</v>
      </c>
      <c r="C133" s="302">
        <v>2.1668949609948064E-2</v>
      </c>
      <c r="D133" s="302">
        <f t="shared" si="37"/>
        <v>6.1585395631837507E-2</v>
      </c>
      <c r="E133" s="303"/>
      <c r="F133" s="302">
        <v>2.9406958264062817E-2</v>
      </c>
      <c r="G133" s="302">
        <v>1.6280553216472978E-2</v>
      </c>
      <c r="H133" s="302">
        <f t="shared" si="38"/>
        <v>4.5687511480535792E-2</v>
      </c>
      <c r="I133" s="303"/>
      <c r="J133" s="302">
        <v>3.7435173014274424E-2</v>
      </c>
      <c r="K133" s="302">
        <v>1.584328262624355E-2</v>
      </c>
      <c r="L133" s="302">
        <f t="shared" si="39"/>
        <v>5.3278455640517974E-2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3.597368705115353E-2</v>
      </c>
      <c r="C134" s="302">
        <v>4.9674806742676922E-2</v>
      </c>
      <c r="D134" s="302">
        <f>SUM(B134:C134)</f>
        <v>8.5648493793830452E-2</v>
      </c>
      <c r="E134" s="303"/>
      <c r="F134" s="302">
        <v>2.6249777214750789E-2</v>
      </c>
      <c r="G134" s="302">
        <v>6.9629136215916682E-2</v>
      </c>
      <c r="H134" s="302">
        <f t="shared" si="38"/>
        <v>9.587891343066747E-2</v>
      </c>
      <c r="I134" s="303"/>
      <c r="J134" s="302">
        <v>2.8147964119609875E-2</v>
      </c>
      <c r="K134" s="302">
        <v>6.299063557505713E-2</v>
      </c>
      <c r="L134" s="302">
        <f t="shared" si="39"/>
        <v>9.1138599694667005E-2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1.7786030058105338E-2</v>
      </c>
      <c r="C135" s="302">
        <v>0.56426350836315309</v>
      </c>
      <c r="D135" s="302">
        <f t="shared" si="37"/>
        <v>0.58204953842125839</v>
      </c>
      <c r="E135" s="303"/>
      <c r="F135" s="302">
        <v>9.6561578916748644E-3</v>
      </c>
      <c r="G135" s="302">
        <v>0.34589799442087654</v>
      </c>
      <c r="H135" s="302">
        <f t="shared" si="38"/>
        <v>0.35555415231255139</v>
      </c>
      <c r="I135" s="303"/>
      <c r="J135" s="302">
        <v>1.0602807243432159E-2</v>
      </c>
      <c r="K135" s="302">
        <v>0.41659987944193871</v>
      </c>
      <c r="L135" s="302">
        <f t="shared" si="39"/>
        <v>0.42720268668537087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6.3087261846227455E-2</v>
      </c>
      <c r="C136" s="302">
        <v>0.38339069225951244</v>
      </c>
      <c r="D136" s="302">
        <f t="shared" si="37"/>
        <v>0.44647795410573987</v>
      </c>
      <c r="E136" s="303"/>
      <c r="F136" s="302">
        <v>4.5100020374299742E-2</v>
      </c>
      <c r="G136" s="302">
        <v>0.19966297852341941</v>
      </c>
      <c r="H136" s="302">
        <f t="shared" si="38"/>
        <v>0.24476299889771916</v>
      </c>
      <c r="I136" s="303"/>
      <c r="J136" s="302">
        <v>3.6919966588366118E-2</v>
      </c>
      <c r="K136" s="302">
        <v>0.15719734458499326</v>
      </c>
      <c r="L136" s="302">
        <f t="shared" si="39"/>
        <v>0.1941173111733594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0.56971971962012258</v>
      </c>
      <c r="C138" s="311">
        <f t="shared" ref="C138" si="40">SUM(C128:C136)</f>
        <v>1.9042802803798697</v>
      </c>
      <c r="D138" s="311">
        <f>SUM(D128:D136)</f>
        <v>2.4739999999999922</v>
      </c>
      <c r="E138" s="311"/>
      <c r="F138" s="311">
        <f t="shared" ref="F138:H138" si="41">SUM(F128:F136)</f>
        <v>0.47822041157757927</v>
      </c>
      <c r="G138" s="311">
        <f t="shared" si="41"/>
        <v>1.3177795884224215</v>
      </c>
      <c r="H138" s="311">
        <f t="shared" si="41"/>
        <v>1.7960000000000009</v>
      </c>
      <c r="I138" s="311"/>
      <c r="J138" s="311">
        <f t="shared" ref="J138:L138" si="42">SUM(J128:J136)</f>
        <v>0.55500647185983076</v>
      </c>
      <c r="K138" s="311">
        <f t="shared" si="42"/>
        <v>1.3859935281401694</v>
      </c>
      <c r="L138" s="311">
        <f t="shared" si="42"/>
        <v>1.9409999999999998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0.38405035670414389</v>
      </c>
      <c r="C145" s="302">
        <v>0.96683763072346263</v>
      </c>
      <c r="D145" s="302">
        <f>SUM(B145:C145)</f>
        <v>1.3508879874276065</v>
      </c>
      <c r="E145" s="303"/>
      <c r="F145" s="302">
        <v>0.48824310364628243</v>
      </c>
      <c r="G145" s="302">
        <v>1.4772143401737783</v>
      </c>
      <c r="H145" s="302">
        <f>SUM(F145:G145)</f>
        <v>1.9654574438200607</v>
      </c>
      <c r="I145" s="303"/>
      <c r="J145" s="302">
        <v>0.60705001159600969</v>
      </c>
      <c r="K145" s="302">
        <v>1.4958628026053089</v>
      </c>
      <c r="L145" s="302">
        <f>SUM(J145:K145)</f>
        <v>2.1029128142013187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0.24056344024753401</v>
      </c>
      <c r="C146" s="302">
        <v>1.6686077309075025</v>
      </c>
      <c r="D146" s="302">
        <f t="shared" ref="D146:D153" si="43">SUM(B146:C146)</f>
        <v>1.9091711711550365</v>
      </c>
      <c r="E146" s="303"/>
      <c r="F146" s="302">
        <v>0.32312675121108225</v>
      </c>
      <c r="G146" s="302">
        <v>2.2470658386681612</v>
      </c>
      <c r="H146" s="302">
        <f t="shared" ref="H146:H153" si="44">SUM(F146:G146)</f>
        <v>2.5701925898792437</v>
      </c>
      <c r="I146" s="303"/>
      <c r="J146" s="302">
        <v>0.41336688338195698</v>
      </c>
      <c r="K146" s="302">
        <v>2.5054879660365796</v>
      </c>
      <c r="L146" s="302">
        <f t="shared" ref="L146:L153" si="45">SUM(J146:K146)</f>
        <v>2.9188548494185365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0.31529043536072243</v>
      </c>
      <c r="C147" s="302">
        <v>0.66123830238539894</v>
      </c>
      <c r="D147" s="302">
        <f t="shared" si="43"/>
        <v>0.97652873774612137</v>
      </c>
      <c r="E147" s="303"/>
      <c r="F147" s="302">
        <v>0.36369564330780313</v>
      </c>
      <c r="G147" s="302">
        <v>0.83139147907135558</v>
      </c>
      <c r="H147" s="302">
        <f t="shared" si="44"/>
        <v>1.1950871223791588</v>
      </c>
      <c r="I147" s="303"/>
      <c r="J147" s="302">
        <v>0.42619850872185444</v>
      </c>
      <c r="K147" s="302">
        <v>0.75329252683354975</v>
      </c>
      <c r="L147" s="302">
        <f t="shared" si="45"/>
        <v>1.1794910355554042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1.4148496711647904</v>
      </c>
      <c r="C148" s="302">
        <v>0.38880778830093438</v>
      </c>
      <c r="D148" s="302">
        <f t="shared" si="43"/>
        <v>1.8036574594657249</v>
      </c>
      <c r="E148" s="303"/>
      <c r="F148" s="302">
        <v>1.2936990100034613</v>
      </c>
      <c r="G148" s="302">
        <v>0.41643246318597721</v>
      </c>
      <c r="H148" s="302">
        <f t="shared" si="44"/>
        <v>1.7101314731894386</v>
      </c>
      <c r="I148" s="303"/>
      <c r="J148" s="302">
        <v>1.0188614456623399</v>
      </c>
      <c r="K148" s="302">
        <v>0.4722951834952871</v>
      </c>
      <c r="L148" s="302">
        <f t="shared" si="45"/>
        <v>1.491156629157627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0.14742016239667191</v>
      </c>
      <c r="C149" s="302">
        <v>9.633671256854031</v>
      </c>
      <c r="D149" s="302">
        <f t="shared" si="43"/>
        <v>9.7810914192507035</v>
      </c>
      <c r="E149" s="303"/>
      <c r="F149" s="302">
        <v>0.1649852772994688</v>
      </c>
      <c r="G149" s="302">
        <v>10.732870251916763</v>
      </c>
      <c r="H149" s="302">
        <f t="shared" si="44"/>
        <v>10.897855529216232</v>
      </c>
      <c r="I149" s="303"/>
      <c r="J149" s="302">
        <v>0.28864776125917918</v>
      </c>
      <c r="K149" s="302">
        <v>10.098143465897648</v>
      </c>
      <c r="L149" s="302">
        <f t="shared" si="45"/>
        <v>10.386791227156827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2.4217607064829724E-2</v>
      </c>
      <c r="C150" s="302">
        <v>2.5034503951781608E-2</v>
      </c>
      <c r="D150" s="302">
        <f t="shared" si="43"/>
        <v>4.9252111016611332E-2</v>
      </c>
      <c r="E150" s="303"/>
      <c r="F150" s="302">
        <v>2.2182996375618092E-2</v>
      </c>
      <c r="G150" s="302">
        <v>2.7480253966668543E-2</v>
      </c>
      <c r="H150" s="302">
        <f t="shared" si="44"/>
        <v>4.9663250342286636E-2</v>
      </c>
      <c r="I150" s="303"/>
      <c r="J150" s="302">
        <v>2.6333341728652111E-2</v>
      </c>
      <c r="K150" s="302">
        <v>3.1166856609903034E-2</v>
      </c>
      <c r="L150" s="302">
        <f t="shared" si="45"/>
        <v>5.7500198338555145E-2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0.21818043081275401</v>
      </c>
      <c r="C151" s="302">
        <v>0.18850941329575141</v>
      </c>
      <c r="D151" s="302">
        <f t="shared" si="43"/>
        <v>0.40668984410850539</v>
      </c>
      <c r="E151" s="303"/>
      <c r="F151" s="302">
        <v>0.20703781453934839</v>
      </c>
      <c r="G151" s="302">
        <v>0.20358311511570679</v>
      </c>
      <c r="H151" s="302">
        <f t="shared" si="44"/>
        <v>0.41062092965505514</v>
      </c>
      <c r="I151" s="303"/>
      <c r="J151" s="302">
        <v>0.22882975380052301</v>
      </c>
      <c r="K151" s="302">
        <v>0.24116469642458452</v>
      </c>
      <c r="L151" s="302">
        <f t="shared" si="45"/>
        <v>0.46999445022510755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2.3023078280320949E-2</v>
      </c>
      <c r="C152" s="302">
        <v>1.5601458969607163</v>
      </c>
      <c r="D152" s="302">
        <f t="shared" si="43"/>
        <v>1.5831689752410372</v>
      </c>
      <c r="E152" s="303"/>
      <c r="F152" s="302">
        <v>1.960505109200868E-2</v>
      </c>
      <c r="G152" s="302">
        <v>1.5910938232806084</v>
      </c>
      <c r="H152" s="302">
        <f t="shared" si="44"/>
        <v>1.6106988743726172</v>
      </c>
      <c r="I152" s="303"/>
      <c r="J152" s="302">
        <v>3.05930712525712E-2</v>
      </c>
      <c r="K152" s="302">
        <v>1.9985826995324452</v>
      </c>
      <c r="L152" s="302">
        <f t="shared" si="45"/>
        <v>2.0291757707850162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0.26697959031819496</v>
      </c>
      <c r="C153" s="302">
        <v>1.1245727042704468</v>
      </c>
      <c r="D153" s="302">
        <f t="shared" si="43"/>
        <v>1.3915522945886418</v>
      </c>
      <c r="E153" s="303"/>
      <c r="F153" s="302">
        <v>0.18049481064531006</v>
      </c>
      <c r="G153" s="302">
        <v>1.1737979765006199</v>
      </c>
      <c r="H153" s="302">
        <f t="shared" si="44"/>
        <v>1.35429278714593</v>
      </c>
      <c r="I153" s="303"/>
      <c r="J153" s="302">
        <v>0.15436590416175605</v>
      </c>
      <c r="K153" s="302">
        <v>1.3077571209998473</v>
      </c>
      <c r="L153" s="302">
        <f t="shared" si="45"/>
        <v>1.4621230251616033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3.0345747723499623</v>
      </c>
      <c r="C155" s="311">
        <f t="shared" ref="C155:D155" si="46">SUM(C145:C153)</f>
        <v>16.217425227650025</v>
      </c>
      <c r="D155" s="311">
        <f t="shared" si="46"/>
        <v>19.251999999999988</v>
      </c>
      <c r="E155" s="311"/>
      <c r="F155" s="311">
        <f t="shared" ref="F155:H155" si="47">SUM(F145:F153)</f>
        <v>3.0630704581203831</v>
      </c>
      <c r="G155" s="311">
        <f t="shared" si="47"/>
        <v>18.700929541879638</v>
      </c>
      <c r="H155" s="311">
        <f t="shared" si="47"/>
        <v>21.764000000000024</v>
      </c>
      <c r="I155" s="311"/>
      <c r="J155" s="311">
        <f t="shared" ref="J155:L155" si="48">SUM(J145:J153)</f>
        <v>3.1942466815648425</v>
      </c>
      <c r="K155" s="311">
        <f t="shared" si="48"/>
        <v>18.903753318435154</v>
      </c>
      <c r="L155" s="311">
        <f t="shared" si="48"/>
        <v>22.097999999999995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1.7304403628588447</v>
      </c>
      <c r="C162" s="302">
        <v>4.2999812904078025</v>
      </c>
      <c r="D162" s="302">
        <f>SUM(B162:C162)</f>
        <v>6.0304216532666475</v>
      </c>
      <c r="E162" s="303"/>
      <c r="F162" s="302">
        <v>2.3049473600051686</v>
      </c>
      <c r="G162" s="302">
        <v>4.2797919031126606</v>
      </c>
      <c r="H162" s="302">
        <f>SUM(F162:G162)</f>
        <v>6.5847392631178288</v>
      </c>
      <c r="I162" s="303"/>
      <c r="J162" s="302">
        <v>3.0076511773019856</v>
      </c>
      <c r="K162" s="302">
        <v>4.7899432356763949</v>
      </c>
      <c r="L162" s="302">
        <f>SUM(J162:K162)</f>
        <v>7.7975944129783805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1.780550220035642</v>
      </c>
      <c r="C163" s="302">
        <v>2.2356481724024428</v>
      </c>
      <c r="D163" s="302">
        <f t="shared" ref="D163:D170" si="49">SUM(B163:C163)</f>
        <v>4.0161983924380849</v>
      </c>
      <c r="E163" s="303"/>
      <c r="F163" s="302">
        <v>2.2405563125976404</v>
      </c>
      <c r="G163" s="302">
        <v>2.4946436678406627</v>
      </c>
      <c r="H163" s="302">
        <f t="shared" ref="H163:H170" si="50">SUM(F163:G163)</f>
        <v>4.7351999804383027</v>
      </c>
      <c r="I163" s="303"/>
      <c r="J163" s="302">
        <v>2.8295692636543825</v>
      </c>
      <c r="K163" s="302">
        <v>3.1890680217209932</v>
      </c>
      <c r="L163" s="302">
        <f t="shared" ref="L163:L170" si="51">SUM(J163:K163)</f>
        <v>6.0186372853753758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1.5042757679469381</v>
      </c>
      <c r="C164" s="302">
        <v>2.2000194161964171</v>
      </c>
      <c r="D164" s="302">
        <f t="shared" si="49"/>
        <v>3.7042951841433549</v>
      </c>
      <c r="E164" s="303"/>
      <c r="F164" s="302">
        <v>1.687254380358171</v>
      </c>
      <c r="G164" s="302">
        <v>2.3253418959186876</v>
      </c>
      <c r="H164" s="302">
        <f t="shared" si="50"/>
        <v>4.0125962762768586</v>
      </c>
      <c r="I164" s="303"/>
      <c r="J164" s="302">
        <v>1.8433444381136939</v>
      </c>
      <c r="K164" s="302">
        <v>2.3847011426888955</v>
      </c>
      <c r="L164" s="302">
        <f t="shared" si="51"/>
        <v>4.2280455808025899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3.2182242487819543</v>
      </c>
      <c r="C165" s="302">
        <v>1.6463757557258245</v>
      </c>
      <c r="D165" s="302">
        <f t="shared" si="49"/>
        <v>4.8646000045077784</v>
      </c>
      <c r="E165" s="303"/>
      <c r="F165" s="302">
        <v>3.0400436460446794</v>
      </c>
      <c r="G165" s="302">
        <v>1.8041147863306026</v>
      </c>
      <c r="H165" s="302">
        <f t="shared" si="50"/>
        <v>4.8441584323752824</v>
      </c>
      <c r="I165" s="303"/>
      <c r="J165" s="302">
        <v>2.5635336601341665</v>
      </c>
      <c r="K165" s="302">
        <v>2.11630862434387</v>
      </c>
      <c r="L165" s="302">
        <f t="shared" si="51"/>
        <v>4.6798422844780365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0.39747314055414756</v>
      </c>
      <c r="C166" s="302">
        <v>4.5720066622296391</v>
      </c>
      <c r="D166" s="302">
        <f t="shared" si="49"/>
        <v>4.9694798027837868</v>
      </c>
      <c r="E166" s="303"/>
      <c r="F166" s="302">
        <v>0.41782746984560709</v>
      </c>
      <c r="G166" s="302">
        <v>3.4658332322735488</v>
      </c>
      <c r="H166" s="302">
        <f t="shared" si="50"/>
        <v>3.883660702119156</v>
      </c>
      <c r="I166" s="303"/>
      <c r="J166" s="302">
        <v>0.47101604615683995</v>
      </c>
      <c r="K166" s="302">
        <v>3.3190831908114684</v>
      </c>
      <c r="L166" s="302">
        <f t="shared" si="51"/>
        <v>3.7900992369683082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0.29671985969508946</v>
      </c>
      <c r="C167" s="302">
        <v>9.516231451766724E-2</v>
      </c>
      <c r="D167" s="302">
        <f t="shared" si="49"/>
        <v>0.39188217421275673</v>
      </c>
      <c r="E167" s="303"/>
      <c r="F167" s="302">
        <v>0.30392282616362115</v>
      </c>
      <c r="G167" s="302">
        <v>9.5438854765851525E-2</v>
      </c>
      <c r="H167" s="302">
        <f t="shared" si="50"/>
        <v>0.39936168092947266</v>
      </c>
      <c r="I167" s="303"/>
      <c r="J167" s="302">
        <v>0.42354450854304748</v>
      </c>
      <c r="K167" s="302">
        <v>0.11393373835345465</v>
      </c>
      <c r="L167" s="302">
        <f t="shared" si="51"/>
        <v>0.53747824689650214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8.471381367674276</v>
      </c>
      <c r="C168" s="302">
        <v>4.7151579961651837</v>
      </c>
      <c r="D168" s="302">
        <f t="shared" si="49"/>
        <v>13.18653936383946</v>
      </c>
      <c r="E168" s="303"/>
      <c r="F168" s="302">
        <v>7.2424691584911365</v>
      </c>
      <c r="G168" s="302">
        <v>4.528264042612177</v>
      </c>
      <c r="H168" s="302">
        <f t="shared" si="50"/>
        <v>11.770733201103313</v>
      </c>
      <c r="I168" s="303"/>
      <c r="J168" s="302">
        <v>6.1128104312472482</v>
      </c>
      <c r="K168" s="302">
        <v>4.2389882626435522</v>
      </c>
      <c r="L168" s="302">
        <f t="shared" si="51"/>
        <v>10.3517986938908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0.88211605246398805</v>
      </c>
      <c r="C169" s="302">
        <v>3.3659504792637067</v>
      </c>
      <c r="D169" s="302">
        <f t="shared" si="49"/>
        <v>4.2480665317276944</v>
      </c>
      <c r="E169" s="303"/>
      <c r="F169" s="302">
        <v>0.73615162628487341</v>
      </c>
      <c r="G169" s="302">
        <v>2.6519765106238844</v>
      </c>
      <c r="H169" s="302">
        <f t="shared" si="50"/>
        <v>3.3881281369087577</v>
      </c>
      <c r="I169" s="303"/>
      <c r="J169" s="302">
        <v>1.2177078888994002</v>
      </c>
      <c r="K169" s="302">
        <v>2.7346598380424565</v>
      </c>
      <c r="L169" s="302">
        <f t="shared" si="51"/>
        <v>3.9523677269418567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2.3090255285969481</v>
      </c>
      <c r="C170" s="302">
        <v>3.257491364483498</v>
      </c>
      <c r="D170" s="302">
        <f t="shared" si="49"/>
        <v>5.5665168930804461</v>
      </c>
      <c r="E170" s="303"/>
      <c r="F170" s="302">
        <v>1.7620120318652144</v>
      </c>
      <c r="G170" s="302">
        <v>2.4664102948657982</v>
      </c>
      <c r="H170" s="302">
        <f t="shared" si="50"/>
        <v>4.2284223267310121</v>
      </c>
      <c r="I170" s="303"/>
      <c r="J170" s="302">
        <v>1.4822350724152793</v>
      </c>
      <c r="K170" s="302">
        <v>1.9289014592528659</v>
      </c>
      <c r="L170" s="302">
        <f t="shared" si="51"/>
        <v>3.411136531668145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20.590206548607828</v>
      </c>
      <c r="C172" s="311">
        <f t="shared" ref="C172:D172" si="52">SUM(C162:C170)</f>
        <v>26.387793451392181</v>
      </c>
      <c r="D172" s="311">
        <f t="shared" si="52"/>
        <v>46.978000000000009</v>
      </c>
      <c r="E172" s="311"/>
      <c r="F172" s="311">
        <f t="shared" ref="F172:H172" si="53">SUM(F162:F170)</f>
        <v>19.735184811656111</v>
      </c>
      <c r="G172" s="311">
        <f t="shared" si="53"/>
        <v>24.111815188343876</v>
      </c>
      <c r="H172" s="311">
        <f t="shared" si="53"/>
        <v>43.846999999999987</v>
      </c>
      <c r="I172" s="311"/>
      <c r="J172" s="311">
        <f t="shared" ref="J172:L172" si="54">SUM(J162:J170)</f>
        <v>19.951412486466044</v>
      </c>
      <c r="K172" s="311">
        <f t="shared" si="54"/>
        <v>24.815587513533956</v>
      </c>
      <c r="L172" s="311">
        <f t="shared" si="54"/>
        <v>44.766999999999996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0.17962111840015205</v>
      </c>
      <c r="C179" s="302">
        <v>0.76136061245260933</v>
      </c>
      <c r="D179" s="302">
        <f>SUM(B179:C179)</f>
        <v>0.94098173085276138</v>
      </c>
      <c r="E179" s="303"/>
      <c r="F179" s="302">
        <v>0.31828162342319294</v>
      </c>
      <c r="G179" s="302">
        <v>1.1896887722493616</v>
      </c>
      <c r="H179" s="302">
        <f>SUM(F179:G179)</f>
        <v>1.5079703956725545</v>
      </c>
      <c r="I179" s="303"/>
      <c r="J179" s="302">
        <v>0.47257591699091622</v>
      </c>
      <c r="K179" s="302">
        <v>1.3755720354392698</v>
      </c>
      <c r="L179" s="302">
        <f>SUM(J179:K179)</f>
        <v>1.848147952430186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0.15114735056089831</v>
      </c>
      <c r="C180" s="302">
        <v>0.47163485184804033</v>
      </c>
      <c r="D180" s="302">
        <f t="shared" ref="D180:D187" si="55">SUM(B180:C180)</f>
        <v>0.62278220240893867</v>
      </c>
      <c r="E180" s="303"/>
      <c r="F180" s="302">
        <v>0.29760089275523016</v>
      </c>
      <c r="G180" s="302">
        <v>0.80493234055509699</v>
      </c>
      <c r="H180" s="302">
        <f t="shared" ref="H180:H187" si="56">SUM(F180:G180)</f>
        <v>1.1025332333103273</v>
      </c>
      <c r="I180" s="303"/>
      <c r="J180" s="302">
        <v>0.42651010198341188</v>
      </c>
      <c r="K180" s="302">
        <v>1.0624969218160136</v>
      </c>
      <c r="L180" s="302">
        <f t="shared" ref="L180:L187" si="57">SUM(J180:K180)</f>
        <v>1.4890070237994255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0.16872123097122915</v>
      </c>
      <c r="C181" s="302">
        <v>0.44910148462827409</v>
      </c>
      <c r="D181" s="302">
        <f t="shared" si="55"/>
        <v>0.6178227155995033</v>
      </c>
      <c r="E181" s="303"/>
      <c r="F181" s="302">
        <v>0.2801806519585921</v>
      </c>
      <c r="G181" s="302">
        <v>0.69241453935922526</v>
      </c>
      <c r="H181" s="302">
        <f t="shared" si="56"/>
        <v>0.97259519131781735</v>
      </c>
      <c r="I181" s="303"/>
      <c r="J181" s="302">
        <v>0.34329476449125251</v>
      </c>
      <c r="K181" s="302">
        <v>0.69900318885491042</v>
      </c>
      <c r="L181" s="302">
        <f t="shared" si="57"/>
        <v>1.0422979533461629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0.82894910209196815</v>
      </c>
      <c r="C182" s="302">
        <v>0.47024930905891127</v>
      </c>
      <c r="D182" s="302">
        <f t="shared" si="55"/>
        <v>1.2991984111508794</v>
      </c>
      <c r="E182" s="303"/>
      <c r="F182" s="302">
        <v>1.0789582539573781</v>
      </c>
      <c r="G182" s="302">
        <v>0.76445487551677449</v>
      </c>
      <c r="H182" s="302">
        <f t="shared" si="56"/>
        <v>1.8434131294741527</v>
      </c>
      <c r="I182" s="303"/>
      <c r="J182" s="302">
        <v>1.024441058245156</v>
      </c>
      <c r="K182" s="302">
        <v>0.88110488590873204</v>
      </c>
      <c r="L182" s="302">
        <f t="shared" si="57"/>
        <v>1.905545944153888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1.8087197922048649E-2</v>
      </c>
      <c r="C183" s="302">
        <v>0.75626376858011313</v>
      </c>
      <c r="D183" s="302">
        <f t="shared" si="55"/>
        <v>0.77435096650216173</v>
      </c>
      <c r="E183" s="303"/>
      <c r="F183" s="302">
        <v>2.776207022371904E-2</v>
      </c>
      <c r="G183" s="302">
        <v>0.69535037940879307</v>
      </c>
      <c r="H183" s="302">
        <f t="shared" si="56"/>
        <v>0.72311244963251209</v>
      </c>
      <c r="I183" s="303"/>
      <c r="J183" s="302">
        <v>5.055511945574543E-2</v>
      </c>
      <c r="K183" s="302">
        <v>0.62387664312648083</v>
      </c>
      <c r="L183" s="302">
        <f t="shared" si="57"/>
        <v>0.67443176258222626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0.30567875146881957</v>
      </c>
      <c r="C184" s="302">
        <v>0.27166806841103319</v>
      </c>
      <c r="D184" s="302">
        <f t="shared" si="55"/>
        <v>0.57734681987985281</v>
      </c>
      <c r="E184" s="303"/>
      <c r="F184" s="302">
        <v>0.5144100695013849</v>
      </c>
      <c r="G184" s="302">
        <v>0.43621177754358587</v>
      </c>
      <c r="H184" s="302">
        <f t="shared" si="56"/>
        <v>0.95062184704497077</v>
      </c>
      <c r="I184" s="303"/>
      <c r="J184" s="302">
        <v>0.55014497745566604</v>
      </c>
      <c r="K184" s="302">
        <v>0.5250935839593992</v>
      </c>
      <c r="L184" s="302">
        <f t="shared" si="57"/>
        <v>1.0752385614150652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0.22221492719396996</v>
      </c>
      <c r="C185" s="302">
        <v>0.20667256146378682</v>
      </c>
      <c r="D185" s="302">
        <f t="shared" si="55"/>
        <v>0.42888748865775678</v>
      </c>
      <c r="E185" s="303"/>
      <c r="F185" s="302">
        <v>0.28083654603977548</v>
      </c>
      <c r="G185" s="302">
        <v>0.29276983011108371</v>
      </c>
      <c r="H185" s="302">
        <f t="shared" si="56"/>
        <v>0.57360637615085919</v>
      </c>
      <c r="I185" s="303"/>
      <c r="J185" s="302">
        <v>0.36325442790293561</v>
      </c>
      <c r="K185" s="302">
        <v>0.38995851785446928</v>
      </c>
      <c r="L185" s="302">
        <f t="shared" si="57"/>
        <v>0.75321294575740483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0.17224580473136825</v>
      </c>
      <c r="C186" s="302">
        <v>4.8398261033027952</v>
      </c>
      <c r="D186" s="302">
        <f t="shared" si="55"/>
        <v>5.0120719080341631</v>
      </c>
      <c r="E186" s="303"/>
      <c r="F186" s="302">
        <v>0.25320016182338717</v>
      </c>
      <c r="G186" s="302">
        <v>5.9731127739850338</v>
      </c>
      <c r="H186" s="302">
        <f t="shared" si="56"/>
        <v>6.226312935808421</v>
      </c>
      <c r="I186" s="303"/>
      <c r="J186" s="302">
        <v>0.49738730904176315</v>
      </c>
      <c r="K186" s="302">
        <v>6.6695505952460898</v>
      </c>
      <c r="L186" s="302">
        <f t="shared" si="57"/>
        <v>7.1669379042878534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0.53028055196188573</v>
      </c>
      <c r="C187" s="302">
        <v>1.8072772049520944</v>
      </c>
      <c r="D187" s="302">
        <f t="shared" si="55"/>
        <v>2.3375577569139803</v>
      </c>
      <c r="E187" s="303"/>
      <c r="F187" s="302">
        <v>0.54206224615945076</v>
      </c>
      <c r="G187" s="302">
        <v>1.96977219542892</v>
      </c>
      <c r="H187" s="302">
        <f t="shared" si="56"/>
        <v>2.5118344415883707</v>
      </c>
      <c r="I187" s="303"/>
      <c r="J187" s="302">
        <v>0.63733708712796888</v>
      </c>
      <c r="K187" s="302">
        <v>1.7958428650998135</v>
      </c>
      <c r="L187" s="302">
        <f t="shared" si="57"/>
        <v>2.4331799522277824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2.5769460353023401</v>
      </c>
      <c r="C189" s="311">
        <f t="shared" ref="C189:D189" si="58">SUM(C179:C187)</f>
        <v>10.034053964697659</v>
      </c>
      <c r="D189" s="311">
        <f t="shared" si="58"/>
        <v>12.610999999999997</v>
      </c>
      <c r="E189" s="311"/>
      <c r="F189" s="311">
        <f t="shared" ref="F189:H189" si="59">SUM(F179:F187)</f>
        <v>3.5932925158421107</v>
      </c>
      <c r="G189" s="311">
        <f t="shared" si="59"/>
        <v>12.818707484157875</v>
      </c>
      <c r="H189" s="311">
        <f t="shared" si="59"/>
        <v>16.411999999999985</v>
      </c>
      <c r="I189" s="311"/>
      <c r="J189" s="311">
        <f t="shared" ref="J189:L189" si="60">SUM(J179:J187)</f>
        <v>4.3655007626948166</v>
      </c>
      <c r="K189" s="311">
        <f t="shared" si="60"/>
        <v>14.02249923730518</v>
      </c>
      <c r="L189" s="311">
        <f t="shared" si="60"/>
        <v>18.387999999999995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0.99043865822326072</v>
      </c>
      <c r="C196" s="302">
        <v>1.1200605643757791</v>
      </c>
      <c r="D196" s="302">
        <f>SUM(B196:C196)</f>
        <v>2.1104992225990395</v>
      </c>
      <c r="E196" s="303"/>
      <c r="F196" s="302">
        <v>1.4335363953186604</v>
      </c>
      <c r="G196" s="302">
        <v>1.4639681483055997</v>
      </c>
      <c r="H196" s="302">
        <f>SUM(F196:G196)</f>
        <v>2.8975045436242599</v>
      </c>
      <c r="I196" s="303"/>
      <c r="J196" s="302">
        <v>2.0161013250487607</v>
      </c>
      <c r="K196" s="302">
        <v>2.2167347191491249</v>
      </c>
      <c r="L196" s="302">
        <f>SUM(J196:K196)</f>
        <v>4.2328360441978852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0.28145772463761953</v>
      </c>
      <c r="C197" s="302">
        <v>0.30598035164057785</v>
      </c>
      <c r="D197" s="302">
        <f t="shared" ref="D197:D204" si="61">SUM(B197:C197)</f>
        <v>0.58743807627819744</v>
      </c>
      <c r="E197" s="303"/>
      <c r="F197" s="302">
        <v>0.49085269373582624</v>
      </c>
      <c r="G197" s="302">
        <v>0.49981804138989494</v>
      </c>
      <c r="H197" s="302">
        <f t="shared" ref="H197:H204" si="62">SUM(F197:G197)</f>
        <v>0.99067073512572112</v>
      </c>
      <c r="I197" s="303"/>
      <c r="J197" s="302">
        <v>0.64818959711360413</v>
      </c>
      <c r="K197" s="302">
        <v>0.75813861366236324</v>
      </c>
      <c r="L197" s="302">
        <f t="shared" ref="L197:L204" si="63">SUM(J197:K197)</f>
        <v>1.4063282107759674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0.2988221483298612</v>
      </c>
      <c r="C198" s="302">
        <v>0.3116087331509293</v>
      </c>
      <c r="D198" s="302">
        <f t="shared" si="61"/>
        <v>0.6104308814807905</v>
      </c>
      <c r="E198" s="303"/>
      <c r="F198" s="302">
        <v>0.46610080998909387</v>
      </c>
      <c r="G198" s="302">
        <v>0.44960302461288193</v>
      </c>
      <c r="H198" s="302">
        <f t="shared" si="62"/>
        <v>0.9157038346019758</v>
      </c>
      <c r="I198" s="303"/>
      <c r="J198" s="302">
        <v>0.62794242414849533</v>
      </c>
      <c r="K198" s="302">
        <v>0.61368390864227151</v>
      </c>
      <c r="L198" s="302">
        <f t="shared" si="63"/>
        <v>1.2416263327907668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0.65614629129629198</v>
      </c>
      <c r="C199" s="302">
        <v>0.28964370119656285</v>
      </c>
      <c r="D199" s="302">
        <f t="shared" si="61"/>
        <v>0.94578999249285478</v>
      </c>
      <c r="E199" s="303"/>
      <c r="F199" s="302">
        <v>0.87521751825276073</v>
      </c>
      <c r="G199" s="302">
        <v>0.36648925988666475</v>
      </c>
      <c r="H199" s="302">
        <f t="shared" si="62"/>
        <v>1.2417067781394255</v>
      </c>
      <c r="I199" s="303"/>
      <c r="J199" s="302">
        <v>1.1345343480166894</v>
      </c>
      <c r="K199" s="302">
        <v>0.57811830238662965</v>
      </c>
      <c r="L199" s="302">
        <f t="shared" si="63"/>
        <v>1.712652650403319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0.69809869182225937</v>
      </c>
      <c r="C200" s="302">
        <v>1.5041579381325365</v>
      </c>
      <c r="D200" s="302">
        <f t="shared" si="61"/>
        <v>2.2022566299547961</v>
      </c>
      <c r="E200" s="303"/>
      <c r="F200" s="302">
        <v>0.84809285639020016</v>
      </c>
      <c r="G200" s="302">
        <v>1.3771922778030843</v>
      </c>
      <c r="H200" s="302">
        <f t="shared" si="62"/>
        <v>2.2252851341932844</v>
      </c>
      <c r="I200" s="303"/>
      <c r="J200" s="302">
        <v>0.91037102361781264</v>
      </c>
      <c r="K200" s="302">
        <v>1.1701577639237721</v>
      </c>
      <c r="L200" s="302">
        <f t="shared" si="63"/>
        <v>2.080528787541585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0.65356105686007848</v>
      </c>
      <c r="C201" s="302">
        <v>0.14065547534181122</v>
      </c>
      <c r="D201" s="302">
        <f t="shared" si="61"/>
        <v>0.7942165322018897</v>
      </c>
      <c r="E201" s="303"/>
      <c r="F201" s="302">
        <v>0.76185301045150655</v>
      </c>
      <c r="G201" s="302">
        <v>0.19288050355977557</v>
      </c>
      <c r="H201" s="302">
        <f t="shared" si="62"/>
        <v>0.95473351401128215</v>
      </c>
      <c r="I201" s="303"/>
      <c r="J201" s="302">
        <v>0.91826839449533493</v>
      </c>
      <c r="K201" s="302">
        <v>0.23021655028697038</v>
      </c>
      <c r="L201" s="302">
        <f t="shared" si="63"/>
        <v>1.1484849447823053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0.85639804984543644</v>
      </c>
      <c r="C202" s="302">
        <v>0.56070771266583752</v>
      </c>
      <c r="D202" s="302">
        <f t="shared" si="61"/>
        <v>1.417105762511274</v>
      </c>
      <c r="E202" s="303"/>
      <c r="F202" s="302">
        <v>1.0712285131391917</v>
      </c>
      <c r="G202" s="302">
        <v>0.66243144969008205</v>
      </c>
      <c r="H202" s="302">
        <f t="shared" si="62"/>
        <v>1.7336599628292737</v>
      </c>
      <c r="I202" s="303"/>
      <c r="J202" s="302">
        <v>1.4705321117214458</v>
      </c>
      <c r="K202" s="302">
        <v>0.90452483619156898</v>
      </c>
      <c r="L202" s="302">
        <f t="shared" si="63"/>
        <v>2.3750569479130146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0.12603535757694281</v>
      </c>
      <c r="C203" s="302">
        <v>0.54273308510213514</v>
      </c>
      <c r="D203" s="302">
        <f t="shared" si="61"/>
        <v>0.66876844267907798</v>
      </c>
      <c r="E203" s="303"/>
      <c r="F203" s="302">
        <v>0.13891465205764669</v>
      </c>
      <c r="G203" s="302">
        <v>0.68852216444319381</v>
      </c>
      <c r="H203" s="302">
        <f t="shared" si="62"/>
        <v>0.82743681650084056</v>
      </c>
      <c r="I203" s="303"/>
      <c r="J203" s="302">
        <v>0.33487967038863437</v>
      </c>
      <c r="K203" s="302">
        <v>1.0576013874964223</v>
      </c>
      <c r="L203" s="302">
        <f t="shared" si="63"/>
        <v>1.3924810578850566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4.5873847060881765</v>
      </c>
      <c r="C204" s="302">
        <v>3.3051097537138778</v>
      </c>
      <c r="D204" s="302">
        <f t="shared" si="61"/>
        <v>7.8924944598020543</v>
      </c>
      <c r="E204" s="303"/>
      <c r="F204" s="302">
        <v>5.278505509214261</v>
      </c>
      <c r="G204" s="302">
        <v>3.6807931717596856</v>
      </c>
      <c r="H204" s="302">
        <f t="shared" si="62"/>
        <v>8.9592986809739461</v>
      </c>
      <c r="I204" s="303"/>
      <c r="J204" s="302">
        <v>5.7961675598100335</v>
      </c>
      <c r="K204" s="302">
        <v>4.0698374639000798</v>
      </c>
      <c r="L204" s="302">
        <f t="shared" si="63"/>
        <v>9.8660050237101125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9.1483426846799283</v>
      </c>
      <c r="C206" s="311">
        <f t="shared" ref="C206:D206" si="64">SUM(C196:C204)</f>
        <v>8.0806573153200461</v>
      </c>
      <c r="D206" s="311">
        <f t="shared" si="64"/>
        <v>17.228999999999974</v>
      </c>
      <c r="E206" s="311"/>
      <c r="F206" s="311">
        <f t="shared" ref="F206:H206" si="65">SUM(F196:F204)</f>
        <v>11.364301958549147</v>
      </c>
      <c r="G206" s="311">
        <f t="shared" si="65"/>
        <v>9.3816980414508642</v>
      </c>
      <c r="H206" s="311">
        <f t="shared" si="65"/>
        <v>20.746000000000009</v>
      </c>
      <c r="I206" s="311"/>
      <c r="J206" s="311">
        <f t="shared" ref="J206:L206" si="66">SUM(J196:J204)</f>
        <v>13.856986454360813</v>
      </c>
      <c r="K206" s="311">
        <f t="shared" si="66"/>
        <v>11.599013545639203</v>
      </c>
      <c r="L206" s="311">
        <f t="shared" si="66"/>
        <v>25.456000000000014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3.8896917383304981E-2</v>
      </c>
      <c r="C213" s="302">
        <v>0.10401721685930548</v>
      </c>
      <c r="D213" s="302">
        <f>SUM(B213:C213)</f>
        <v>0.14291413424261046</v>
      </c>
      <c r="E213" s="303"/>
      <c r="F213" s="302">
        <v>4.8448522590444396E-2</v>
      </c>
      <c r="G213" s="302">
        <v>0.11924231335041473</v>
      </c>
      <c r="H213" s="302">
        <f>SUM(F213:G213)</f>
        <v>0.16769083594085912</v>
      </c>
      <c r="I213" s="303"/>
      <c r="J213" s="302">
        <v>4.7943035582552314E-2</v>
      </c>
      <c r="K213" s="302">
        <v>0.12611452440329152</v>
      </c>
      <c r="L213" s="302">
        <f>SUM(J213:K213)</f>
        <v>0.17405755998584382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6.9497002517964951E-2</v>
      </c>
      <c r="C214" s="302">
        <v>0.25324421260265489</v>
      </c>
      <c r="D214" s="302">
        <f t="shared" ref="D214:D221" si="67">SUM(B214:C214)</f>
        <v>0.32274121512061982</v>
      </c>
      <c r="E214" s="303"/>
      <c r="F214" s="302">
        <v>8.6718238739139586E-2</v>
      </c>
      <c r="G214" s="302">
        <v>0.31487492636369985</v>
      </c>
      <c r="H214" s="302">
        <f t="shared" ref="H214:H221" si="68">SUM(F214:G214)</f>
        <v>0.40159316510283943</v>
      </c>
      <c r="I214" s="303"/>
      <c r="J214" s="302">
        <v>9.316616541803649E-2</v>
      </c>
      <c r="K214" s="302">
        <v>0.31965183537720931</v>
      </c>
      <c r="L214" s="302">
        <f t="shared" ref="L214:L221" si="69">SUM(J214:K214)</f>
        <v>0.41281800079524578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0.10718295564083771</v>
      </c>
      <c r="C215" s="302">
        <v>0.2821735711369901</v>
      </c>
      <c r="D215" s="302">
        <f t="shared" si="67"/>
        <v>0.38935652677782784</v>
      </c>
      <c r="E215" s="303"/>
      <c r="F215" s="302">
        <v>0.14943271371698819</v>
      </c>
      <c r="G215" s="302">
        <v>0.34933511441661202</v>
      </c>
      <c r="H215" s="302">
        <f t="shared" si="68"/>
        <v>0.49876782813360021</v>
      </c>
      <c r="I215" s="303"/>
      <c r="J215" s="302">
        <v>0.15090859540401366</v>
      </c>
      <c r="K215" s="302">
        <v>0.33135839801134376</v>
      </c>
      <c r="L215" s="302">
        <f t="shared" si="69"/>
        <v>0.48226699341535739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0.13553550003469378</v>
      </c>
      <c r="C216" s="302">
        <v>4.725609295411741E-2</v>
      </c>
      <c r="D216" s="302">
        <f t="shared" si="67"/>
        <v>0.1827915929888112</v>
      </c>
      <c r="E216" s="303"/>
      <c r="F216" s="302">
        <v>0.11550064514236905</v>
      </c>
      <c r="G216" s="302">
        <v>5.0913155906052443E-2</v>
      </c>
      <c r="H216" s="302">
        <f t="shared" si="68"/>
        <v>0.16641380104842149</v>
      </c>
      <c r="I216" s="303"/>
      <c r="J216" s="302">
        <v>9.3972937291783604E-2</v>
      </c>
      <c r="K216" s="302">
        <v>4.8340936037810596E-2</v>
      </c>
      <c r="L216" s="302">
        <f t="shared" si="69"/>
        <v>0.14231387332959419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1.6788837400769044E-2</v>
      </c>
      <c r="C217" s="302">
        <v>9.5863368965913284E-2</v>
      </c>
      <c r="D217" s="302">
        <f t="shared" si="67"/>
        <v>0.11265220636668233</v>
      </c>
      <c r="E217" s="303"/>
      <c r="F217" s="302">
        <v>2.546793786174574E-2</v>
      </c>
      <c r="G217" s="302">
        <v>8.6939986536068825E-2</v>
      </c>
      <c r="H217" s="302">
        <f t="shared" si="68"/>
        <v>0.11240792439781457</v>
      </c>
      <c r="I217" s="303"/>
      <c r="J217" s="302">
        <v>2.8957036045369852E-2</v>
      </c>
      <c r="K217" s="302">
        <v>7.9120994509566819E-2</v>
      </c>
      <c r="L217" s="302">
        <f t="shared" si="69"/>
        <v>0.10807803055493667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7.1291637605535044E-2</v>
      </c>
      <c r="C218" s="302">
        <v>2.4625972715040387E-2</v>
      </c>
      <c r="D218" s="302">
        <f t="shared" si="67"/>
        <v>9.5917610320575428E-2</v>
      </c>
      <c r="E218" s="303"/>
      <c r="F218" s="302">
        <v>6.1173082361011773E-2</v>
      </c>
      <c r="G218" s="302">
        <v>3.0055036972665865E-2</v>
      </c>
      <c r="H218" s="302">
        <f t="shared" si="68"/>
        <v>9.1228119333677637E-2</v>
      </c>
      <c r="I218" s="303"/>
      <c r="J218" s="302">
        <v>6.2646225354339294E-2</v>
      </c>
      <c r="K218" s="302">
        <v>3.5722579356808892E-2</v>
      </c>
      <c r="L218" s="302">
        <f t="shared" si="69"/>
        <v>9.8368804711148186E-2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4.7787092882582982E-2</v>
      </c>
      <c r="C219" s="302">
        <v>4.5512750469397088E-2</v>
      </c>
      <c r="D219" s="302">
        <f t="shared" si="67"/>
        <v>9.3299843351980077E-2</v>
      </c>
      <c r="E219" s="303"/>
      <c r="F219" s="302">
        <v>4.1470540529447403E-2</v>
      </c>
      <c r="G219" s="302">
        <v>4.5304968723138044E-2</v>
      </c>
      <c r="H219" s="302">
        <f t="shared" si="68"/>
        <v>8.6775509252585453E-2</v>
      </c>
      <c r="I219" s="303"/>
      <c r="J219" s="302">
        <v>4.1920376602266253E-2</v>
      </c>
      <c r="K219" s="302">
        <v>5.8078104975028869E-2</v>
      </c>
      <c r="L219" s="302">
        <f t="shared" si="69"/>
        <v>9.9998481577295129E-2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1.1282392451564415E-2</v>
      </c>
      <c r="C220" s="302">
        <v>2.3566291244080623E-2</v>
      </c>
      <c r="D220" s="302">
        <f t="shared" si="67"/>
        <v>3.484868369564504E-2</v>
      </c>
      <c r="E220" s="303"/>
      <c r="F220" s="302">
        <v>2.0465216995042307E-2</v>
      </c>
      <c r="G220" s="302">
        <v>2.3725798945390838E-2</v>
      </c>
      <c r="H220" s="302">
        <f t="shared" si="68"/>
        <v>4.4191015940433148E-2</v>
      </c>
      <c r="I220" s="303"/>
      <c r="J220" s="302">
        <v>2.6657526628032661E-2</v>
      </c>
      <c r="K220" s="302">
        <v>2.4144034720182884E-2</v>
      </c>
      <c r="L220" s="302">
        <f t="shared" si="69"/>
        <v>5.0801561348215549E-2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0.12809968876909897</v>
      </c>
      <c r="C221" s="302">
        <v>0.10537849836614667</v>
      </c>
      <c r="D221" s="302">
        <f t="shared" si="67"/>
        <v>0.23347818713524565</v>
      </c>
      <c r="E221" s="303"/>
      <c r="F221" s="302">
        <v>0.12337468191521508</v>
      </c>
      <c r="G221" s="302">
        <v>8.5557118934555365E-2</v>
      </c>
      <c r="H221" s="302">
        <f t="shared" si="68"/>
        <v>0.20893180084977045</v>
      </c>
      <c r="I221" s="303"/>
      <c r="J221" s="302">
        <v>0.11407944591300323</v>
      </c>
      <c r="K221" s="302">
        <v>0.10221724836935897</v>
      </c>
      <c r="L221" s="302">
        <f t="shared" si="69"/>
        <v>0.2162966942823622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0.62636202468635183</v>
      </c>
      <c r="C223" s="311">
        <f t="shared" ref="C223:D223" si="70">SUM(C213:C221)</f>
        <v>0.98163797531364583</v>
      </c>
      <c r="D223" s="311">
        <f t="shared" si="70"/>
        <v>1.6079999999999979</v>
      </c>
      <c r="E223" s="311"/>
      <c r="F223" s="311">
        <f t="shared" ref="F223:H223" si="71">SUM(F213:F221)</f>
        <v>0.67205157985140351</v>
      </c>
      <c r="G223" s="311">
        <f t="shared" si="71"/>
        <v>1.1059484201485981</v>
      </c>
      <c r="H223" s="311">
        <f t="shared" si="71"/>
        <v>1.7780000000000018</v>
      </c>
      <c r="I223" s="311"/>
      <c r="J223" s="311">
        <f t="shared" ref="J223:L223" si="72">SUM(J213:J221)</f>
        <v>0.66025134423939735</v>
      </c>
      <c r="K223" s="311">
        <f t="shared" si="72"/>
        <v>1.1247486557606017</v>
      </c>
      <c r="L223" s="311">
        <f t="shared" si="72"/>
        <v>1.7849999999999988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0.26645812574752115</v>
      </c>
      <c r="C230" s="302">
        <v>0.6785117603359333</v>
      </c>
      <c r="D230" s="302">
        <f>SUM(B230:C230)</f>
        <v>0.94496988608345445</v>
      </c>
      <c r="E230" s="303"/>
      <c r="F230" s="302">
        <v>0.32046477051489947</v>
      </c>
      <c r="G230" s="302">
        <v>0.79769496627120451</v>
      </c>
      <c r="H230" s="302">
        <f>SUM(F230:G230)</f>
        <v>1.118159736786104</v>
      </c>
      <c r="I230" s="303"/>
      <c r="J230" s="302">
        <v>0.40987680341053634</v>
      </c>
      <c r="K230" s="302">
        <v>0.81811828419975363</v>
      </c>
      <c r="L230" s="302">
        <f>SUM(J230:K230)</f>
        <v>1.2279950876102901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0.48872058443136129</v>
      </c>
      <c r="C231" s="302">
        <v>2.310196923268987</v>
      </c>
      <c r="D231" s="302">
        <f t="shared" ref="D231:D238" si="73">SUM(B231:C231)</f>
        <v>2.7989175077003483</v>
      </c>
      <c r="E231" s="303"/>
      <c r="F231" s="302">
        <v>0.65284108039924349</v>
      </c>
      <c r="G231" s="302">
        <v>2.71971225324417</v>
      </c>
      <c r="H231" s="302">
        <f t="shared" ref="H231:H238" si="74">SUM(F231:G231)</f>
        <v>3.3725533336434133</v>
      </c>
      <c r="I231" s="303"/>
      <c r="J231" s="302">
        <v>0.86061941175902146</v>
      </c>
      <c r="K231" s="302">
        <v>3.0288970526414842</v>
      </c>
      <c r="L231" s="302">
        <f t="shared" ref="L231:L238" si="75">SUM(J231:K231)</f>
        <v>3.8895164644005056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0.39504009444263272</v>
      </c>
      <c r="C232" s="302">
        <v>0.83628576935406207</v>
      </c>
      <c r="D232" s="302">
        <f t="shared" si="73"/>
        <v>1.2313258637966948</v>
      </c>
      <c r="E232" s="303"/>
      <c r="F232" s="302">
        <v>0.46137273154166281</v>
      </c>
      <c r="G232" s="302">
        <v>0.94799832435152553</v>
      </c>
      <c r="H232" s="302">
        <f t="shared" si="74"/>
        <v>1.4093710558931885</v>
      </c>
      <c r="I232" s="303"/>
      <c r="J232" s="302">
        <v>0.52800216626837426</v>
      </c>
      <c r="K232" s="302">
        <v>1.0049153753216318</v>
      </c>
      <c r="L232" s="302">
        <f t="shared" si="75"/>
        <v>1.532917541590006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0.50898747082603035</v>
      </c>
      <c r="C233" s="302">
        <v>0.20153275236548648</v>
      </c>
      <c r="D233" s="302">
        <f t="shared" si="73"/>
        <v>0.71052022319151686</v>
      </c>
      <c r="E233" s="303"/>
      <c r="F233" s="302">
        <v>0.38810775002509762</v>
      </c>
      <c r="G233" s="302">
        <v>0.22578161081027676</v>
      </c>
      <c r="H233" s="302">
        <f t="shared" si="74"/>
        <v>0.61388936083537438</v>
      </c>
      <c r="I233" s="303"/>
      <c r="J233" s="302">
        <v>0.2757402468732072</v>
      </c>
      <c r="K233" s="302">
        <v>0.24658797090796661</v>
      </c>
      <c r="L233" s="302">
        <f t="shared" si="75"/>
        <v>0.52232821778117378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2.6424152152292584E-2</v>
      </c>
      <c r="C234" s="302">
        <v>0.34603504814881314</v>
      </c>
      <c r="D234" s="302">
        <f t="shared" si="73"/>
        <v>0.37245920030110574</v>
      </c>
      <c r="E234" s="303"/>
      <c r="F234" s="302">
        <v>3.2282986236074639E-2</v>
      </c>
      <c r="G234" s="302">
        <v>0.34537468265471283</v>
      </c>
      <c r="H234" s="302">
        <f t="shared" si="74"/>
        <v>0.37765766889078745</v>
      </c>
      <c r="I234" s="303"/>
      <c r="J234" s="302">
        <v>6.5415407300429454E-2</v>
      </c>
      <c r="K234" s="302">
        <v>0.36489344759924425</v>
      </c>
      <c r="L234" s="302">
        <f t="shared" si="75"/>
        <v>0.43030885489967369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0.10018946386084822</v>
      </c>
      <c r="C235" s="302">
        <v>7.5192360751879961E-2</v>
      </c>
      <c r="D235" s="302">
        <f t="shared" si="73"/>
        <v>0.17538182461272817</v>
      </c>
      <c r="E235" s="303"/>
      <c r="F235" s="302">
        <v>9.4022833474276979E-2</v>
      </c>
      <c r="G235" s="302">
        <v>7.7967059716684772E-2</v>
      </c>
      <c r="H235" s="302">
        <f t="shared" si="74"/>
        <v>0.17198989319096175</v>
      </c>
      <c r="I235" s="303"/>
      <c r="J235" s="302">
        <v>0.11819987050612434</v>
      </c>
      <c r="K235" s="302">
        <v>0.11859151471153248</v>
      </c>
      <c r="L235" s="302">
        <f t="shared" si="75"/>
        <v>0.2367913852176568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0.20134098955326726</v>
      </c>
      <c r="C236" s="302">
        <v>0.10449112911461689</v>
      </c>
      <c r="D236" s="302">
        <f t="shared" si="73"/>
        <v>0.30583211866788418</v>
      </c>
      <c r="E236" s="303"/>
      <c r="F236" s="302">
        <v>0.16816161754613143</v>
      </c>
      <c r="G236" s="302">
        <v>0.1262368308063542</v>
      </c>
      <c r="H236" s="302">
        <f t="shared" si="74"/>
        <v>0.29439844835248563</v>
      </c>
      <c r="I236" s="303"/>
      <c r="J236" s="302">
        <v>0.18727488257920366</v>
      </c>
      <c r="K236" s="302">
        <v>0.17915317578627055</v>
      </c>
      <c r="L236" s="302">
        <f t="shared" si="75"/>
        <v>0.36642805836547421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1.3303821324806083E-2</v>
      </c>
      <c r="C237" s="302">
        <v>5.0010976442807678E-2</v>
      </c>
      <c r="D237" s="302">
        <f t="shared" si="73"/>
        <v>6.3314797767613756E-2</v>
      </c>
      <c r="E237" s="303"/>
      <c r="F237" s="302">
        <v>1.1303503004541028E-2</v>
      </c>
      <c r="G237" s="302">
        <v>6.6199160343657817E-2</v>
      </c>
      <c r="H237" s="302">
        <f t="shared" si="74"/>
        <v>7.7502663348198844E-2</v>
      </c>
      <c r="I237" s="303"/>
      <c r="J237" s="302">
        <v>1.6464729467334068E-2</v>
      </c>
      <c r="K237" s="302">
        <v>8.0733096846231325E-2</v>
      </c>
      <c r="L237" s="302">
        <f t="shared" si="75"/>
        <v>9.7197826313565397E-2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4.312787287031495E-2</v>
      </c>
      <c r="C238" s="302">
        <v>6.7150705008344094E-2</v>
      </c>
      <c r="D238" s="302">
        <f t="shared" si="73"/>
        <v>0.11027857787865905</v>
      </c>
      <c r="E238" s="303"/>
      <c r="F238" s="302">
        <v>3.0557262052067366E-2</v>
      </c>
      <c r="G238" s="302">
        <v>6.2920577007400336E-2</v>
      </c>
      <c r="H238" s="302">
        <f t="shared" si="74"/>
        <v>9.3477839059467702E-2</v>
      </c>
      <c r="I238" s="303"/>
      <c r="J238" s="302">
        <v>3.0096102552014468E-2</v>
      </c>
      <c r="K238" s="302">
        <v>6.142046126964059E-2</v>
      </c>
      <c r="L238" s="302">
        <f t="shared" si="75"/>
        <v>9.1516563821655059E-2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2.0435925752090744</v>
      </c>
      <c r="C240" s="311">
        <f t="shared" ref="C240:D240" si="76">SUM(C230:C238)</f>
        <v>4.669407424790931</v>
      </c>
      <c r="D240" s="311">
        <f t="shared" si="76"/>
        <v>6.7130000000000045</v>
      </c>
      <c r="E240" s="311"/>
      <c r="F240" s="311">
        <f t="shared" ref="F240:H240" si="77">SUM(F230:F238)</f>
        <v>2.1591145347939951</v>
      </c>
      <c r="G240" s="311">
        <f t="shared" si="77"/>
        <v>5.3698854652059858</v>
      </c>
      <c r="H240" s="311">
        <f t="shared" si="77"/>
        <v>7.5289999999999822</v>
      </c>
      <c r="I240" s="311"/>
      <c r="J240" s="311">
        <f t="shared" ref="J240:L240" si="78">SUM(J230:J238)</f>
        <v>2.4916896207162451</v>
      </c>
      <c r="K240" s="311">
        <f t="shared" si="78"/>
        <v>5.903310379283754</v>
      </c>
      <c r="L240" s="311">
        <f t="shared" si="78"/>
        <v>8.3949999999999996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0.25330278337714845</v>
      </c>
      <c r="C247" s="302">
        <v>0.52989654940493502</v>
      </c>
      <c r="D247" s="302">
        <f>SUM(B247:C247)</f>
        <v>0.78319933278208342</v>
      </c>
      <c r="E247" s="303"/>
      <c r="F247" s="302">
        <v>0.26450858986495107</v>
      </c>
      <c r="G247" s="302">
        <v>0.48207711424644162</v>
      </c>
      <c r="H247" s="302">
        <f>SUM(F247:G247)</f>
        <v>0.74658570411139269</v>
      </c>
      <c r="I247" s="303"/>
      <c r="J247" s="302">
        <v>0.30590758491581926</v>
      </c>
      <c r="K247" s="302">
        <v>0.44195822233796295</v>
      </c>
      <c r="L247" s="302">
        <f>SUM(J247:K247)</f>
        <v>0.74786580725378227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0.33006764059686194</v>
      </c>
      <c r="C248" s="302">
        <v>0.70914609750561153</v>
      </c>
      <c r="D248" s="302">
        <f t="shared" ref="D248:D255" si="79">SUM(B248:C248)</f>
        <v>1.0392137381024735</v>
      </c>
      <c r="E248" s="303"/>
      <c r="F248" s="302">
        <v>0.37619825762434811</v>
      </c>
      <c r="G248" s="302">
        <v>0.67980743075371319</v>
      </c>
      <c r="H248" s="302">
        <f t="shared" ref="H248:H255" si="80">SUM(F248:G248)</f>
        <v>1.0560056883780613</v>
      </c>
      <c r="I248" s="303"/>
      <c r="J248" s="302">
        <v>0.46930050611441848</v>
      </c>
      <c r="K248" s="302">
        <v>0.75854627728808333</v>
      </c>
      <c r="L248" s="302">
        <f t="shared" ref="L248:L255" si="81">SUM(J248:K248)</f>
        <v>1.2278467834025018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0.54153721158369716</v>
      </c>
      <c r="C249" s="302">
        <v>0.77236275027753098</v>
      </c>
      <c r="D249" s="302">
        <f t="shared" si="79"/>
        <v>1.3138999618612281</v>
      </c>
      <c r="E249" s="303"/>
      <c r="F249" s="302">
        <v>0.4951445295956256</v>
      </c>
      <c r="G249" s="302">
        <v>0.70493084205252765</v>
      </c>
      <c r="H249" s="302">
        <f t="shared" si="80"/>
        <v>1.2000753716481531</v>
      </c>
      <c r="I249" s="303"/>
      <c r="J249" s="302">
        <v>0.50680687786647904</v>
      </c>
      <c r="K249" s="302">
        <v>0.58908398578086896</v>
      </c>
      <c r="L249" s="302">
        <f t="shared" si="81"/>
        <v>1.0958908636473481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1.2961766805346249</v>
      </c>
      <c r="C250" s="302">
        <v>0.52461216179390557</v>
      </c>
      <c r="D250" s="302">
        <f t="shared" si="79"/>
        <v>1.8207888423285303</v>
      </c>
      <c r="E250" s="303"/>
      <c r="F250" s="302">
        <v>1.0465960085170687</v>
      </c>
      <c r="G250" s="302">
        <v>0.49138910436930233</v>
      </c>
      <c r="H250" s="302">
        <f t="shared" si="80"/>
        <v>1.5379851128863711</v>
      </c>
      <c r="I250" s="303"/>
      <c r="J250" s="302">
        <v>0.72945633192326342</v>
      </c>
      <c r="K250" s="302">
        <v>0.46218513819691404</v>
      </c>
      <c r="L250" s="302">
        <f t="shared" si="81"/>
        <v>1.1916414701201774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1.6892352214217692E-2</v>
      </c>
      <c r="C251" s="302">
        <v>5.4381171257441213E-2</v>
      </c>
      <c r="D251" s="302">
        <f t="shared" si="79"/>
        <v>7.1273523471658912E-2</v>
      </c>
      <c r="E251" s="303"/>
      <c r="F251" s="302">
        <v>1.2596398883418012E-2</v>
      </c>
      <c r="G251" s="302">
        <v>3.6405567376697485E-2</v>
      </c>
      <c r="H251" s="302">
        <f t="shared" si="80"/>
        <v>4.90019662601155E-2</v>
      </c>
      <c r="I251" s="303"/>
      <c r="J251" s="302">
        <v>1.8231342669163132E-2</v>
      </c>
      <c r="K251" s="302">
        <v>3.021951503510148E-2</v>
      </c>
      <c r="L251" s="302">
        <f t="shared" si="81"/>
        <v>4.8450857704264612E-2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3.7171057410590291E-2</v>
      </c>
      <c r="C252" s="302">
        <v>1.8292936189404391E-2</v>
      </c>
      <c r="D252" s="302">
        <f t="shared" si="79"/>
        <v>5.5463993599994682E-2</v>
      </c>
      <c r="E252" s="303"/>
      <c r="F252" s="302">
        <v>2.3490962461840032E-2</v>
      </c>
      <c r="G252" s="302">
        <v>1.8011286208738087E-2</v>
      </c>
      <c r="H252" s="302">
        <f t="shared" si="80"/>
        <v>4.1502248670578119E-2</v>
      </c>
      <c r="I252" s="303"/>
      <c r="J252" s="302">
        <v>2.8586542049403522E-2</v>
      </c>
      <c r="K252" s="302">
        <v>2.3099057421872106E-2</v>
      </c>
      <c r="L252" s="302">
        <f t="shared" si="81"/>
        <v>5.1685599471275628E-2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0.34705414187928441</v>
      </c>
      <c r="C253" s="302">
        <v>0.19159509446370049</v>
      </c>
      <c r="D253" s="302">
        <f t="shared" si="79"/>
        <v>0.53864923634298489</v>
      </c>
      <c r="E253" s="303"/>
      <c r="F253" s="302">
        <v>0.2644238609122343</v>
      </c>
      <c r="G253" s="302">
        <v>0.163261470782571</v>
      </c>
      <c r="H253" s="302">
        <f t="shared" si="80"/>
        <v>0.42768533169480527</v>
      </c>
      <c r="I253" s="303"/>
      <c r="J253" s="302">
        <v>0.28840120498710087</v>
      </c>
      <c r="K253" s="302">
        <v>0.19837149547592228</v>
      </c>
      <c r="L253" s="302">
        <f t="shared" si="81"/>
        <v>0.48677270046302312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7.4981769696286392E-3</v>
      </c>
      <c r="C254" s="302">
        <v>3.2694374146240109E-2</v>
      </c>
      <c r="D254" s="302">
        <f t="shared" si="79"/>
        <v>4.0192551115868745E-2</v>
      </c>
      <c r="E254" s="303"/>
      <c r="F254" s="302">
        <v>4.3482204737546265E-3</v>
      </c>
      <c r="G254" s="302">
        <v>3.3350370400409279E-2</v>
      </c>
      <c r="H254" s="302">
        <f t="shared" si="80"/>
        <v>3.7698590874163905E-2</v>
      </c>
      <c r="I254" s="303"/>
      <c r="J254" s="302">
        <v>6.862112159778039E-3</v>
      </c>
      <c r="K254" s="302">
        <v>4.7891452237556968E-2</v>
      </c>
      <c r="L254" s="302">
        <f t="shared" si="81"/>
        <v>5.475356439733501E-2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5.6184128762706856E-2</v>
      </c>
      <c r="C255" s="302">
        <v>4.3134691632487968E-2</v>
      </c>
      <c r="D255" s="302">
        <f t="shared" si="79"/>
        <v>9.9318820395194823E-2</v>
      </c>
      <c r="E255" s="303"/>
      <c r="F255" s="302">
        <v>2.3900989227878727E-2</v>
      </c>
      <c r="G255" s="302">
        <v>3.1558996248485245E-2</v>
      </c>
      <c r="H255" s="302">
        <f t="shared" si="80"/>
        <v>5.5459985476363972E-2</v>
      </c>
      <c r="I255" s="303"/>
      <c r="J255" s="302">
        <v>2.4274259442481218E-2</v>
      </c>
      <c r="K255" s="302">
        <v>2.8818094097810481E-2</v>
      </c>
      <c r="L255" s="302">
        <f t="shared" si="81"/>
        <v>5.3092353540291695E-2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2.8858841733287601</v>
      </c>
      <c r="C257" s="311">
        <f t="shared" ref="C257:D257" si="82">SUM(C247:C255)</f>
        <v>2.8761158266712572</v>
      </c>
      <c r="D257" s="311">
        <f t="shared" si="82"/>
        <v>5.7620000000000164</v>
      </c>
      <c r="E257" s="311"/>
      <c r="F257" s="311">
        <f t="shared" ref="F257:H257" si="83">SUM(F247:F255)</f>
        <v>2.5112078175611194</v>
      </c>
      <c r="G257" s="311">
        <f t="shared" si="83"/>
        <v>2.6407921824388865</v>
      </c>
      <c r="H257" s="311">
        <f t="shared" si="83"/>
        <v>5.1520000000000037</v>
      </c>
      <c r="I257" s="311"/>
      <c r="J257" s="311">
        <f t="shared" ref="J257:L257" si="84">SUM(J247:J255)</f>
        <v>2.3778267621279068</v>
      </c>
      <c r="K257" s="311">
        <f t="shared" si="84"/>
        <v>2.580173237872093</v>
      </c>
      <c r="L257" s="311">
        <f t="shared" si="84"/>
        <v>4.9579999999999993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0.33988950950899244</v>
      </c>
      <c r="C264" s="302">
        <v>0.49501407595971569</v>
      </c>
      <c r="D264" s="302">
        <f>SUM(B264:C264)</f>
        <v>0.83490358546870813</v>
      </c>
      <c r="E264" s="303"/>
      <c r="F264" s="302">
        <v>0.36063394398819493</v>
      </c>
      <c r="G264" s="302">
        <v>0.71557059174490178</v>
      </c>
      <c r="H264" s="302">
        <f>SUM(F264:G264)</f>
        <v>1.0762045357330967</v>
      </c>
      <c r="I264" s="303"/>
      <c r="J264" s="302">
        <v>0.50323724005039805</v>
      </c>
      <c r="K264" s="302">
        <v>0.91925773011127832</v>
      </c>
      <c r="L264" s="302">
        <f>SUM(J264:K264)</f>
        <v>1.4224949701616763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0.44577510403269316</v>
      </c>
      <c r="C265" s="302">
        <v>0.42106212225203821</v>
      </c>
      <c r="D265" s="302">
        <f t="shared" ref="D265:D272" si="85">SUM(B265:C265)</f>
        <v>0.86683722628473137</v>
      </c>
      <c r="E265" s="303"/>
      <c r="F265" s="302">
        <v>0.49499274590575648</v>
      </c>
      <c r="G265" s="302">
        <v>0.64736367232968317</v>
      </c>
      <c r="H265" s="302">
        <f t="shared" ref="H265:H272" si="86">SUM(F265:G265)</f>
        <v>1.1423564182354395</v>
      </c>
      <c r="I265" s="303"/>
      <c r="J265" s="302">
        <v>0.67865535664861587</v>
      </c>
      <c r="K265" s="302">
        <v>0.85028033609527087</v>
      </c>
      <c r="L265" s="302">
        <f t="shared" ref="L265:L272" si="87">SUM(J265:K265)</f>
        <v>1.5289356927438869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0.45817934101012414</v>
      </c>
      <c r="C266" s="302">
        <v>0.45565909782431907</v>
      </c>
      <c r="D266" s="302">
        <f t="shared" si="85"/>
        <v>0.91383843883444316</v>
      </c>
      <c r="E266" s="303"/>
      <c r="F266" s="302">
        <v>0.4809064692635644</v>
      </c>
      <c r="G266" s="302">
        <v>0.64867891378313036</v>
      </c>
      <c r="H266" s="302">
        <f t="shared" si="86"/>
        <v>1.1295853830466949</v>
      </c>
      <c r="I266" s="303"/>
      <c r="J266" s="302">
        <v>0.62541175919659642</v>
      </c>
      <c r="K266" s="302">
        <v>0.66656162646637174</v>
      </c>
      <c r="L266" s="302">
        <f t="shared" si="87"/>
        <v>1.2919733856629683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1.242944603354363</v>
      </c>
      <c r="C267" s="302">
        <v>0.20082414372941035</v>
      </c>
      <c r="D267" s="302">
        <f t="shared" si="85"/>
        <v>1.4437687470837732</v>
      </c>
      <c r="E267" s="303"/>
      <c r="F267" s="302">
        <v>1.0940560411014744</v>
      </c>
      <c r="G267" s="302">
        <v>0.27646506742284072</v>
      </c>
      <c r="H267" s="302">
        <f t="shared" si="86"/>
        <v>1.370521108524315</v>
      </c>
      <c r="I267" s="303"/>
      <c r="J267" s="302">
        <v>0.91709405841896052</v>
      </c>
      <c r="K267" s="302">
        <v>0.30090711417502114</v>
      </c>
      <c r="L267" s="302">
        <f t="shared" si="87"/>
        <v>1.2180011725939817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5.5780571877597288E-2</v>
      </c>
      <c r="C268" s="302">
        <v>0.31967132595897058</v>
      </c>
      <c r="D268" s="302">
        <f t="shared" si="85"/>
        <v>0.37545189783656785</v>
      </c>
      <c r="E268" s="303"/>
      <c r="F268" s="302">
        <v>6.7937457642142735E-2</v>
      </c>
      <c r="G268" s="302">
        <v>0.24240975643310267</v>
      </c>
      <c r="H268" s="302">
        <f t="shared" si="86"/>
        <v>0.3103472140752454</v>
      </c>
      <c r="I268" s="303"/>
      <c r="J268" s="302">
        <v>0.13457427045104389</v>
      </c>
      <c r="K268" s="302">
        <v>0.2821901225738922</v>
      </c>
      <c r="L268" s="302">
        <f t="shared" si="87"/>
        <v>0.41676439302493606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0.15682023361133568</v>
      </c>
      <c r="C269" s="302">
        <v>7.8935548538534031E-2</v>
      </c>
      <c r="D269" s="302">
        <f t="shared" si="85"/>
        <v>0.2357557821498697</v>
      </c>
      <c r="E269" s="303"/>
      <c r="F269" s="302">
        <v>0.13368365442812449</v>
      </c>
      <c r="G269" s="302">
        <v>9.9332189806326313E-2</v>
      </c>
      <c r="H269" s="302">
        <f t="shared" si="86"/>
        <v>0.23301584423445082</v>
      </c>
      <c r="I269" s="303"/>
      <c r="J269" s="302">
        <v>0.18275566260692799</v>
      </c>
      <c r="K269" s="302">
        <v>0.13756604428052993</v>
      </c>
      <c r="L269" s="302">
        <f t="shared" si="87"/>
        <v>0.32032170688745792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0.58850500349282031</v>
      </c>
      <c r="C270" s="302">
        <v>0.3217871649891853</v>
      </c>
      <c r="D270" s="302">
        <f t="shared" si="85"/>
        <v>0.91029216848200556</v>
      </c>
      <c r="E270" s="303"/>
      <c r="F270" s="302">
        <v>0.4735305738739623</v>
      </c>
      <c r="G270" s="302">
        <v>0.40593545199084485</v>
      </c>
      <c r="H270" s="302">
        <f t="shared" si="86"/>
        <v>0.87946602586480715</v>
      </c>
      <c r="I270" s="303"/>
      <c r="J270" s="302">
        <v>0.55513283710623729</v>
      </c>
      <c r="K270" s="302">
        <v>0.42406450716814453</v>
      </c>
      <c r="L270" s="302">
        <f t="shared" si="87"/>
        <v>0.97919734427438176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9.338879206331429E-3</v>
      </c>
      <c r="C271" s="302">
        <v>7.2056088215311537E-2</v>
      </c>
      <c r="D271" s="302">
        <f t="shared" si="85"/>
        <v>8.1394967421642969E-2</v>
      </c>
      <c r="E271" s="303"/>
      <c r="F271" s="302">
        <v>8.3992481741113588E-3</v>
      </c>
      <c r="G271" s="302">
        <v>7.614259471411125E-2</v>
      </c>
      <c r="H271" s="302">
        <f t="shared" si="86"/>
        <v>8.4541842888222613E-2</v>
      </c>
      <c r="I271" s="303"/>
      <c r="J271" s="302">
        <v>1.8173265690123685E-2</v>
      </c>
      <c r="K271" s="302">
        <v>8.03632704435258E-2</v>
      </c>
      <c r="L271" s="302">
        <f t="shared" si="87"/>
        <v>9.8536536133649488E-2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0.3339570821668108</v>
      </c>
      <c r="C272" s="302">
        <v>0.12580010427144797</v>
      </c>
      <c r="D272" s="302">
        <f t="shared" si="85"/>
        <v>0.4597571864382588</v>
      </c>
      <c r="E272" s="303"/>
      <c r="F272" s="302">
        <v>0.28630552312327118</v>
      </c>
      <c r="G272" s="302">
        <v>0.12265610427445987</v>
      </c>
      <c r="H272" s="302">
        <f t="shared" si="86"/>
        <v>0.40896162739773106</v>
      </c>
      <c r="I272" s="303"/>
      <c r="J272" s="302">
        <v>0.32199224556446882</v>
      </c>
      <c r="K272" s="302">
        <v>0.13578255295258829</v>
      </c>
      <c r="L272" s="302">
        <f t="shared" si="87"/>
        <v>0.4577747985170571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3.6311903282610682</v>
      </c>
      <c r="C274" s="311">
        <f t="shared" ref="C274:D274" si="88">SUM(C264:C272)</f>
        <v>2.4908096717389325</v>
      </c>
      <c r="D274" s="311">
        <f t="shared" si="88"/>
        <v>6.1219999999999999</v>
      </c>
      <c r="E274" s="311"/>
      <c r="F274" s="311">
        <f t="shared" ref="F274:H274" si="89">SUM(F264:F272)</f>
        <v>3.4004456575006019</v>
      </c>
      <c r="G274" s="311">
        <f t="shared" si="89"/>
        <v>3.2345543424994005</v>
      </c>
      <c r="H274" s="311">
        <f t="shared" si="89"/>
        <v>6.6350000000000042</v>
      </c>
      <c r="I274" s="311"/>
      <c r="J274" s="311">
        <f t="shared" ref="J274:L274" si="90">SUM(J264:J272)</f>
        <v>3.9370266957333726</v>
      </c>
      <c r="K274" s="311">
        <f t="shared" si="90"/>
        <v>3.7969733042666229</v>
      </c>
      <c r="L274" s="311">
        <f t="shared" si="90"/>
        <v>7.7339999999999955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0.68389352673407122</v>
      </c>
      <c r="C281" s="302">
        <v>1.3986068290644234</v>
      </c>
      <c r="D281" s="302">
        <f>SUM(B281:C281)</f>
        <v>2.0825003557984947</v>
      </c>
      <c r="E281" s="303"/>
      <c r="F281" s="302">
        <v>0.71660239826183836</v>
      </c>
      <c r="G281" s="302">
        <v>1.5836848418759768</v>
      </c>
      <c r="H281" s="302">
        <f>SUM(F281:G281)</f>
        <v>2.3002872401378154</v>
      </c>
      <c r="I281" s="303"/>
      <c r="J281" s="302">
        <v>0.93021452102386637</v>
      </c>
      <c r="K281" s="302">
        <v>1.6984050795952905</v>
      </c>
      <c r="L281" s="302">
        <f>SUM(J281:K281)</f>
        <v>2.6286196006191567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1.7531570017047089</v>
      </c>
      <c r="C282" s="302">
        <v>4.2472752270851304</v>
      </c>
      <c r="D282" s="302">
        <f t="shared" ref="D282:D289" si="91">SUM(B282:C282)</f>
        <v>6.0004322287898395</v>
      </c>
      <c r="E282" s="303"/>
      <c r="F282" s="302">
        <v>1.9372577951428787</v>
      </c>
      <c r="G282" s="302">
        <v>5.3880553905351807</v>
      </c>
      <c r="H282" s="302">
        <f t="shared" ref="H282:H289" si="92">SUM(F282:G282)</f>
        <v>7.3253131856780591</v>
      </c>
      <c r="I282" s="303"/>
      <c r="J282" s="302">
        <v>2.6979978121456347</v>
      </c>
      <c r="K282" s="302">
        <v>5.979849884682646</v>
      </c>
      <c r="L282" s="302">
        <f t="shared" ref="L282:L289" si="93">SUM(J282:K282)</f>
        <v>8.6778476968282803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1.3871314310409235</v>
      </c>
      <c r="C283" s="302">
        <v>2.0829363238028544</v>
      </c>
      <c r="D283" s="302">
        <f t="shared" si="91"/>
        <v>3.4700677548437779</v>
      </c>
      <c r="E283" s="303"/>
      <c r="F283" s="302">
        <v>1.2593616285466596</v>
      </c>
      <c r="G283" s="302">
        <v>2.3804157330058224</v>
      </c>
      <c r="H283" s="302">
        <f t="shared" si="92"/>
        <v>3.6397773615524818</v>
      </c>
      <c r="I283" s="303"/>
      <c r="J283" s="302">
        <v>1.6034942199992037</v>
      </c>
      <c r="K283" s="302">
        <v>2.2923069940267489</v>
      </c>
      <c r="L283" s="302">
        <f t="shared" si="93"/>
        <v>3.8958012140259526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3.3260429645938396</v>
      </c>
      <c r="C284" s="302">
        <v>1.3445688350447895</v>
      </c>
      <c r="D284" s="302">
        <f t="shared" si="91"/>
        <v>4.6706117996386292</v>
      </c>
      <c r="E284" s="303"/>
      <c r="F284" s="302">
        <v>2.6294150594445544</v>
      </c>
      <c r="G284" s="302">
        <v>1.3282646386370824</v>
      </c>
      <c r="H284" s="302">
        <f t="shared" si="92"/>
        <v>3.9576796980816367</v>
      </c>
      <c r="I284" s="303"/>
      <c r="J284" s="302">
        <v>2.0786481746709193</v>
      </c>
      <c r="K284" s="302">
        <v>1.62373312826472</v>
      </c>
      <c r="L284" s="302">
        <f t="shared" si="93"/>
        <v>3.7023813029356392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6.9838974847734811E-2</v>
      </c>
      <c r="C285" s="302">
        <v>0.36383476090253392</v>
      </c>
      <c r="D285" s="302">
        <f t="shared" si="91"/>
        <v>0.43367373575026874</v>
      </c>
      <c r="E285" s="303"/>
      <c r="F285" s="302">
        <v>5.7157616259187548E-2</v>
      </c>
      <c r="G285" s="302">
        <v>0.28242596734397013</v>
      </c>
      <c r="H285" s="302">
        <f t="shared" si="92"/>
        <v>0.33958358360315766</v>
      </c>
      <c r="I285" s="303"/>
      <c r="J285" s="302">
        <v>0.11125679319987192</v>
      </c>
      <c r="K285" s="302">
        <v>0.23070612709733401</v>
      </c>
      <c r="L285" s="302">
        <f t="shared" si="93"/>
        <v>0.34196292029720593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0.23636932944820219</v>
      </c>
      <c r="C286" s="302">
        <v>8.3251884116556193E-2</v>
      </c>
      <c r="D286" s="302">
        <f t="shared" si="91"/>
        <v>0.31962121356475837</v>
      </c>
      <c r="E286" s="303"/>
      <c r="F286" s="302">
        <v>0.26588420418136283</v>
      </c>
      <c r="G286" s="302">
        <v>0.10210844047304656</v>
      </c>
      <c r="H286" s="302">
        <f t="shared" si="92"/>
        <v>0.3679926446544094</v>
      </c>
      <c r="I286" s="303"/>
      <c r="J286" s="302">
        <v>0.35420684982898004</v>
      </c>
      <c r="K286" s="302">
        <v>0.16196947595970027</v>
      </c>
      <c r="L286" s="302">
        <f t="shared" si="93"/>
        <v>0.51617632578868033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0.55384288004008508</v>
      </c>
      <c r="C287" s="302">
        <v>0.41175626491708195</v>
      </c>
      <c r="D287" s="302">
        <f t="shared" si="91"/>
        <v>0.96559914495716703</v>
      </c>
      <c r="E287" s="303"/>
      <c r="F287" s="302">
        <v>0.4204053206966612</v>
      </c>
      <c r="G287" s="302">
        <v>0.36662372112820596</v>
      </c>
      <c r="H287" s="302">
        <f t="shared" si="92"/>
        <v>0.7870290418248671</v>
      </c>
      <c r="I287" s="303"/>
      <c r="J287" s="302">
        <v>0.48854589446991181</v>
      </c>
      <c r="K287" s="302">
        <v>0.47917529596575209</v>
      </c>
      <c r="L287" s="302">
        <f t="shared" si="93"/>
        <v>0.96772119043566396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3.1124745014634924E-2</v>
      </c>
      <c r="C288" s="302">
        <v>0.20956924321699733</v>
      </c>
      <c r="D288" s="302">
        <f t="shared" si="91"/>
        <v>0.24069398823163224</v>
      </c>
      <c r="E288" s="303"/>
      <c r="F288" s="302">
        <v>2.0877397673615909E-2</v>
      </c>
      <c r="G288" s="302">
        <v>0.17299905224373033</v>
      </c>
      <c r="H288" s="302">
        <f t="shared" si="92"/>
        <v>0.19387644991734623</v>
      </c>
      <c r="I288" s="303"/>
      <c r="J288" s="302">
        <v>3.1976463118884156E-2</v>
      </c>
      <c r="K288" s="302">
        <v>0.17425922520304815</v>
      </c>
      <c r="L288" s="302">
        <f t="shared" si="93"/>
        <v>0.20623568832193231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0.47569751141760869</v>
      </c>
      <c r="C289" s="302">
        <v>0.32610226700781542</v>
      </c>
      <c r="D289" s="302">
        <f t="shared" si="91"/>
        <v>0.80179977842542405</v>
      </c>
      <c r="E289" s="303"/>
      <c r="F289" s="302">
        <v>0.31732721291247973</v>
      </c>
      <c r="G289" s="302">
        <v>0.28813358163775815</v>
      </c>
      <c r="H289" s="302">
        <f t="shared" si="92"/>
        <v>0.60546079455023794</v>
      </c>
      <c r="I289" s="303"/>
      <c r="J289" s="302">
        <v>0.35323994423392874</v>
      </c>
      <c r="K289" s="302">
        <v>0.3160141165135591</v>
      </c>
      <c r="L289" s="302">
        <f t="shared" si="93"/>
        <v>0.66925406074748783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8.517098364841809</v>
      </c>
      <c r="C291" s="311">
        <f t="shared" ref="C291:D291" si="94">SUM(C281:C289)</f>
        <v>10.467901635158183</v>
      </c>
      <c r="D291" s="311">
        <f t="shared" si="94"/>
        <v>18.984999999999992</v>
      </c>
      <c r="E291" s="311"/>
      <c r="F291" s="311">
        <f t="shared" ref="F291:H291" si="95">SUM(F281:F289)</f>
        <v>7.6242886331192379</v>
      </c>
      <c r="G291" s="311">
        <f t="shared" si="95"/>
        <v>11.892711366880773</v>
      </c>
      <c r="H291" s="311">
        <f t="shared" si="95"/>
        <v>19.517000000000017</v>
      </c>
      <c r="I291" s="311"/>
      <c r="J291" s="311">
        <f t="shared" ref="J291:L291" si="96">SUM(J281:J289)</f>
        <v>8.6495806726912008</v>
      </c>
      <c r="K291" s="311">
        <f t="shared" si="96"/>
        <v>12.956419327308799</v>
      </c>
      <c r="L291" s="311">
        <f t="shared" si="96"/>
        <v>21.606000000000002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0.42682543592033062</v>
      </c>
      <c r="C298" s="302">
        <v>0.93401588850582129</v>
      </c>
      <c r="D298" s="302">
        <f>SUM(B298:C298)</f>
        <v>1.3608413244261519</v>
      </c>
      <c r="E298" s="303"/>
      <c r="F298" s="302">
        <v>0.8689631633569439</v>
      </c>
      <c r="G298" s="302">
        <v>1.5900382713112406</v>
      </c>
      <c r="H298" s="302">
        <f>SUM(F298:G298)</f>
        <v>2.4590014346681848</v>
      </c>
      <c r="I298" s="303"/>
      <c r="J298" s="302">
        <v>1.1704576875122359</v>
      </c>
      <c r="K298" s="302">
        <v>1.7242180634701496</v>
      </c>
      <c r="L298" s="302">
        <f>SUM(J298:K298)</f>
        <v>2.8946757509823855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0.67391468117220688</v>
      </c>
      <c r="C299" s="302">
        <v>1.0185012825233137</v>
      </c>
      <c r="D299" s="302">
        <f t="shared" ref="D299:D306" si="97">SUM(B299:C299)</f>
        <v>1.6924159636955207</v>
      </c>
      <c r="E299" s="303"/>
      <c r="F299" s="302">
        <v>1.4400334134726782</v>
      </c>
      <c r="G299" s="302">
        <v>1.948052027585621</v>
      </c>
      <c r="H299" s="302">
        <f t="shared" ref="H299:H306" si="98">SUM(F299:G299)</f>
        <v>3.3880854410582995</v>
      </c>
      <c r="I299" s="303"/>
      <c r="J299" s="302">
        <v>1.9417632807380933</v>
      </c>
      <c r="K299" s="302">
        <v>2.4947835375449481</v>
      </c>
      <c r="L299" s="302">
        <f t="shared" ref="L299:L306" si="99">SUM(J299:K299)</f>
        <v>4.4365468182830412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0.81499780031797509</v>
      </c>
      <c r="C300" s="302">
        <v>1.6742546340454647</v>
      </c>
      <c r="D300" s="302">
        <f t="shared" si="97"/>
        <v>2.4892524343634399</v>
      </c>
      <c r="E300" s="303"/>
      <c r="F300" s="302">
        <v>1.6123132543144383</v>
      </c>
      <c r="G300" s="302">
        <v>2.7609137913817041</v>
      </c>
      <c r="H300" s="302">
        <f t="shared" si="98"/>
        <v>4.373227045696142</v>
      </c>
      <c r="I300" s="303"/>
      <c r="J300" s="302">
        <v>1.9705497513997738</v>
      </c>
      <c r="K300" s="302">
        <v>2.7191545993189163</v>
      </c>
      <c r="L300" s="302">
        <f t="shared" si="99"/>
        <v>4.6897043507186904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1.8201941220676898</v>
      </c>
      <c r="C301" s="302">
        <v>1.0870716526254962</v>
      </c>
      <c r="D301" s="302">
        <f t="shared" si="97"/>
        <v>2.9072657746931858</v>
      </c>
      <c r="E301" s="303"/>
      <c r="F301" s="302">
        <v>2.8428833703881735</v>
      </c>
      <c r="G301" s="302">
        <v>1.8662238991185978</v>
      </c>
      <c r="H301" s="302">
        <f t="shared" si="98"/>
        <v>4.7091072695067711</v>
      </c>
      <c r="I301" s="303"/>
      <c r="J301" s="302">
        <v>2.4738693099602651</v>
      </c>
      <c r="K301" s="302">
        <v>2.1289626574566927</v>
      </c>
      <c r="L301" s="302">
        <f t="shared" si="99"/>
        <v>4.6028319674169573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7.6488681981084258E-2</v>
      </c>
      <c r="C302" s="302">
        <v>0.48535450033576716</v>
      </c>
      <c r="D302" s="302">
        <f t="shared" si="97"/>
        <v>0.56184318231685138</v>
      </c>
      <c r="E302" s="303"/>
      <c r="F302" s="302">
        <v>0.132423282109598</v>
      </c>
      <c r="G302" s="302">
        <v>0.46606925298136481</v>
      </c>
      <c r="H302" s="302">
        <f t="shared" si="98"/>
        <v>0.59849253509096279</v>
      </c>
      <c r="I302" s="303"/>
      <c r="J302" s="302">
        <v>0.20531977954673244</v>
      </c>
      <c r="K302" s="302">
        <v>0.40658467331341958</v>
      </c>
      <c r="L302" s="302">
        <f t="shared" si="99"/>
        <v>0.61190445286015205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1.0721443539670215</v>
      </c>
      <c r="C303" s="302">
        <v>0.40328396173773629</v>
      </c>
      <c r="D303" s="302">
        <f t="shared" si="97"/>
        <v>1.4754283157047579</v>
      </c>
      <c r="E303" s="303"/>
      <c r="F303" s="302">
        <v>1.7352316476994623</v>
      </c>
      <c r="G303" s="302">
        <v>0.63187067261488639</v>
      </c>
      <c r="H303" s="302">
        <f t="shared" si="98"/>
        <v>2.3671023203143484</v>
      </c>
      <c r="I303" s="303"/>
      <c r="J303" s="302">
        <v>2.196684544344417</v>
      </c>
      <c r="K303" s="302">
        <v>0.79855184765547393</v>
      </c>
      <c r="L303" s="302">
        <f t="shared" si="99"/>
        <v>2.995236391999891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0.64659199675443702</v>
      </c>
      <c r="C304" s="302">
        <v>1.3440161672262043</v>
      </c>
      <c r="D304" s="302">
        <f t="shared" si="97"/>
        <v>1.9906081639806414</v>
      </c>
      <c r="E304" s="303"/>
      <c r="F304" s="302">
        <v>1.0679231328402128</v>
      </c>
      <c r="G304" s="302">
        <v>1.9044245857091204</v>
      </c>
      <c r="H304" s="302">
        <f t="shared" si="98"/>
        <v>2.972347718549333</v>
      </c>
      <c r="I304" s="303"/>
      <c r="J304" s="302">
        <v>1.6198762274837795</v>
      </c>
      <c r="K304" s="302">
        <v>2.4375480087848955</v>
      </c>
      <c r="L304" s="302">
        <f t="shared" si="99"/>
        <v>4.057424236268675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5.9549750532352556E-2</v>
      </c>
      <c r="C305" s="302">
        <v>0.87586334667556642</v>
      </c>
      <c r="D305" s="302">
        <f t="shared" si="97"/>
        <v>0.93541309720791899</v>
      </c>
      <c r="E305" s="303"/>
      <c r="F305" s="302">
        <v>8.139335494004582E-2</v>
      </c>
      <c r="G305" s="302">
        <v>1.0906212766419456</v>
      </c>
      <c r="H305" s="302">
        <f t="shared" si="98"/>
        <v>1.1720146315819915</v>
      </c>
      <c r="I305" s="303"/>
      <c r="J305" s="302">
        <v>0.10882199912600932</v>
      </c>
      <c r="K305" s="302">
        <v>1.0926539298295452</v>
      </c>
      <c r="L305" s="302">
        <f t="shared" si="99"/>
        <v>1.2014759289555546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2.0677653599215771</v>
      </c>
      <c r="C306" s="302">
        <v>3.6051663836899626</v>
      </c>
      <c r="D306" s="302">
        <f t="shared" si="97"/>
        <v>5.6729317436115396</v>
      </c>
      <c r="E306" s="303"/>
      <c r="F306" s="302">
        <v>3.0723971653153579</v>
      </c>
      <c r="G306" s="302">
        <v>4.5472244382185485</v>
      </c>
      <c r="H306" s="302">
        <f t="shared" si="98"/>
        <v>7.6196216035339059</v>
      </c>
      <c r="I306" s="303"/>
      <c r="J306" s="302">
        <v>2.82353925660885</v>
      </c>
      <c r="K306" s="302">
        <v>5.1926608459057846</v>
      </c>
      <c r="L306" s="302">
        <f t="shared" si="99"/>
        <v>8.0162001025146346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7.6584721826346751</v>
      </c>
      <c r="C308" s="311">
        <f t="shared" ref="C308:D308" si="100">SUM(C298:C306)</f>
        <v>11.427527817365332</v>
      </c>
      <c r="D308" s="311">
        <f t="shared" si="100"/>
        <v>19.086000000000006</v>
      </c>
      <c r="E308" s="311"/>
      <c r="F308" s="311">
        <f t="shared" ref="F308:H308" si="101">SUM(F298:F306)</f>
        <v>12.853561784436909</v>
      </c>
      <c r="G308" s="311">
        <f t="shared" si="101"/>
        <v>16.805438215563029</v>
      </c>
      <c r="H308" s="311">
        <f t="shared" si="101"/>
        <v>29.658999999999935</v>
      </c>
      <c r="I308" s="311"/>
      <c r="J308" s="311">
        <f t="shared" ref="J308:L308" si="102">SUM(J298:J306)</f>
        <v>14.510881836720156</v>
      </c>
      <c r="K308" s="311">
        <f t="shared" si="102"/>
        <v>18.995118163279827</v>
      </c>
      <c r="L308" s="311">
        <f t="shared" si="102"/>
        <v>33.505999999999986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0.27305890184007953</v>
      </c>
      <c r="C315" s="302">
        <v>0.42593035616569119</v>
      </c>
      <c r="D315" s="302">
        <f>SUM(B315:C315)</f>
        <v>0.69898925800577072</v>
      </c>
      <c r="E315" s="303"/>
      <c r="F315" s="302">
        <v>0.32306892670207238</v>
      </c>
      <c r="G315" s="302">
        <v>0.39456063941583874</v>
      </c>
      <c r="H315" s="302">
        <f>SUM(F315:G315)</f>
        <v>0.71762956611791107</v>
      </c>
      <c r="I315" s="303"/>
      <c r="J315" s="302">
        <v>0.38403402976156303</v>
      </c>
      <c r="K315" s="302">
        <v>0.38789724348301607</v>
      </c>
      <c r="L315" s="302">
        <f>SUM(J315:K315)</f>
        <v>0.77193127324457911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1.0739977559320548</v>
      </c>
      <c r="C316" s="302">
        <v>0.66189793024785393</v>
      </c>
      <c r="D316" s="302">
        <f t="shared" ref="D316:D323" si="103">SUM(B316:C316)</f>
        <v>1.7358956861799086</v>
      </c>
      <c r="E316" s="303"/>
      <c r="F316" s="302">
        <v>1.2659658948629804</v>
      </c>
      <c r="G316" s="302">
        <v>0.71628385815706752</v>
      </c>
      <c r="H316" s="302">
        <f t="shared" ref="H316:H323" si="104">SUM(F316:G316)</f>
        <v>1.982249753020048</v>
      </c>
      <c r="I316" s="303"/>
      <c r="J316" s="302">
        <v>1.5334375359831565</v>
      </c>
      <c r="K316" s="302">
        <v>0.82830841423014867</v>
      </c>
      <c r="L316" s="302">
        <f t="shared" ref="L316:L323" si="105">SUM(J316:K316)</f>
        <v>2.3617459502133054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1.2161984990173011</v>
      </c>
      <c r="C317" s="302">
        <v>1.5602668569154627</v>
      </c>
      <c r="D317" s="302">
        <f t="shared" si="103"/>
        <v>2.7764653559327641</v>
      </c>
      <c r="E317" s="303"/>
      <c r="F317" s="302">
        <v>1.3671091759971765</v>
      </c>
      <c r="G317" s="302">
        <v>1.5733326670218211</v>
      </c>
      <c r="H317" s="302">
        <f t="shared" si="104"/>
        <v>2.9404418430189976</v>
      </c>
      <c r="I317" s="303"/>
      <c r="J317" s="302">
        <v>1.847664745132199</v>
      </c>
      <c r="K317" s="302">
        <v>1.5792344654284147</v>
      </c>
      <c r="L317" s="302">
        <f t="shared" si="105"/>
        <v>3.426899210560614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2.425394871334102</v>
      </c>
      <c r="C318" s="302">
        <v>0.76138172702817508</v>
      </c>
      <c r="D318" s="302">
        <f t="shared" si="103"/>
        <v>3.1867765983622771</v>
      </c>
      <c r="E318" s="303"/>
      <c r="F318" s="302">
        <v>2.1359323690834584</v>
      </c>
      <c r="G318" s="302">
        <v>0.74942352209065455</v>
      </c>
      <c r="H318" s="302">
        <f t="shared" si="104"/>
        <v>2.8853558911741128</v>
      </c>
      <c r="I318" s="303"/>
      <c r="J318" s="302">
        <v>1.5144797063910169</v>
      </c>
      <c r="K318" s="302">
        <v>0.70572932783962539</v>
      </c>
      <c r="L318" s="302">
        <f t="shared" si="105"/>
        <v>2.2202090342306424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2.141882425782167E-2</v>
      </c>
      <c r="C319" s="302">
        <v>0.21428393362165885</v>
      </c>
      <c r="D319" s="302">
        <f t="shared" si="103"/>
        <v>0.23570275787948053</v>
      </c>
      <c r="E319" s="303"/>
      <c r="F319" s="302">
        <v>2.144081379981605E-2</v>
      </c>
      <c r="G319" s="302">
        <v>9.932699162427823E-2</v>
      </c>
      <c r="H319" s="302">
        <f t="shared" si="104"/>
        <v>0.12076780542409428</v>
      </c>
      <c r="I319" s="303"/>
      <c r="J319" s="302">
        <v>4.9027063983849116E-2</v>
      </c>
      <c r="K319" s="302">
        <v>8.5958034996408209E-2</v>
      </c>
      <c r="L319" s="302">
        <f t="shared" si="105"/>
        <v>0.13498509898025732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0.3955199521196674</v>
      </c>
      <c r="C320" s="302">
        <v>9.6424938016454159E-2</v>
      </c>
      <c r="D320" s="302">
        <f t="shared" si="103"/>
        <v>0.49194489013612153</v>
      </c>
      <c r="E320" s="303"/>
      <c r="F320" s="302">
        <v>0.35727324797115356</v>
      </c>
      <c r="G320" s="302">
        <v>8.2929749942759326E-2</v>
      </c>
      <c r="H320" s="302">
        <f t="shared" si="104"/>
        <v>0.44020299791391287</v>
      </c>
      <c r="I320" s="303"/>
      <c r="J320" s="302">
        <v>0.40584080901774544</v>
      </c>
      <c r="K320" s="302">
        <v>8.4242079897878838E-2</v>
      </c>
      <c r="L320" s="302">
        <f t="shared" si="105"/>
        <v>0.49008288891562429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0.20099831551283606</v>
      </c>
      <c r="C321" s="302">
        <v>8.7648135934535812E-2</v>
      </c>
      <c r="D321" s="302">
        <f t="shared" si="103"/>
        <v>0.28864645144737189</v>
      </c>
      <c r="E321" s="303"/>
      <c r="F321" s="302">
        <v>0.19134612631051715</v>
      </c>
      <c r="G321" s="302">
        <v>7.0106733360280837E-2</v>
      </c>
      <c r="H321" s="302">
        <f t="shared" si="104"/>
        <v>0.26145285967079801</v>
      </c>
      <c r="I321" s="303"/>
      <c r="J321" s="302">
        <v>0.23235655084426099</v>
      </c>
      <c r="K321" s="302">
        <v>9.5282745170699609E-2</v>
      </c>
      <c r="L321" s="302">
        <f t="shared" si="105"/>
        <v>0.32763929601496061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1.3855157864814257E-2</v>
      </c>
      <c r="C322" s="302">
        <v>0.14547800833151381</v>
      </c>
      <c r="D322" s="302">
        <f t="shared" si="103"/>
        <v>0.15933316619632806</v>
      </c>
      <c r="E322" s="303"/>
      <c r="F322" s="302">
        <v>8.9366435565413366E-3</v>
      </c>
      <c r="G322" s="302">
        <v>0.10114205296038295</v>
      </c>
      <c r="H322" s="302">
        <f t="shared" si="104"/>
        <v>0.11007869651692428</v>
      </c>
      <c r="I322" s="303"/>
      <c r="J322" s="302">
        <v>1.4962940299630833E-2</v>
      </c>
      <c r="K322" s="302">
        <v>0.1077629287108138</v>
      </c>
      <c r="L322" s="302">
        <f t="shared" si="105"/>
        <v>0.12272586901044463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0.16539037894495082</v>
      </c>
      <c r="C323" s="302">
        <v>0.14485545691501739</v>
      </c>
      <c r="D323" s="302">
        <f t="shared" si="103"/>
        <v>0.31024583585996823</v>
      </c>
      <c r="E323" s="303"/>
      <c r="F323" s="302">
        <v>0.12255263951923116</v>
      </c>
      <c r="G323" s="302">
        <v>0.10226794762395958</v>
      </c>
      <c r="H323" s="302">
        <f t="shared" si="104"/>
        <v>0.22482058714319075</v>
      </c>
      <c r="I323" s="303"/>
      <c r="J323" s="302">
        <v>0.10962747073805645</v>
      </c>
      <c r="K323" s="302">
        <v>7.6153908091528444E-2</v>
      </c>
      <c r="L323" s="302">
        <f t="shared" si="105"/>
        <v>0.1857813788295849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5.7858326568236267</v>
      </c>
      <c r="C325" s="311">
        <f t="shared" ref="C325:D325" si="106">SUM(C315:C323)</f>
        <v>4.098167343176363</v>
      </c>
      <c r="D325" s="311">
        <f t="shared" si="106"/>
        <v>9.8839999999999897</v>
      </c>
      <c r="E325" s="311"/>
      <c r="F325" s="311">
        <f t="shared" ref="F325:H325" si="107">SUM(F315:F323)</f>
        <v>5.7936258378029475</v>
      </c>
      <c r="G325" s="311">
        <f t="shared" si="107"/>
        <v>3.889374162197043</v>
      </c>
      <c r="H325" s="311">
        <f t="shared" si="107"/>
        <v>9.6829999999999892</v>
      </c>
      <c r="I325" s="311"/>
      <c r="J325" s="311">
        <f t="shared" ref="J325:L325" si="108">SUM(J315:J323)</f>
        <v>6.0914308521514782</v>
      </c>
      <c r="K325" s="311">
        <f t="shared" si="108"/>
        <v>3.9505691478485336</v>
      </c>
      <c r="L325" s="311">
        <f t="shared" si="108"/>
        <v>10.042000000000014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0.24406040979286434</v>
      </c>
      <c r="C332" s="302">
        <v>0.34270350574074815</v>
      </c>
      <c r="D332" s="302">
        <f>SUM(B332:C332)</f>
        <v>0.58676391553361251</v>
      </c>
      <c r="E332" s="303"/>
      <c r="F332" s="302">
        <v>0.27748714486520243</v>
      </c>
      <c r="G332" s="302">
        <v>0.32669161378557243</v>
      </c>
      <c r="H332" s="302">
        <f>SUM(F332:G332)</f>
        <v>0.60417875865077486</v>
      </c>
      <c r="I332" s="303"/>
      <c r="J332" s="302">
        <v>0.32899856599888405</v>
      </c>
      <c r="K332" s="302">
        <v>0.34519519353518907</v>
      </c>
      <c r="L332" s="302">
        <f>SUM(J332:K332)</f>
        <v>0.67419375953407312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6.8578363159424978</v>
      </c>
      <c r="C333" s="302">
        <v>4.07142499841299</v>
      </c>
      <c r="D333" s="302">
        <f t="shared" ref="D333:D340" si="109">SUM(B333:C333)</f>
        <v>10.929261314355488</v>
      </c>
      <c r="E333" s="303"/>
      <c r="F333" s="302">
        <v>7.2874157961999275</v>
      </c>
      <c r="G333" s="302">
        <v>4.0898471966166881</v>
      </c>
      <c r="H333" s="302">
        <f t="shared" ref="H333:H340" si="110">SUM(F333:G333)</f>
        <v>11.377262992816615</v>
      </c>
      <c r="I333" s="303"/>
      <c r="J333" s="302">
        <v>9.0097541900012708</v>
      </c>
      <c r="K333" s="302">
        <v>4.7488839852808002</v>
      </c>
      <c r="L333" s="302">
        <f t="shared" ref="L333:L340" si="111">SUM(J333:K333)</f>
        <v>13.758638175282071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1.1166421878638151</v>
      </c>
      <c r="C334" s="302">
        <v>0.9497557404607968</v>
      </c>
      <c r="D334" s="302">
        <f t="shared" si="109"/>
        <v>2.0663979283246121</v>
      </c>
      <c r="E334" s="303"/>
      <c r="F334" s="302">
        <v>1.1431693224770105</v>
      </c>
      <c r="G334" s="302">
        <v>0.89850044595889622</v>
      </c>
      <c r="H334" s="302">
        <f t="shared" si="110"/>
        <v>2.0416697684359066</v>
      </c>
      <c r="I334" s="303"/>
      <c r="J334" s="302">
        <v>1.2878693229864431</v>
      </c>
      <c r="K334" s="302">
        <v>0.75477012017486556</v>
      </c>
      <c r="L334" s="302">
        <f t="shared" si="111"/>
        <v>2.0426394431613089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1.5507364967156227</v>
      </c>
      <c r="C335" s="302">
        <v>0.26645850372251129</v>
      </c>
      <c r="D335" s="302">
        <f t="shared" si="109"/>
        <v>1.8171950004381341</v>
      </c>
      <c r="E335" s="303"/>
      <c r="F335" s="302">
        <v>1.2539423716732947</v>
      </c>
      <c r="G335" s="302">
        <v>0.20578521593063726</v>
      </c>
      <c r="H335" s="302">
        <f t="shared" si="110"/>
        <v>1.459727587603932</v>
      </c>
      <c r="I335" s="303"/>
      <c r="J335" s="302">
        <v>0.60170058288781825</v>
      </c>
      <c r="K335" s="302">
        <v>0.19261060546056374</v>
      </c>
      <c r="L335" s="302">
        <f t="shared" si="111"/>
        <v>0.79431118834838199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0.20706257230782157</v>
      </c>
      <c r="C336" s="302">
        <v>0.26201962419159186</v>
      </c>
      <c r="D336" s="302">
        <f t="shared" si="109"/>
        <v>0.46908219649941341</v>
      </c>
      <c r="E336" s="303"/>
      <c r="F336" s="302">
        <v>0.15612453063404486</v>
      </c>
      <c r="G336" s="302">
        <v>0.16205004650261412</v>
      </c>
      <c r="H336" s="302">
        <f t="shared" si="110"/>
        <v>0.31817457713665898</v>
      </c>
      <c r="I336" s="303"/>
      <c r="J336" s="302">
        <v>0.14812695057714684</v>
      </c>
      <c r="K336" s="302">
        <v>0.11532773306747213</v>
      </c>
      <c r="L336" s="302">
        <f t="shared" si="111"/>
        <v>0.26345468364461899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6.3421903729429721</v>
      </c>
      <c r="C337" s="302">
        <v>0.5398971758312674</v>
      </c>
      <c r="D337" s="302">
        <f t="shared" si="109"/>
        <v>6.8820875487742397</v>
      </c>
      <c r="E337" s="303"/>
      <c r="F337" s="302">
        <v>5.480390843965993</v>
      </c>
      <c r="G337" s="302">
        <v>0.43582298813924608</v>
      </c>
      <c r="H337" s="302">
        <f t="shared" si="110"/>
        <v>5.9162138321052389</v>
      </c>
      <c r="I337" s="303"/>
      <c r="J337" s="302">
        <v>6.5870426186945874</v>
      </c>
      <c r="K337" s="302">
        <v>0.51014857378512413</v>
      </c>
      <c r="L337" s="302">
        <f t="shared" si="111"/>
        <v>7.0971911924797118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0.12415893557003653</v>
      </c>
      <c r="C338" s="302">
        <v>4.3258908664296859E-2</v>
      </c>
      <c r="D338" s="302">
        <f t="shared" si="109"/>
        <v>0.1674178442343334</v>
      </c>
      <c r="E338" s="303"/>
      <c r="F338" s="302">
        <v>0.10028931341794385</v>
      </c>
      <c r="G338" s="302">
        <v>3.199170641737939E-2</v>
      </c>
      <c r="H338" s="302">
        <f t="shared" si="110"/>
        <v>0.13228101983532325</v>
      </c>
      <c r="I338" s="303"/>
      <c r="J338" s="302">
        <v>0.1079554902324777</v>
      </c>
      <c r="K338" s="302">
        <v>3.7242781965830363E-2</v>
      </c>
      <c r="L338" s="302">
        <f t="shared" si="111"/>
        <v>0.14519827219830805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8.3246231328124698E-2</v>
      </c>
      <c r="C339" s="302">
        <v>0.35507336631625003</v>
      </c>
      <c r="D339" s="302">
        <f t="shared" si="109"/>
        <v>0.43831959764437473</v>
      </c>
      <c r="E339" s="303"/>
      <c r="F339" s="302">
        <v>8.637977826305715E-2</v>
      </c>
      <c r="G339" s="302">
        <v>0.31524846577834609</v>
      </c>
      <c r="H339" s="302">
        <f t="shared" si="110"/>
        <v>0.40162824404140324</v>
      </c>
      <c r="I339" s="303"/>
      <c r="J339" s="302">
        <v>0.10665783613588911</v>
      </c>
      <c r="K339" s="302">
        <v>0.36858866506519811</v>
      </c>
      <c r="L339" s="302">
        <f t="shared" si="111"/>
        <v>0.47524650120108725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1.2981591361357132</v>
      </c>
      <c r="C340" s="302">
        <v>0.14331551806012591</v>
      </c>
      <c r="D340" s="302">
        <f t="shared" si="109"/>
        <v>1.4414746541958392</v>
      </c>
      <c r="E340" s="303"/>
      <c r="F340" s="302">
        <v>0.90296717754877154</v>
      </c>
      <c r="G340" s="302">
        <v>7.9896041825379849E-2</v>
      </c>
      <c r="H340" s="302">
        <f t="shared" si="110"/>
        <v>0.98286321937415133</v>
      </c>
      <c r="I340" s="303"/>
      <c r="J340" s="302">
        <v>0.18534845173848469</v>
      </c>
      <c r="K340" s="302">
        <v>4.5778332411901004E-2</v>
      </c>
      <c r="L340" s="302">
        <f t="shared" si="111"/>
        <v>0.23112678415038568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17.824092658599469</v>
      </c>
      <c r="C342" s="311">
        <f t="shared" ref="C342:D342" si="112">SUM(C332:C340)</f>
        <v>6.9739073414005786</v>
      </c>
      <c r="D342" s="311">
        <f t="shared" si="112"/>
        <v>24.798000000000048</v>
      </c>
      <c r="E342" s="311"/>
      <c r="F342" s="311">
        <f t="shared" ref="F342:H342" si="113">SUM(F332:F340)</f>
        <v>16.688166279045245</v>
      </c>
      <c r="G342" s="311">
        <f t="shared" si="113"/>
        <v>6.545833720954759</v>
      </c>
      <c r="H342" s="311">
        <f t="shared" si="113"/>
        <v>23.234000000000005</v>
      </c>
      <c r="I342" s="311"/>
      <c r="J342" s="311">
        <f t="shared" ref="J342:L342" si="114">SUM(J332:J340)</f>
        <v>18.363454009253001</v>
      </c>
      <c r="K342" s="311">
        <f t="shared" si="114"/>
        <v>7.1185459907469451</v>
      </c>
      <c r="L342" s="311">
        <f t="shared" si="114"/>
        <v>25.481999999999946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0.76791287448716272</v>
      </c>
      <c r="C349" s="302">
        <v>0.51059974361672134</v>
      </c>
      <c r="D349" s="302">
        <f>SUM(B349:C349)</f>
        <v>1.2785126181038842</v>
      </c>
      <c r="E349" s="303"/>
      <c r="F349" s="302">
        <v>0.97589575572663245</v>
      </c>
      <c r="G349" s="302">
        <v>0.60492842087034837</v>
      </c>
      <c r="H349" s="302">
        <f>SUM(F349:G349)</f>
        <v>1.5808241765969808</v>
      </c>
      <c r="I349" s="303"/>
      <c r="J349" s="302">
        <v>1.2808053346089134</v>
      </c>
      <c r="K349" s="302">
        <v>0.63489873020563581</v>
      </c>
      <c r="L349" s="302">
        <f>SUM(J349:K349)</f>
        <v>1.9157040648145491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7.4466647722449197</v>
      </c>
      <c r="C350" s="302">
        <v>2.4765702915854848</v>
      </c>
      <c r="D350" s="302">
        <f t="shared" ref="D350:D357" si="115">SUM(B350:C350)</f>
        <v>9.9232350638304041</v>
      </c>
      <c r="E350" s="303"/>
      <c r="F350" s="302">
        <v>8.8264694197085642</v>
      </c>
      <c r="G350" s="302">
        <v>3.0812456904276408</v>
      </c>
      <c r="H350" s="302">
        <f t="shared" ref="H350:H357" si="116">SUM(F350:G350)</f>
        <v>11.907715110136206</v>
      </c>
      <c r="I350" s="303"/>
      <c r="J350" s="302">
        <v>11.211305879932933</v>
      </c>
      <c r="K350" s="302">
        <v>3.46110321332492</v>
      </c>
      <c r="L350" s="302">
        <f t="shared" ref="L350:L357" si="117">SUM(J350:K350)</f>
        <v>14.672409093257853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3.2361587884896479</v>
      </c>
      <c r="C351" s="302">
        <v>1.2654111381945226</v>
      </c>
      <c r="D351" s="302">
        <f t="shared" si="115"/>
        <v>4.5015699266841702</v>
      </c>
      <c r="E351" s="303"/>
      <c r="F351" s="302">
        <v>3.8140064324812881</v>
      </c>
      <c r="G351" s="302">
        <v>1.323076325454055</v>
      </c>
      <c r="H351" s="302">
        <f t="shared" si="116"/>
        <v>5.1370827579353433</v>
      </c>
      <c r="I351" s="303"/>
      <c r="J351" s="302">
        <v>4.5055031797862348</v>
      </c>
      <c r="K351" s="302">
        <v>1.3211861891349359</v>
      </c>
      <c r="L351" s="302">
        <f t="shared" si="117"/>
        <v>5.826689368921171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2.6568607109906885</v>
      </c>
      <c r="C352" s="302">
        <v>0.42064820210539611</v>
      </c>
      <c r="D352" s="302">
        <f t="shared" si="115"/>
        <v>3.0775089130960849</v>
      </c>
      <c r="E352" s="303"/>
      <c r="F352" s="302">
        <v>2.5196962978550199</v>
      </c>
      <c r="G352" s="302">
        <v>0.39382125876856144</v>
      </c>
      <c r="H352" s="302">
        <f t="shared" si="116"/>
        <v>2.9135175566235816</v>
      </c>
      <c r="I352" s="303"/>
      <c r="J352" s="302">
        <v>1.2596850366141692</v>
      </c>
      <c r="K352" s="302">
        <v>0.3438573643602873</v>
      </c>
      <c r="L352" s="302">
        <f t="shared" si="117"/>
        <v>1.6035424009744565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0.16990921516624047</v>
      </c>
      <c r="C353" s="302">
        <v>0.29818458478377757</v>
      </c>
      <c r="D353" s="302">
        <f t="shared" si="115"/>
        <v>0.46809379995001804</v>
      </c>
      <c r="E353" s="303"/>
      <c r="F353" s="302">
        <v>0.14472005189495279</v>
      </c>
      <c r="G353" s="302">
        <v>0.26676319304399582</v>
      </c>
      <c r="H353" s="302">
        <f t="shared" si="116"/>
        <v>0.41148324493894861</v>
      </c>
      <c r="I353" s="303"/>
      <c r="J353" s="302">
        <v>8.2506896367806989E-2</v>
      </c>
      <c r="K353" s="302">
        <v>0.25447100878478413</v>
      </c>
      <c r="L353" s="302">
        <f t="shared" si="117"/>
        <v>0.33697790515259113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10.296507213584773</v>
      </c>
      <c r="C354" s="302">
        <v>1.2276270155989892</v>
      </c>
      <c r="D354" s="302">
        <f t="shared" si="115"/>
        <v>11.524134229183762</v>
      </c>
      <c r="E354" s="303"/>
      <c r="F354" s="302">
        <v>10.532251394018353</v>
      </c>
      <c r="G354" s="302">
        <v>1.2234520358870773</v>
      </c>
      <c r="H354" s="302">
        <f t="shared" si="116"/>
        <v>11.755703429905431</v>
      </c>
      <c r="I354" s="303"/>
      <c r="J354" s="302">
        <v>12.14411354961624</v>
      </c>
      <c r="K354" s="302">
        <v>1.7008895885620219</v>
      </c>
      <c r="L354" s="302">
        <f t="shared" si="117"/>
        <v>13.845003138178262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0.34207694401237632</v>
      </c>
      <c r="C355" s="302">
        <v>9.5840282515939151E-2</v>
      </c>
      <c r="D355" s="302">
        <f t="shared" si="115"/>
        <v>0.43791722652831544</v>
      </c>
      <c r="E355" s="303"/>
      <c r="F355" s="302">
        <v>0.32985238144855095</v>
      </c>
      <c r="G355" s="302">
        <v>9.0164796222435936E-2</v>
      </c>
      <c r="H355" s="302">
        <f t="shared" si="116"/>
        <v>0.4200171776709869</v>
      </c>
      <c r="I355" s="303"/>
      <c r="J355" s="302">
        <v>0.37079869636865365</v>
      </c>
      <c r="K355" s="302">
        <v>9.1803175013758079E-2</v>
      </c>
      <c r="L355" s="302">
        <f t="shared" si="117"/>
        <v>0.46260187138241171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3.3512173525184381E-2</v>
      </c>
      <c r="C356" s="302">
        <v>0.19254177033475434</v>
      </c>
      <c r="D356" s="302">
        <f t="shared" si="115"/>
        <v>0.22605394385993871</v>
      </c>
      <c r="E356" s="303"/>
      <c r="F356" s="302">
        <v>2.7045867163121157E-2</v>
      </c>
      <c r="G356" s="302">
        <v>0.1716166138843585</v>
      </c>
      <c r="H356" s="302">
        <f t="shared" si="116"/>
        <v>0.19866248104747966</v>
      </c>
      <c r="I356" s="303"/>
      <c r="J356" s="302">
        <v>1.6781731595343016E-2</v>
      </c>
      <c r="K356" s="302">
        <v>0.1616923156012926</v>
      </c>
      <c r="L356" s="302">
        <f t="shared" si="117"/>
        <v>0.17847404719663562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0.55451872605128394</v>
      </c>
      <c r="C357" s="302">
        <v>0.26445555271219384</v>
      </c>
      <c r="D357" s="302">
        <f t="shared" si="115"/>
        <v>0.81897427876347773</v>
      </c>
      <c r="E357" s="303"/>
      <c r="F357" s="302">
        <v>0.44267763634461593</v>
      </c>
      <c r="G357" s="302">
        <v>0.22831642880048242</v>
      </c>
      <c r="H357" s="302">
        <f t="shared" si="116"/>
        <v>0.6709940651450983</v>
      </c>
      <c r="I357" s="303"/>
      <c r="J357" s="302">
        <v>0.16656513584207047</v>
      </c>
      <c r="K357" s="302">
        <v>0.20503297428001524</v>
      </c>
      <c r="L357" s="302">
        <f t="shared" si="117"/>
        <v>0.37159811012208571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25.50412141855228</v>
      </c>
      <c r="C359" s="311">
        <f t="shared" ref="C359:D359" si="118">SUM(C349:C357)</f>
        <v>6.7518785814477811</v>
      </c>
      <c r="D359" s="311">
        <f t="shared" si="118"/>
        <v>32.256000000000057</v>
      </c>
      <c r="E359" s="311"/>
      <c r="F359" s="311">
        <f t="shared" ref="F359:H359" si="119">SUM(F349:F357)</f>
        <v>27.612615236641098</v>
      </c>
      <c r="G359" s="311">
        <f t="shared" si="119"/>
        <v>7.383384763358956</v>
      </c>
      <c r="H359" s="311">
        <f t="shared" si="119"/>
        <v>34.996000000000052</v>
      </c>
      <c r="I359" s="311"/>
      <c r="J359" s="311">
        <f t="shared" ref="J359:L359" si="120">SUM(J349:J357)</f>
        <v>31.038065440732364</v>
      </c>
      <c r="K359" s="311">
        <f t="shared" si="120"/>
        <v>8.1749345592676512</v>
      </c>
      <c r="L359" s="311">
        <f t="shared" si="120"/>
        <v>39.213000000000022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0.2301169145153491</v>
      </c>
      <c r="C366" s="302">
        <v>0.38110549571178687</v>
      </c>
      <c r="D366" s="302">
        <f>SUM(B366:C366)</f>
        <v>0.61122241022713597</v>
      </c>
      <c r="E366" s="303"/>
      <c r="F366" s="302">
        <v>0.27077147139667451</v>
      </c>
      <c r="G366" s="302">
        <v>0.3922942689718904</v>
      </c>
      <c r="H366" s="302">
        <f>SUM(F366:G366)</f>
        <v>0.66306574036856492</v>
      </c>
      <c r="I366" s="303"/>
      <c r="J366" s="302">
        <v>0.30382042424376438</v>
      </c>
      <c r="K366" s="302">
        <v>0.42128948444814684</v>
      </c>
      <c r="L366" s="302">
        <f>SUM(J366:K366)</f>
        <v>0.72510990869191128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0.48612381444064157</v>
      </c>
      <c r="C367" s="302">
        <v>0.71538153855864739</v>
      </c>
      <c r="D367" s="302">
        <f t="shared" ref="D367:D374" si="121">SUM(B367:C367)</f>
        <v>1.201505352999289</v>
      </c>
      <c r="E367" s="303"/>
      <c r="F367" s="302">
        <v>0.61600569142261019</v>
      </c>
      <c r="G367" s="302">
        <v>0.77254638411593024</v>
      </c>
      <c r="H367" s="302">
        <f t="shared" ref="H367:H374" si="122">SUM(F367:G367)</f>
        <v>1.3885520755385405</v>
      </c>
      <c r="I367" s="303"/>
      <c r="J367" s="302">
        <v>0.66259026526657216</v>
      </c>
      <c r="K367" s="302">
        <v>0.85145640057831429</v>
      </c>
      <c r="L367" s="302">
        <f t="shared" ref="L367:L374" si="123">SUM(J367:K367)</f>
        <v>1.5140466658448863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0.93419611267777414</v>
      </c>
      <c r="C368" s="302">
        <v>1.625577330108839</v>
      </c>
      <c r="D368" s="302">
        <f t="shared" si="121"/>
        <v>2.559773442786613</v>
      </c>
      <c r="E368" s="303"/>
      <c r="F368" s="302">
        <v>0.9439626244503273</v>
      </c>
      <c r="G368" s="302">
        <v>1.6440418988748768</v>
      </c>
      <c r="H368" s="302">
        <f t="shared" si="122"/>
        <v>2.5880045233252043</v>
      </c>
      <c r="I368" s="303"/>
      <c r="J368" s="302">
        <v>0.96972512250612908</v>
      </c>
      <c r="K368" s="302">
        <v>1.6088056647695044</v>
      </c>
      <c r="L368" s="302">
        <f t="shared" si="123"/>
        <v>2.5785307872756333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0.96052357120692156</v>
      </c>
      <c r="C369" s="302">
        <v>0.35980708877553436</v>
      </c>
      <c r="D369" s="302">
        <f t="shared" si="121"/>
        <v>1.320330659982456</v>
      </c>
      <c r="E369" s="303"/>
      <c r="F369" s="302">
        <v>0.92364475911702792</v>
      </c>
      <c r="G369" s="302">
        <v>0.3176007105823993</v>
      </c>
      <c r="H369" s="302">
        <f t="shared" si="122"/>
        <v>1.2412454696994273</v>
      </c>
      <c r="I369" s="303"/>
      <c r="J369" s="302">
        <v>0.80459994715181948</v>
      </c>
      <c r="K369" s="302">
        <v>0.33135960168344875</v>
      </c>
      <c r="L369" s="302">
        <f t="shared" si="123"/>
        <v>1.1359595488352683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0.15972686091714097</v>
      </c>
      <c r="C370" s="302">
        <v>0.32584638310455516</v>
      </c>
      <c r="D370" s="302">
        <f t="shared" si="121"/>
        <v>0.4855732440216961</v>
      </c>
      <c r="E370" s="303"/>
      <c r="F370" s="302">
        <v>0.14757579315010524</v>
      </c>
      <c r="G370" s="302">
        <v>0.22924079935094763</v>
      </c>
      <c r="H370" s="302">
        <f t="shared" si="122"/>
        <v>0.37681659250105287</v>
      </c>
      <c r="I370" s="303"/>
      <c r="J370" s="302">
        <v>0.16412022196182238</v>
      </c>
      <c r="K370" s="302">
        <v>0.16837724521611255</v>
      </c>
      <c r="L370" s="302">
        <f t="shared" si="123"/>
        <v>0.33249746717793494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0.66914222905894061</v>
      </c>
      <c r="C371" s="302">
        <v>0.33794909226413361</v>
      </c>
      <c r="D371" s="302">
        <f t="shared" si="121"/>
        <v>1.0070913213230743</v>
      </c>
      <c r="E371" s="303"/>
      <c r="F371" s="302">
        <v>0.55297615905864939</v>
      </c>
      <c r="G371" s="302">
        <v>0.25689947767136367</v>
      </c>
      <c r="H371" s="302">
        <f t="shared" si="122"/>
        <v>0.80987563673001306</v>
      </c>
      <c r="I371" s="303"/>
      <c r="J371" s="302">
        <v>0.51239294691734338</v>
      </c>
      <c r="K371" s="302">
        <v>0.29421058204587131</v>
      </c>
      <c r="L371" s="302">
        <f t="shared" si="123"/>
        <v>0.80660352896321474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0.26866184242232205</v>
      </c>
      <c r="C372" s="302">
        <v>0.3333164052566932</v>
      </c>
      <c r="D372" s="302">
        <f t="shared" si="121"/>
        <v>0.6019782476790152</v>
      </c>
      <c r="E372" s="303"/>
      <c r="F372" s="302">
        <v>0.2510118124410684</v>
      </c>
      <c r="G372" s="302">
        <v>0.25356645371326131</v>
      </c>
      <c r="H372" s="302">
        <f t="shared" si="122"/>
        <v>0.50457826615432966</v>
      </c>
      <c r="I372" s="303"/>
      <c r="J372" s="302">
        <v>0.23947323248222119</v>
      </c>
      <c r="K372" s="302">
        <v>0.33880981400917409</v>
      </c>
      <c r="L372" s="302">
        <f t="shared" si="123"/>
        <v>0.57828304649139528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9.4373584260496676E-3</v>
      </c>
      <c r="C373" s="302">
        <v>7.5201338236420362E-2</v>
      </c>
      <c r="D373" s="302">
        <f t="shared" si="121"/>
        <v>8.4638696662470037E-2</v>
      </c>
      <c r="E373" s="303"/>
      <c r="F373" s="302">
        <v>7.4598989270933313E-3</v>
      </c>
      <c r="G373" s="302">
        <v>5.4670122844692963E-2</v>
      </c>
      <c r="H373" s="302">
        <f t="shared" si="122"/>
        <v>6.2130021771786295E-2</v>
      </c>
      <c r="I373" s="303"/>
      <c r="J373" s="302">
        <v>1.0359608353139246E-2</v>
      </c>
      <c r="K373" s="302">
        <v>5.3611319453106918E-2</v>
      </c>
      <c r="L373" s="302">
        <f t="shared" si="123"/>
        <v>6.3970927806246164E-2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0.50292442482135946</v>
      </c>
      <c r="C374" s="302">
        <v>0.37196219949690612</v>
      </c>
      <c r="D374" s="302">
        <f t="shared" si="121"/>
        <v>0.87488662431826558</v>
      </c>
      <c r="E374" s="303"/>
      <c r="F374" s="302">
        <v>0.40448259787982072</v>
      </c>
      <c r="G374" s="302">
        <v>0.23924907603125548</v>
      </c>
      <c r="H374" s="302">
        <f t="shared" si="122"/>
        <v>0.64373167391107622</v>
      </c>
      <c r="I374" s="303"/>
      <c r="J374" s="302">
        <v>0.3404699206495454</v>
      </c>
      <c r="K374" s="302">
        <v>0.213528198263959</v>
      </c>
      <c r="L374" s="302">
        <f t="shared" si="123"/>
        <v>0.55399811891350437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4.2208531284864996</v>
      </c>
      <c r="C376" s="311">
        <f t="shared" ref="C376:D376" si="124">SUM(C366:C374)</f>
        <v>4.5261468715135154</v>
      </c>
      <c r="D376" s="311">
        <f t="shared" si="124"/>
        <v>8.7470000000000141</v>
      </c>
      <c r="E376" s="311"/>
      <c r="F376" s="311">
        <f t="shared" ref="F376:H376" si="125">SUM(F366:F374)</f>
        <v>4.1178908078433771</v>
      </c>
      <c r="G376" s="311">
        <f t="shared" si="125"/>
        <v>4.1601091921566171</v>
      </c>
      <c r="H376" s="311">
        <f t="shared" si="125"/>
        <v>8.2779999999999951</v>
      </c>
      <c r="I376" s="311"/>
      <c r="J376" s="311">
        <f t="shared" ref="J376:L376" si="126">SUM(J366:J374)</f>
        <v>4.0075516895323569</v>
      </c>
      <c r="K376" s="311">
        <f t="shared" si="126"/>
        <v>4.2814483104676375</v>
      </c>
      <c r="L376" s="311">
        <f t="shared" si="126"/>
        <v>8.2889999999999944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0.29905128287240007</v>
      </c>
      <c r="C383" s="302">
        <v>0.41655603394459001</v>
      </c>
      <c r="D383" s="302">
        <f>SUM(B383:C383)</f>
        <v>0.71560731681699008</v>
      </c>
      <c r="E383" s="303"/>
      <c r="F383" s="302">
        <v>0.39647652018506663</v>
      </c>
      <c r="G383" s="302">
        <v>0.35406924050283373</v>
      </c>
      <c r="H383" s="302">
        <f>SUM(F383:G383)</f>
        <v>0.75054576068790035</v>
      </c>
      <c r="I383" s="303"/>
      <c r="J383" s="302">
        <v>0.40283340748375157</v>
      </c>
      <c r="K383" s="302">
        <v>0.388334609502691</v>
      </c>
      <c r="L383" s="302">
        <f>SUM(J383:K383)</f>
        <v>0.79116801698644257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0.67140186896561316</v>
      </c>
      <c r="C384" s="302">
        <v>0.79402014644562657</v>
      </c>
      <c r="D384" s="302">
        <f t="shared" ref="D384:D391" si="127">SUM(B384:C384)</f>
        <v>1.4654220154112396</v>
      </c>
      <c r="E384" s="303"/>
      <c r="F384" s="302">
        <v>1.0346552273115379</v>
      </c>
      <c r="G384" s="302">
        <v>0.83978962420099101</v>
      </c>
      <c r="H384" s="302">
        <f t="shared" ref="H384:H391" si="128">SUM(F384:G384)</f>
        <v>1.8744448515125289</v>
      </c>
      <c r="I384" s="303"/>
      <c r="J384" s="302">
        <v>1.0737773191418667</v>
      </c>
      <c r="K384" s="302">
        <v>0.96267771566759774</v>
      </c>
      <c r="L384" s="302">
        <f t="shared" ref="L384:L391" si="129">SUM(J384:K384)</f>
        <v>2.0364550348094643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0.58488044282359297</v>
      </c>
      <c r="C385" s="302">
        <v>0.49875367778158108</v>
      </c>
      <c r="D385" s="302">
        <f t="shared" si="127"/>
        <v>1.0836341206051741</v>
      </c>
      <c r="E385" s="303"/>
      <c r="F385" s="302">
        <v>0.75380186327394216</v>
      </c>
      <c r="G385" s="302">
        <v>0.47382912099627333</v>
      </c>
      <c r="H385" s="302">
        <f t="shared" si="128"/>
        <v>1.2276309842702156</v>
      </c>
      <c r="I385" s="303"/>
      <c r="J385" s="302">
        <v>0.78337499654613152</v>
      </c>
      <c r="K385" s="302">
        <v>0.45735004512672506</v>
      </c>
      <c r="L385" s="302">
        <f t="shared" si="129"/>
        <v>1.2407250416728566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0.80146228564018052</v>
      </c>
      <c r="C386" s="302">
        <v>0.20988249515168125</v>
      </c>
      <c r="D386" s="302">
        <f t="shared" si="127"/>
        <v>1.0113447807918619</v>
      </c>
      <c r="E386" s="303"/>
      <c r="F386" s="302">
        <v>0.85546710445748908</v>
      </c>
      <c r="G386" s="302">
        <v>0.21209068428527575</v>
      </c>
      <c r="H386" s="302">
        <f t="shared" si="128"/>
        <v>1.0675577887427647</v>
      </c>
      <c r="I386" s="303"/>
      <c r="J386" s="302">
        <v>0.73784233884674344</v>
      </c>
      <c r="K386" s="302">
        <v>0.2075711959531111</v>
      </c>
      <c r="L386" s="302">
        <f t="shared" si="129"/>
        <v>0.94541353479985457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9.3949294486796425E-2</v>
      </c>
      <c r="C387" s="302">
        <v>0.21070366329588064</v>
      </c>
      <c r="D387" s="302">
        <f t="shared" si="127"/>
        <v>0.30465295778267709</v>
      </c>
      <c r="E387" s="303"/>
      <c r="F387" s="302">
        <v>0.1062961928257397</v>
      </c>
      <c r="G387" s="302">
        <v>0.12255248510809301</v>
      </c>
      <c r="H387" s="302">
        <f t="shared" si="128"/>
        <v>0.22884867793383271</v>
      </c>
      <c r="I387" s="303"/>
      <c r="J387" s="302">
        <v>0.15071928373466409</v>
      </c>
      <c r="K387" s="302">
        <v>0.10616031989076721</v>
      </c>
      <c r="L387" s="302">
        <f t="shared" si="129"/>
        <v>0.25687960362543127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2.5020901144027539</v>
      </c>
      <c r="C388" s="302">
        <v>0.56545944604838283</v>
      </c>
      <c r="D388" s="302">
        <f t="shared" si="127"/>
        <v>3.0675495604511367</v>
      </c>
      <c r="E388" s="303"/>
      <c r="F388" s="302">
        <v>1.7642334359448339</v>
      </c>
      <c r="G388" s="302">
        <v>0.3767848944341991</v>
      </c>
      <c r="H388" s="302">
        <f t="shared" si="128"/>
        <v>2.1410183303790329</v>
      </c>
      <c r="I388" s="303"/>
      <c r="J388" s="302">
        <v>1.5118499098220337</v>
      </c>
      <c r="K388" s="302">
        <v>0.37726215141109304</v>
      </c>
      <c r="L388" s="302">
        <f t="shared" si="129"/>
        <v>1.8891120612331267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0.1953615030124734</v>
      </c>
      <c r="C389" s="302">
        <v>0.1869119149274048</v>
      </c>
      <c r="D389" s="302">
        <f t="shared" si="127"/>
        <v>0.38227341793987824</v>
      </c>
      <c r="E389" s="303"/>
      <c r="F389" s="302">
        <v>0.16275675574113249</v>
      </c>
      <c r="G389" s="302">
        <v>0.14122925764608668</v>
      </c>
      <c r="H389" s="302">
        <f t="shared" si="128"/>
        <v>0.3039860133872192</v>
      </c>
      <c r="I389" s="303"/>
      <c r="J389" s="302">
        <v>0.14365063667069461</v>
      </c>
      <c r="K389" s="302">
        <v>0.16223354682387481</v>
      </c>
      <c r="L389" s="302">
        <f t="shared" si="129"/>
        <v>0.30588418349456942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3.5112020511373014E-2</v>
      </c>
      <c r="C390" s="302">
        <v>0.17130170954425619</v>
      </c>
      <c r="D390" s="302">
        <f t="shared" si="127"/>
        <v>0.20641373005562921</v>
      </c>
      <c r="E390" s="303"/>
      <c r="F390" s="302">
        <v>3.9060623134515575E-2</v>
      </c>
      <c r="G390" s="302">
        <v>0.10221337113357638</v>
      </c>
      <c r="H390" s="302">
        <f t="shared" si="128"/>
        <v>0.14127399426809195</v>
      </c>
      <c r="I390" s="303"/>
      <c r="J390" s="302">
        <v>3.2089150091702864E-2</v>
      </c>
      <c r="K390" s="302">
        <v>7.9578264742272031E-2</v>
      </c>
      <c r="L390" s="302">
        <f t="shared" si="129"/>
        <v>0.1116674148339749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0.40524771818184868</v>
      </c>
      <c r="C391" s="302">
        <v>0.43085438196356063</v>
      </c>
      <c r="D391" s="302">
        <f t="shared" si="127"/>
        <v>0.83610210014540931</v>
      </c>
      <c r="E391" s="303"/>
      <c r="F391" s="302">
        <v>0.35033025055526723</v>
      </c>
      <c r="G391" s="302">
        <v>0.24536334826314343</v>
      </c>
      <c r="H391" s="302">
        <f t="shared" si="128"/>
        <v>0.59569359881841066</v>
      </c>
      <c r="I391" s="303"/>
      <c r="J391" s="302">
        <v>0.27049441098618204</v>
      </c>
      <c r="K391" s="302">
        <v>0.23320069755809203</v>
      </c>
      <c r="L391" s="302">
        <f t="shared" si="129"/>
        <v>0.50369510854427402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5.5885565308970326</v>
      </c>
      <c r="C393" s="311">
        <f t="shared" ref="C393:D393" si="130">SUM(C383:C391)</f>
        <v>3.4844434691029642</v>
      </c>
      <c r="D393" s="311">
        <f t="shared" si="130"/>
        <v>9.0729999999999951</v>
      </c>
      <c r="E393" s="311"/>
      <c r="F393" s="311">
        <f t="shared" ref="F393:H393" si="131">SUM(F383:F391)</f>
        <v>5.4630779734295256</v>
      </c>
      <c r="G393" s="311">
        <f t="shared" si="131"/>
        <v>2.8679220265704717</v>
      </c>
      <c r="H393" s="311">
        <f t="shared" si="131"/>
        <v>8.330999999999996</v>
      </c>
      <c r="I393" s="311"/>
      <c r="J393" s="311">
        <f t="shared" ref="J393:L393" si="132">SUM(J383:J391)</f>
        <v>5.1066314533237716</v>
      </c>
      <c r="K393" s="311">
        <f t="shared" si="132"/>
        <v>2.9743685466762244</v>
      </c>
      <c r="L393" s="311">
        <f t="shared" si="132"/>
        <v>8.0809999999999942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Worcestershire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17.550918002452956</v>
      </c>
      <c r="C9" s="249">
        <f t="shared" ref="C9:D9" si="0">SUM(C26,C43,C60,C77,C94,C111,C128,C145,C162,C179,C196,C213,C230,C247,C264,C281,C298,C315,C332,C349,C366,C383)</f>
        <v>2.5094451054671385</v>
      </c>
      <c r="D9" s="249">
        <f t="shared" si="0"/>
        <v>4.0157980294803579</v>
      </c>
      <c r="E9" s="249">
        <f>SUM(B9:D9)</f>
        <v>24.076161137400454</v>
      </c>
      <c r="F9" s="238"/>
      <c r="G9" s="249">
        <f>SUM(G26,G43,G60,G77,G94,G111,G128,G145,G162,G179,G196,G213,G230,G247,G264,G281,G298,G315,G332,G349,G366,G383)</f>
        <v>20.057126860619384</v>
      </c>
      <c r="H9" s="249">
        <f t="shared" ref="H9:I9" si="1">SUM(H26,H43,H60,H77,H94,H111,H128,H145,H162,H179,H196,H213,H230,H247,H264,H281,H298,H315,H332,H349,H366,H383)</f>
        <v>4.084890090521232</v>
      </c>
      <c r="I9" s="249">
        <f t="shared" si="1"/>
        <v>4.7796174498710045</v>
      </c>
      <c r="J9" s="249">
        <f>SUM(G9:I9)</f>
        <v>28.92163440101162</v>
      </c>
      <c r="K9" s="238"/>
      <c r="L9" s="249">
        <f>SUM(L26,L43,L60,L77,L94,L111,L128,L145,L162,L179,L196,L213,L230,L247,L264,L281,L298,L315,L332,L349,L366,L383)</f>
        <v>23.119342035525872</v>
      </c>
      <c r="M9" s="249">
        <f t="shared" ref="M9:N9" si="2">SUM(M26,M43,M60,M77,M94,M111,M128,M145,M162,M179,M196,M213,M230,M247,M264,M281,M298,M315,M332,M349,M366,M383)</f>
        <v>5.2856077502584613</v>
      </c>
      <c r="N9" s="249">
        <f t="shared" si="2"/>
        <v>5.2768284357686079</v>
      </c>
      <c r="O9" s="249">
        <f>SUM(L9:N9)</f>
        <v>33.681778221552939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34.66592383802589</v>
      </c>
      <c r="C10" s="249">
        <f t="shared" si="3"/>
        <v>9.8017725015716604</v>
      </c>
      <c r="D10" s="249">
        <f t="shared" si="3"/>
        <v>5.6541030943424184</v>
      </c>
      <c r="E10" s="249">
        <f t="shared" ref="E10:E17" si="4">SUM(B10:D10)</f>
        <v>50.12179943393997</v>
      </c>
      <c r="F10" s="238"/>
      <c r="G10" s="249">
        <f t="shared" ref="G10:I10" si="5">SUM(G27,G44,G61,G78,G95,G112,G129,G146,G163,G180,G197,G214,G231,G248,G265,G282,G299,G316,G333,G350,G367,G384)</f>
        <v>41.600250439135898</v>
      </c>
      <c r="H10" s="249">
        <f t="shared" si="5"/>
        <v>12.086809874769591</v>
      </c>
      <c r="I10" s="249">
        <f t="shared" si="5"/>
        <v>6.8401221944534365</v>
      </c>
      <c r="J10" s="249">
        <f t="shared" ref="J10:J17" si="6">SUM(G10:I10)</f>
        <v>60.527182508358926</v>
      </c>
      <c r="K10" s="238"/>
      <c r="L10" s="249">
        <f t="shared" ref="L10:N10" si="7">SUM(L27,L44,L61,L78,L95,L112,L129,L146,L163,L180,L197,L214,L231,L248,L265,L282,L299,L316,L333,L350,L367,L384)</f>
        <v>51.062818223907193</v>
      </c>
      <c r="M10" s="249">
        <f t="shared" si="7"/>
        <v>15.487301483239303</v>
      </c>
      <c r="N10" s="249">
        <f t="shared" si="7"/>
        <v>6.4714001205376457</v>
      </c>
      <c r="O10" s="249">
        <f t="shared" ref="O10:O17" si="8">SUM(L10:N10)</f>
        <v>73.021519827684145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21.138412852474151</v>
      </c>
      <c r="C11" s="249">
        <f t="shared" si="3"/>
        <v>6.4909686192151312</v>
      </c>
      <c r="D11" s="249">
        <f t="shared" si="3"/>
        <v>4.6109027047638147</v>
      </c>
      <c r="E11" s="249">
        <f t="shared" si="4"/>
        <v>32.240284176453095</v>
      </c>
      <c r="F11" s="238"/>
      <c r="G11" s="249">
        <f t="shared" ref="G11:I11" si="9">SUM(G28,G45,G62,G79,G96,G113,G130,G147,G164,G181,G198,G215,G232,G249,G266,G283,G300,G317,G334,G351,G368,G385)</f>
        <v>24.737766206454559</v>
      </c>
      <c r="H11" s="249">
        <f t="shared" si="9"/>
        <v>7.9441025547399651</v>
      </c>
      <c r="I11" s="249">
        <f t="shared" si="9"/>
        <v>4.531389863710932</v>
      </c>
      <c r="J11" s="249">
        <f t="shared" si="6"/>
        <v>37.213258624905457</v>
      </c>
      <c r="K11" s="238"/>
      <c r="L11" s="249">
        <f t="shared" ref="L11:N11" si="10">SUM(L28,L45,L62,L79,L96,L113,L130,L147,L164,L181,L198,L215,L232,L249,L266,L283,L300,L317,L334,L351,L368,L385)</f>
        <v>26.162359405631651</v>
      </c>
      <c r="M11" s="249">
        <f t="shared" si="10"/>
        <v>8.714118056860066</v>
      </c>
      <c r="N11" s="249">
        <f t="shared" si="10"/>
        <v>4.5697481244556624</v>
      </c>
      <c r="O11" s="249">
        <f t="shared" si="8"/>
        <v>39.446225586947385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18.577184593478133</v>
      </c>
      <c r="C12" s="249">
        <f t="shared" si="3"/>
        <v>14.319905132011815</v>
      </c>
      <c r="D12" s="249">
        <f t="shared" si="3"/>
        <v>1.2724518845977668</v>
      </c>
      <c r="E12" s="249">
        <f t="shared" si="4"/>
        <v>34.169541610087713</v>
      </c>
      <c r="F12" s="238"/>
      <c r="G12" s="249">
        <f t="shared" ref="G12:I12" si="11">SUM(G29,G46,G63,G80,G97,G114,G131,G148,G165,G182,G199,G216,G233,G250,G267,G284,G301,G318,G335,G352,G369,G386)</f>
        <v>19.205511614938512</v>
      </c>
      <c r="H12" s="249">
        <f t="shared" si="11"/>
        <v>14.392182444893537</v>
      </c>
      <c r="I12" s="249">
        <f t="shared" si="11"/>
        <v>1.0439067644066746</v>
      </c>
      <c r="J12" s="249">
        <f t="shared" si="6"/>
        <v>34.641600824238722</v>
      </c>
      <c r="K12" s="238"/>
      <c r="L12" s="249">
        <f t="shared" ref="L12:N12" si="12">SUM(L29,L46,L63,L80,L97,L114,L131,L148,L165,L182,L199,L216,L233,L250,L267,L284,L301,L318,L335,L352,L369,L386)</f>
        <v>16.938895512577368</v>
      </c>
      <c r="M12" s="249">
        <f t="shared" si="12"/>
        <v>12.427791839217807</v>
      </c>
      <c r="N12" s="249">
        <f t="shared" si="12"/>
        <v>0.98052105321382876</v>
      </c>
      <c r="O12" s="249">
        <f t="shared" si="8"/>
        <v>30.347208405009003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21.983434552001935</v>
      </c>
      <c r="C13" s="249">
        <f t="shared" si="3"/>
        <v>3.1472568062231527</v>
      </c>
      <c r="D13" s="249">
        <f t="shared" si="3"/>
        <v>10.023511766868795</v>
      </c>
      <c r="E13" s="249">
        <f t="shared" si="4"/>
        <v>35.154203125093879</v>
      </c>
      <c r="F13" s="238"/>
      <c r="G13" s="249">
        <f t="shared" ref="G13:I13" si="13">SUM(G30,G47,G64,G81,G98,G115,G132,G149,G166,G183,G200,G217,G234,G251,G268,G285,G302,G319,G336,G353,G370,G387)</f>
        <v>17.321427272894056</v>
      </c>
      <c r="H13" s="249">
        <f t="shared" si="13"/>
        <v>2.6299912670465435</v>
      </c>
      <c r="I13" s="249">
        <f t="shared" si="13"/>
        <v>10.580553921171347</v>
      </c>
      <c r="J13" s="249">
        <f t="shared" si="6"/>
        <v>30.531972461111945</v>
      </c>
      <c r="K13" s="238"/>
      <c r="L13" s="249">
        <f t="shared" ref="L13:N13" si="14">SUM(L30,L47,L64,L81,L98,L115,L132,L149,L166,L183,L200,L217,L234,L251,L268,L285,L302,L319,L336,L353,L370,L387)</f>
        <v>14.526231435206274</v>
      </c>
      <c r="M13" s="249">
        <f t="shared" si="14"/>
        <v>3.0251964114111889</v>
      </c>
      <c r="N13" s="249">
        <f t="shared" si="14"/>
        <v>10.821899920496625</v>
      </c>
      <c r="O13" s="249">
        <f t="shared" si="8"/>
        <v>28.373327767114091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13.128756459022137</v>
      </c>
      <c r="C14" s="249">
        <f t="shared" si="3"/>
        <v>12.327447682481994</v>
      </c>
      <c r="D14" s="249">
        <f t="shared" si="3"/>
        <v>2.3184684621870275</v>
      </c>
      <c r="E14" s="249">
        <f t="shared" si="4"/>
        <v>27.774672603691158</v>
      </c>
      <c r="F14" s="238"/>
      <c r="G14" s="249">
        <f t="shared" ref="G14:I14" si="15">SUM(G31,G48,G65,G82,G99,G116,G133,G150,G167,G184,G201,G218,G235,G252,G269,G286,G303,G320,G337,G354,G371,G388)</f>
        <v>13.071427524915364</v>
      </c>
      <c r="H14" s="249">
        <f t="shared" si="15"/>
        <v>12.111658760186295</v>
      </c>
      <c r="I14" s="249">
        <f t="shared" si="15"/>
        <v>2.075052562384756</v>
      </c>
      <c r="J14" s="249">
        <f t="shared" si="6"/>
        <v>27.258138847486414</v>
      </c>
      <c r="K14" s="238"/>
      <c r="L14" s="249">
        <f t="shared" ref="L14:N14" si="16">SUM(L31,L48,L65,L82,L99,L116,L133,L150,L167,L184,L201,L218,L235,L252,L269,L286,L303,L320,L337,L354,L371,L388)</f>
        <v>15.813939134636</v>
      </c>
      <c r="M14" s="249">
        <f t="shared" si="16"/>
        <v>13.286447678196629</v>
      </c>
      <c r="N14" s="249">
        <f t="shared" si="16"/>
        <v>2.6647998547248517</v>
      </c>
      <c r="O14" s="249">
        <f t="shared" si="8"/>
        <v>31.765186667557479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8.3349420349471171</v>
      </c>
      <c r="C15" s="249">
        <f t="shared" si="3"/>
        <v>13.581272900459979</v>
      </c>
      <c r="D15" s="249">
        <f t="shared" si="3"/>
        <v>1.4346995528521969</v>
      </c>
      <c r="E15" s="249">
        <f t="shared" si="4"/>
        <v>23.350914488259296</v>
      </c>
      <c r="F15" s="238"/>
      <c r="G15" s="249">
        <f t="shared" ref="G15:I15" si="17">SUM(G32,G49,G66,G83,G100,G117,G134,G151,G168,G185,G202,G219,G236,G253,G270,G287,G304,G321,G338,G355,G372,G389)</f>
        <v>8.4058306145654011</v>
      </c>
      <c r="H15" s="249">
        <f t="shared" si="17"/>
        <v>13.40890432108757</v>
      </c>
      <c r="I15" s="249">
        <f t="shared" si="17"/>
        <v>0.96128733604985916</v>
      </c>
      <c r="J15" s="249">
        <f t="shared" si="6"/>
        <v>22.776022271702832</v>
      </c>
      <c r="K15" s="238"/>
      <c r="L15" s="249">
        <f t="shared" ref="L15:N15" si="18">SUM(L32,L49,L66,L83,L100,L117,L134,L151,L168,L185,L202,L219,L236,L253,L270,L287,L304,L321,L338,L355,L372,L389)</f>
        <v>9.1015097131714509</v>
      </c>
      <c r="M15" s="249">
        <f t="shared" si="18"/>
        <v>14.002124087682571</v>
      </c>
      <c r="N15" s="249">
        <f t="shared" si="18"/>
        <v>0.82775798648719945</v>
      </c>
      <c r="O15" s="249">
        <f t="shared" si="8"/>
        <v>23.931391787341219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18.028509005189722</v>
      </c>
      <c r="C16" s="249">
        <f t="shared" si="3"/>
        <v>2.6526317916064888</v>
      </c>
      <c r="D16" s="249">
        <f t="shared" si="3"/>
        <v>2.4592656521645964</v>
      </c>
      <c r="E16" s="249">
        <f t="shared" si="4"/>
        <v>23.140406448960807</v>
      </c>
      <c r="F16" s="238"/>
      <c r="G16" s="249">
        <f t="shared" ref="G16:I16" si="19">SUM(G33,G50,G67,G84,G101,G118,G135,G152,G169,G186,G203,G220,G237,G254,G271,G288,G305,G322,G339,G356,G373,G390)</f>
        <v>14.585291070704823</v>
      </c>
      <c r="H16" s="249">
        <f t="shared" si="19"/>
        <v>3.62923594705416</v>
      </c>
      <c r="I16" s="249">
        <f t="shared" si="19"/>
        <v>3.2315443629654497</v>
      </c>
      <c r="J16" s="249">
        <f t="shared" si="6"/>
        <v>21.446071380724433</v>
      </c>
      <c r="K16" s="238"/>
      <c r="L16" s="249">
        <f t="shared" ref="L16:N16" si="20">SUM(L33,L50,L67,L84,L101,L118,L135,L152,L169,L186,L203,L220,L237,L254,L271,L288,L305,L322,L339,L356,L373,L390)</f>
        <v>15.712541268282516</v>
      </c>
      <c r="M16" s="249">
        <f t="shared" si="20"/>
        <v>4.7591119588912703</v>
      </c>
      <c r="N16" s="249">
        <f t="shared" si="20"/>
        <v>3.9932481649197267</v>
      </c>
      <c r="O16" s="249">
        <f t="shared" si="8"/>
        <v>24.464901392093513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13.709102812408005</v>
      </c>
      <c r="C17" s="249">
        <f t="shared" si="3"/>
        <v>15.750024978931316</v>
      </c>
      <c r="D17" s="249">
        <f t="shared" si="3"/>
        <v>3.1438891847743533</v>
      </c>
      <c r="E17" s="249">
        <f t="shared" si="4"/>
        <v>32.603016976113672</v>
      </c>
      <c r="F17" s="238"/>
      <c r="G17" s="249">
        <f t="shared" ref="G17:I17" si="21">SUM(G34,G51,G68,G85,G102,G119,G136,G153,G170,G187,G204,G221,G238,G255,G272,G289,G306,G323,G340,G357,G374,G391)</f>
        <v>12.489136421608631</v>
      </c>
      <c r="H17" s="249">
        <f t="shared" si="21"/>
        <v>15.614369760341759</v>
      </c>
      <c r="I17" s="249">
        <f t="shared" si="21"/>
        <v>3.4906124985092957</v>
      </c>
      <c r="J17" s="249">
        <f t="shared" si="6"/>
        <v>31.594118680459687</v>
      </c>
      <c r="K17" s="238"/>
      <c r="L17" s="249">
        <f t="shared" ref="L17:N17" si="22">SUM(L34,L51,L68,L85,L102,L119,L136,L153,L170,L187,L204,L221,L238,L255,L272,L289,L306,L323,L340,L357,L374,L391)</f>
        <v>11.865594940744222</v>
      </c>
      <c r="M17" s="249">
        <f t="shared" si="22"/>
        <v>13.897486005414413</v>
      </c>
      <c r="N17" s="249">
        <f t="shared" si="22"/>
        <v>4.4673793985415129</v>
      </c>
      <c r="O17" s="249">
        <f t="shared" si="8"/>
        <v>30.230460344700148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167.11718415000007</v>
      </c>
      <c r="C19" s="247">
        <f t="shared" ref="C19:O19" si="23">SUM(C9:C17)</f>
        <v>80.580725517968688</v>
      </c>
      <c r="D19" s="247">
        <f t="shared" si="23"/>
        <v>34.933090332031327</v>
      </c>
      <c r="E19" s="247">
        <f t="shared" si="23"/>
        <v>282.63100000000003</v>
      </c>
      <c r="F19" s="247"/>
      <c r="G19" s="247">
        <f t="shared" si="23"/>
        <v>171.47376802583662</v>
      </c>
      <c r="H19" s="247">
        <f t="shared" si="23"/>
        <v>85.902145020640646</v>
      </c>
      <c r="I19" s="247">
        <f t="shared" si="23"/>
        <v>37.534086953522753</v>
      </c>
      <c r="J19" s="247">
        <f t="shared" si="23"/>
        <v>294.91000000000003</v>
      </c>
      <c r="K19" s="247"/>
      <c r="L19" s="247">
        <f t="shared" si="23"/>
        <v>184.30323166968253</v>
      </c>
      <c r="M19" s="247">
        <f t="shared" si="23"/>
        <v>90.885185271171693</v>
      </c>
      <c r="N19" s="247">
        <f t="shared" si="23"/>
        <v>40.073583059145655</v>
      </c>
      <c r="O19" s="247">
        <f t="shared" si="23"/>
        <v>315.26199999999989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0.18269349633531246</v>
      </c>
      <c r="C26" s="302">
        <v>3.4152009609117739E-2</v>
      </c>
      <c r="D26" s="302">
        <v>6.8053768900909167E-2</v>
      </c>
      <c r="E26" s="302">
        <f>SUM(B26:D26)</f>
        <v>0.28489927484533939</v>
      </c>
      <c r="F26" s="303"/>
      <c r="G26" s="302">
        <v>0.14139863204359721</v>
      </c>
      <c r="H26" s="302">
        <v>3.1377292275393972E-3</v>
      </c>
      <c r="I26" s="302">
        <v>5.0659183186681105E-2</v>
      </c>
      <c r="J26" s="302">
        <f>SUM(G26:I26)</f>
        <v>0.19519554445781773</v>
      </c>
      <c r="K26" s="303"/>
      <c r="L26" s="302">
        <v>0.19695047277026884</v>
      </c>
      <c r="M26" s="302">
        <v>3.7715901263396384E-3</v>
      </c>
      <c r="N26" s="302">
        <v>6.0493258859425865E-2</v>
      </c>
      <c r="O26" s="302">
        <f>SUM(L26:N26)</f>
        <v>0.26121532175603435</v>
      </c>
    </row>
    <row r="27" spans="1:15" s="236" customFormat="1" x14ac:dyDescent="0.2">
      <c r="A27" s="237" t="str">
        <f>name!E$5</f>
        <v>Professional occupations</v>
      </c>
      <c r="B27" s="302">
        <v>0.20058628141455601</v>
      </c>
      <c r="C27" s="302">
        <v>1.8843842517232732E-2</v>
      </c>
      <c r="D27" s="302">
        <v>1.7070542918153925E-2</v>
      </c>
      <c r="E27" s="302">
        <f t="shared" ref="E27:E34" si="24">SUM(B27:D27)</f>
        <v>0.23650066684994267</v>
      </c>
      <c r="F27" s="303"/>
      <c r="G27" s="302">
        <v>0.21113904516178433</v>
      </c>
      <c r="H27" s="302">
        <v>1.9192976429398025E-3</v>
      </c>
      <c r="I27" s="302">
        <v>1.1622371122645987E-2</v>
      </c>
      <c r="J27" s="302">
        <f t="shared" ref="J27:J34" si="25">SUM(G27:I27)</f>
        <v>0.22468071392737013</v>
      </c>
      <c r="K27" s="303"/>
      <c r="L27" s="302">
        <v>0.40659585251591013</v>
      </c>
      <c r="M27" s="302">
        <v>2.3675718266438039E-3</v>
      </c>
      <c r="N27" s="302">
        <v>1.0002266663130876E-2</v>
      </c>
      <c r="O27" s="302">
        <f t="shared" ref="O27:O34" si="26">SUM(L27:N27)</f>
        <v>0.41896569100568481</v>
      </c>
    </row>
    <row r="28" spans="1:15" s="236" customFormat="1" x14ac:dyDescent="0.2">
      <c r="A28" s="237" t="str">
        <f>name!E$6</f>
        <v>Associate professional occupations</v>
      </c>
      <c r="B28" s="302">
        <v>0.15544893517290706</v>
      </c>
      <c r="C28" s="302">
        <v>2.3664340507053135E-2</v>
      </c>
      <c r="D28" s="302">
        <v>7.687464319186074E-3</v>
      </c>
      <c r="E28" s="302">
        <f t="shared" si="24"/>
        <v>0.18680073999914626</v>
      </c>
      <c r="F28" s="303"/>
      <c r="G28" s="302">
        <v>0.14370529940464741</v>
      </c>
      <c r="H28" s="302">
        <v>1.9012366521709517E-3</v>
      </c>
      <c r="I28" s="302">
        <v>5.269035494343959E-3</v>
      </c>
      <c r="J28" s="302">
        <f t="shared" si="25"/>
        <v>0.15087557155116232</v>
      </c>
      <c r="K28" s="303"/>
      <c r="L28" s="302">
        <v>0.20246939546632059</v>
      </c>
      <c r="M28" s="302">
        <v>1.8035824483629546E-3</v>
      </c>
      <c r="N28" s="302">
        <v>6.4009119235478133E-3</v>
      </c>
      <c r="O28" s="302">
        <f t="shared" si="26"/>
        <v>0.21067388983823135</v>
      </c>
    </row>
    <row r="29" spans="1:15" s="236" customFormat="1" x14ac:dyDescent="0.2">
      <c r="A29" s="237" t="str">
        <f>name!E$7</f>
        <v>Administrative and secretarial occupations</v>
      </c>
      <c r="B29" s="302">
        <v>0.18761078692757421</v>
      </c>
      <c r="C29" s="302">
        <v>0.16402527194180741</v>
      </c>
      <c r="D29" s="302">
        <v>8.7856091343251758E-3</v>
      </c>
      <c r="E29" s="302">
        <f t="shared" si="24"/>
        <v>0.36042166800370684</v>
      </c>
      <c r="F29" s="303"/>
      <c r="G29" s="302">
        <v>0.16028999168785707</v>
      </c>
      <c r="H29" s="302">
        <v>1.0642015490876712E-2</v>
      </c>
      <c r="I29" s="302">
        <v>9.396866019780856E-3</v>
      </c>
      <c r="J29" s="302">
        <f t="shared" si="25"/>
        <v>0.18032887319851462</v>
      </c>
      <c r="K29" s="303"/>
      <c r="L29" s="302">
        <v>0.1511298179900985</v>
      </c>
      <c r="M29" s="302">
        <v>8.1202627446254529E-3</v>
      </c>
      <c r="N29" s="302">
        <v>5.0043841845409456E-3</v>
      </c>
      <c r="O29" s="302">
        <f t="shared" si="26"/>
        <v>0.1642544649192649</v>
      </c>
    </row>
    <row r="30" spans="1:15" s="236" customFormat="1" x14ac:dyDescent="0.2">
      <c r="A30" s="237" t="str">
        <f>name!E$8</f>
        <v>Skilled trades occupations</v>
      </c>
      <c r="B30" s="302">
        <v>0.62725272969838586</v>
      </c>
      <c r="C30" s="302">
        <v>0.22169881680189632</v>
      </c>
      <c r="D30" s="302">
        <v>2.0579216821834274</v>
      </c>
      <c r="E30" s="302">
        <f t="shared" si="24"/>
        <v>2.9068732286837093</v>
      </c>
      <c r="F30" s="303"/>
      <c r="G30" s="302">
        <v>0.32964762533727482</v>
      </c>
      <c r="H30" s="302">
        <v>1.0887655237477705E-2</v>
      </c>
      <c r="I30" s="302">
        <v>1.2238712586743865</v>
      </c>
      <c r="J30" s="302">
        <f>SUM(G30:I30)</f>
        <v>1.5644065392491391</v>
      </c>
      <c r="K30" s="303"/>
      <c r="L30" s="302">
        <v>0.27325374780214345</v>
      </c>
      <c r="M30" s="302">
        <v>1.4203178630919603E-2</v>
      </c>
      <c r="N30" s="302">
        <v>1.1810415669925407</v>
      </c>
      <c r="O30" s="302">
        <f t="shared" si="26"/>
        <v>1.4684984934256038</v>
      </c>
    </row>
    <row r="31" spans="1:15" s="236" customFormat="1" x14ac:dyDescent="0.2">
      <c r="A31" s="237" t="str">
        <f>name!E$9</f>
        <v>Caring, leisure and other service occupations</v>
      </c>
      <c r="B31" s="302">
        <v>0.16565783809572429</v>
      </c>
      <c r="C31" s="302">
        <v>7.4352235639389114E-2</v>
      </c>
      <c r="D31" s="302">
        <v>1.6171341067250523E-2</v>
      </c>
      <c r="E31" s="302">
        <f t="shared" si="24"/>
        <v>0.25618141480236395</v>
      </c>
      <c r="F31" s="303"/>
      <c r="G31" s="302">
        <v>0.11577183295460236</v>
      </c>
      <c r="H31" s="302">
        <v>5.0469241296148912E-3</v>
      </c>
      <c r="I31" s="302">
        <v>1.0728996271196202E-2</v>
      </c>
      <c r="J31" s="302">
        <f t="shared" si="25"/>
        <v>0.13154775335541347</v>
      </c>
      <c r="K31" s="303"/>
      <c r="L31" s="302">
        <v>0.12608726545997639</v>
      </c>
      <c r="M31" s="302">
        <v>4.5079420272089816E-3</v>
      </c>
      <c r="N31" s="302">
        <v>1.2666017531957547E-2</v>
      </c>
      <c r="O31" s="302">
        <f t="shared" si="26"/>
        <v>0.1432612250191429</v>
      </c>
    </row>
    <row r="32" spans="1:15" s="236" customFormat="1" x14ac:dyDescent="0.2">
      <c r="A32" s="237" t="str">
        <f>name!E$10</f>
        <v>Sales and customer service occupations</v>
      </c>
      <c r="B32" s="302">
        <v>5.5179806673164189E-2</v>
      </c>
      <c r="C32" s="302">
        <v>3.6991976331481463E-2</v>
      </c>
      <c r="D32" s="302">
        <v>1.9109179595643778E-2</v>
      </c>
      <c r="E32" s="302">
        <f t="shared" si="24"/>
        <v>0.11128096260028943</v>
      </c>
      <c r="F32" s="303"/>
      <c r="G32" s="302">
        <v>4.0341440200138474E-2</v>
      </c>
      <c r="H32" s="302">
        <v>2.2963071773709053E-3</v>
      </c>
      <c r="I32" s="302">
        <v>1.122703010757533E-2</v>
      </c>
      <c r="J32" s="302">
        <f t="shared" si="25"/>
        <v>5.3864777485084711E-2</v>
      </c>
      <c r="K32" s="303"/>
      <c r="L32" s="302">
        <v>4.8278170981576891E-2</v>
      </c>
      <c r="M32" s="302">
        <v>2.3641074107369642E-3</v>
      </c>
      <c r="N32" s="302">
        <v>8.6334355396684957E-3</v>
      </c>
      <c r="O32" s="302">
        <f t="shared" si="26"/>
        <v>5.9275713931982346E-2</v>
      </c>
    </row>
    <row r="33" spans="1:15" s="236" customFormat="1" x14ac:dyDescent="0.2">
      <c r="A33" s="237" t="str">
        <f>name!E$11</f>
        <v>Process, plant and machine operatives</v>
      </c>
      <c r="B33" s="302">
        <v>0.16668841216986113</v>
      </c>
      <c r="C33" s="302">
        <v>4.2379854108378308E-2</v>
      </c>
      <c r="D33" s="302">
        <v>1.0887175112917315E-2</v>
      </c>
      <c r="E33" s="302">
        <f t="shared" si="24"/>
        <v>0.21995544139115675</v>
      </c>
      <c r="F33" s="303"/>
      <c r="G33" s="302">
        <v>8.1811081664423357E-2</v>
      </c>
      <c r="H33" s="302">
        <v>2.5092140095660672E-3</v>
      </c>
      <c r="I33" s="302">
        <v>7.762465978292085E-3</v>
      </c>
      <c r="J33" s="302">
        <f t="shared" si="25"/>
        <v>9.2082761652281506E-2</v>
      </c>
      <c r="K33" s="303"/>
      <c r="L33" s="302">
        <v>7.2107668633661942E-2</v>
      </c>
      <c r="M33" s="302">
        <v>4.3570423298015058E-3</v>
      </c>
      <c r="N33" s="302">
        <v>1.0236673385037483E-2</v>
      </c>
      <c r="O33" s="302">
        <f t="shared" si="26"/>
        <v>8.6701384348500943E-2</v>
      </c>
    </row>
    <row r="34" spans="1:15" s="236" customFormat="1" x14ac:dyDescent="0.2">
      <c r="A34" s="237" t="str">
        <f>name!E$12</f>
        <v>Elementary occupations</v>
      </c>
      <c r="B34" s="302">
        <v>0.53880934331550545</v>
      </c>
      <c r="C34" s="302">
        <v>0.20727575059911249</v>
      </c>
      <c r="D34" s="302">
        <v>0.1010015089097203</v>
      </c>
      <c r="E34" s="302">
        <f t="shared" si="24"/>
        <v>0.84708660282433823</v>
      </c>
      <c r="F34" s="303"/>
      <c r="G34" s="302">
        <v>0.25552445324298867</v>
      </c>
      <c r="H34" s="302">
        <v>1.140688380874034E-2</v>
      </c>
      <c r="I34" s="302">
        <v>4.9086128071485893E-2</v>
      </c>
      <c r="J34" s="302">
        <f t="shared" si="25"/>
        <v>0.31601746512321488</v>
      </c>
      <c r="K34" s="303"/>
      <c r="L34" s="302">
        <v>0.17561229693398059</v>
      </c>
      <c r="M34" s="302">
        <v>7.7754693870513364E-3</v>
      </c>
      <c r="N34" s="302">
        <v>5.0766049434521156E-2</v>
      </c>
      <c r="O34" s="302">
        <f t="shared" si="26"/>
        <v>0.23415381575555308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2.2799276298029905</v>
      </c>
      <c r="C36" s="311">
        <f t="shared" ref="C36:O36" si="27">SUM(C26:C34)</f>
        <v>0.82338409805546864</v>
      </c>
      <c r="D36" s="311">
        <f t="shared" si="27"/>
        <v>2.3066882721415336</v>
      </c>
      <c r="E36" s="311">
        <f t="shared" si="27"/>
        <v>5.4099999999999921</v>
      </c>
      <c r="F36" s="311"/>
      <c r="G36" s="311">
        <f t="shared" si="27"/>
        <v>1.4796294016973137</v>
      </c>
      <c r="H36" s="311">
        <f t="shared" si="27"/>
        <v>4.9747263376296771E-2</v>
      </c>
      <c r="I36" s="311">
        <f t="shared" si="27"/>
        <v>1.379623334926388</v>
      </c>
      <c r="J36" s="311">
        <f t="shared" si="27"/>
        <v>2.9089999999999985</v>
      </c>
      <c r="K36" s="311"/>
      <c r="L36" s="311">
        <f t="shared" si="27"/>
        <v>1.6524846885539373</v>
      </c>
      <c r="M36" s="311">
        <f t="shared" si="27"/>
        <v>4.9270746931690236E-2</v>
      </c>
      <c r="N36" s="311">
        <f t="shared" si="27"/>
        <v>1.3452445645143709</v>
      </c>
      <c r="O36" s="311">
        <f t="shared" si="27"/>
        <v>3.0469999999999979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1.0368131668174838E-2</v>
      </c>
      <c r="C43" s="302">
        <v>4.3694845164394245E-5</v>
      </c>
      <c r="D43" s="302">
        <v>8.3761582329226307E-3</v>
      </c>
      <c r="E43" s="302">
        <f>SUM(B43:D43)</f>
        <v>1.8787984746261862E-2</v>
      </c>
      <c r="F43" s="303"/>
      <c r="G43" s="302">
        <v>4.0545632917294641E-2</v>
      </c>
      <c r="H43" s="302">
        <v>5.1099422681710727E-4</v>
      </c>
      <c r="I43" s="302">
        <v>0</v>
      </c>
      <c r="J43" s="302">
        <f>SUM(G43:I43)</f>
        <v>4.1056627144111749E-2</v>
      </c>
      <c r="K43" s="303"/>
      <c r="L43" s="302">
        <v>2.0711238905524586E-2</v>
      </c>
      <c r="M43" s="302">
        <v>3.1167867687932664E-4</v>
      </c>
      <c r="N43" s="302">
        <v>0</v>
      </c>
      <c r="O43" s="302">
        <f>SUM(L43:N43)</f>
        <v>2.1022917582403912E-2</v>
      </c>
    </row>
    <row r="44" spans="1:15" s="236" customFormat="1" x14ac:dyDescent="0.2">
      <c r="A44" s="237" t="str">
        <f>name!E$5</f>
        <v>Professional occupations</v>
      </c>
      <c r="B44" s="302">
        <v>1.1435560215379252E-2</v>
      </c>
      <c r="C44" s="302">
        <v>1.7165340425565317E-4</v>
      </c>
      <c r="D44" s="302">
        <v>6.4039322268133036E-3</v>
      </c>
      <c r="E44" s="302">
        <f t="shared" ref="E44:E51" si="28">SUM(B44:D44)</f>
        <v>1.8011145846448209E-2</v>
      </c>
      <c r="F44" s="303"/>
      <c r="G44" s="302">
        <v>4.4022699946525197E-2</v>
      </c>
      <c r="H44" s="302">
        <v>1.3073663403645912E-3</v>
      </c>
      <c r="I44" s="302">
        <v>0</v>
      </c>
      <c r="J44" s="302">
        <f t="shared" ref="J44:J46" si="29">SUM(G44:I44)</f>
        <v>4.5330066286889785E-2</v>
      </c>
      <c r="K44" s="303"/>
      <c r="L44" s="302">
        <v>2.2005816327958085E-2</v>
      </c>
      <c r="M44" s="302">
        <v>7.000748422351272E-4</v>
      </c>
      <c r="N44" s="302">
        <v>0</v>
      </c>
      <c r="O44" s="302">
        <f t="shared" ref="O44:O51" si="30">SUM(L44:N44)</f>
        <v>2.2705891170193213E-2</v>
      </c>
    </row>
    <row r="45" spans="1:15" s="236" customFormat="1" x14ac:dyDescent="0.2">
      <c r="A45" s="237" t="str">
        <f>name!E$6</f>
        <v>Associate professional occupations</v>
      </c>
      <c r="B45" s="302">
        <v>8.9048274132732339E-3</v>
      </c>
      <c r="C45" s="302">
        <v>1.0691534255866353E-4</v>
      </c>
      <c r="D45" s="302">
        <v>3.6421851947048009E-3</v>
      </c>
      <c r="E45" s="302">
        <f t="shared" si="28"/>
        <v>1.2653927950536697E-2</v>
      </c>
      <c r="F45" s="303"/>
      <c r="G45" s="302">
        <v>3.9954876059713623E-2</v>
      </c>
      <c r="H45" s="302">
        <v>7.5960828646831114E-4</v>
      </c>
      <c r="I45" s="302">
        <v>0</v>
      </c>
      <c r="J45" s="302">
        <f t="shared" si="29"/>
        <v>4.0714484346181933E-2</v>
      </c>
      <c r="K45" s="303"/>
      <c r="L45" s="302">
        <v>1.8737028224111649E-2</v>
      </c>
      <c r="M45" s="302">
        <v>3.678664725819323E-4</v>
      </c>
      <c r="N45" s="302">
        <v>0</v>
      </c>
      <c r="O45" s="302">
        <f t="shared" si="30"/>
        <v>1.9104894696693582E-2</v>
      </c>
    </row>
    <row r="46" spans="1:15" s="236" customFormat="1" x14ac:dyDescent="0.2">
      <c r="A46" s="237" t="str">
        <f>name!E$7</f>
        <v>Administrative and secretarial occupations</v>
      </c>
      <c r="B46" s="302">
        <v>1.496611485729004E-3</v>
      </c>
      <c r="C46" s="302">
        <v>2.1879100796676061E-4</v>
      </c>
      <c r="D46" s="302">
        <v>1.698061382924081E-3</v>
      </c>
      <c r="E46" s="302">
        <f t="shared" si="28"/>
        <v>3.4134638766198456E-3</v>
      </c>
      <c r="F46" s="303"/>
      <c r="G46" s="302">
        <v>1.2883740809608147E-2</v>
      </c>
      <c r="H46" s="302">
        <v>1.1055286059990419E-3</v>
      </c>
      <c r="I46" s="302">
        <v>0</v>
      </c>
      <c r="J46" s="302">
        <f t="shared" si="29"/>
        <v>1.398926941560719E-2</v>
      </c>
      <c r="K46" s="303"/>
      <c r="L46" s="302">
        <v>5.6005399768827204E-3</v>
      </c>
      <c r="M46" s="302">
        <v>4.4388382260288366E-4</v>
      </c>
      <c r="N46" s="302">
        <v>0</v>
      </c>
      <c r="O46" s="302">
        <f t="shared" si="30"/>
        <v>6.0444237994856037E-3</v>
      </c>
    </row>
    <row r="47" spans="1:15" s="236" customFormat="1" x14ac:dyDescent="0.2">
      <c r="A47" s="237" t="str">
        <f>name!E$8</f>
        <v>Skilled trades occupations</v>
      </c>
      <c r="B47" s="302">
        <v>1.5137051800331881E-2</v>
      </c>
      <c r="C47" s="302">
        <v>3.9380568568936011E-5</v>
      </c>
      <c r="D47" s="302">
        <v>1.5884461282737478E-2</v>
      </c>
      <c r="E47" s="302">
        <f t="shared" si="28"/>
        <v>3.1060893651638295E-2</v>
      </c>
      <c r="F47" s="303"/>
      <c r="G47" s="302">
        <v>4.2067171573084663E-2</v>
      </c>
      <c r="H47" s="302">
        <v>3.1078606268974328E-4</v>
      </c>
      <c r="I47" s="302">
        <v>0</v>
      </c>
      <c r="J47" s="302">
        <f>SUM(G47:I47)</f>
        <v>4.2377957635774406E-2</v>
      </c>
      <c r="K47" s="303"/>
      <c r="L47" s="302">
        <v>1.5344291531619121E-2</v>
      </c>
      <c r="M47" s="302">
        <v>2.5388601651889979E-4</v>
      </c>
      <c r="N47" s="302">
        <v>0</v>
      </c>
      <c r="O47" s="302">
        <f t="shared" si="30"/>
        <v>1.5598177548138021E-2</v>
      </c>
    </row>
    <row r="48" spans="1:15" s="236" customFormat="1" x14ac:dyDescent="0.2">
      <c r="A48" s="237" t="str">
        <f>name!E$9</f>
        <v>Caring, leisure and other service occupations</v>
      </c>
      <c r="B48" s="302">
        <v>2.0510484284677901E-3</v>
      </c>
      <c r="C48" s="302">
        <v>2.112557262291698E-4</v>
      </c>
      <c r="D48" s="302">
        <v>5.0483819320415555E-4</v>
      </c>
      <c r="E48" s="302">
        <f t="shared" si="28"/>
        <v>2.7671423479011152E-3</v>
      </c>
      <c r="F48" s="303"/>
      <c r="G48" s="302">
        <v>4.8736196110435908E-3</v>
      </c>
      <c r="H48" s="302">
        <v>1.0150849027171541E-3</v>
      </c>
      <c r="I48" s="302">
        <v>0</v>
      </c>
      <c r="J48" s="302">
        <f t="shared" ref="J48:J51" si="31">SUM(G48:I48)</f>
        <v>5.8887045137607447E-3</v>
      </c>
      <c r="K48" s="303"/>
      <c r="L48" s="302">
        <v>2.3518135218085576E-3</v>
      </c>
      <c r="M48" s="302">
        <v>4.773204587500122E-4</v>
      </c>
      <c r="N48" s="302">
        <v>0</v>
      </c>
      <c r="O48" s="302">
        <f t="shared" si="30"/>
        <v>2.8291339805585698E-3</v>
      </c>
    </row>
    <row r="49" spans="1:15" s="236" customFormat="1" x14ac:dyDescent="0.2">
      <c r="A49" s="237" t="str">
        <f>name!E$10</f>
        <v>Sales and customer service occupations</v>
      </c>
      <c r="B49" s="302">
        <v>1.2977293044058944E-3</v>
      </c>
      <c r="C49" s="302">
        <v>2.3782773442106644E-4</v>
      </c>
      <c r="D49" s="302">
        <v>1.2062305215403363E-3</v>
      </c>
      <c r="E49" s="302">
        <f t="shared" si="28"/>
        <v>2.7417875603672971E-3</v>
      </c>
      <c r="F49" s="303"/>
      <c r="G49" s="302">
        <v>5.0324085361566828E-3</v>
      </c>
      <c r="H49" s="302">
        <v>1.2071038696532096E-3</v>
      </c>
      <c r="I49" s="302">
        <v>0</v>
      </c>
      <c r="J49" s="302">
        <f t="shared" si="31"/>
        <v>6.2395124058098926E-3</v>
      </c>
      <c r="K49" s="303"/>
      <c r="L49" s="302">
        <v>2.5361587137067393E-3</v>
      </c>
      <c r="M49" s="302">
        <v>5.7155608944428127E-4</v>
      </c>
      <c r="N49" s="302">
        <v>0</v>
      </c>
      <c r="O49" s="302">
        <f t="shared" si="30"/>
        <v>3.1077148031510207E-3</v>
      </c>
    </row>
    <row r="50" spans="1:15" s="236" customFormat="1" x14ac:dyDescent="0.2">
      <c r="A50" s="237" t="str">
        <f>name!E$11</f>
        <v>Process, plant and machine operatives</v>
      </c>
      <c r="B50" s="302">
        <v>1.0429995379983811E-2</v>
      </c>
      <c r="C50" s="302">
        <v>5.5266065798889363E-5</v>
      </c>
      <c r="D50" s="302">
        <v>9.8245405944367269E-3</v>
      </c>
      <c r="E50" s="302">
        <f t="shared" si="28"/>
        <v>2.0309802040219427E-2</v>
      </c>
      <c r="F50" s="303"/>
      <c r="G50" s="302">
        <v>2.5465802154136487E-2</v>
      </c>
      <c r="H50" s="302">
        <v>7.8897203211382308E-4</v>
      </c>
      <c r="I50" s="302">
        <v>0</v>
      </c>
      <c r="J50" s="302">
        <f t="shared" si="31"/>
        <v>2.6254774186250312E-2</v>
      </c>
      <c r="K50" s="303"/>
      <c r="L50" s="302">
        <v>8.3555539175430658E-3</v>
      </c>
      <c r="M50" s="302">
        <v>4.9057292900627327E-4</v>
      </c>
      <c r="N50" s="302">
        <v>0</v>
      </c>
      <c r="O50" s="302">
        <f t="shared" si="30"/>
        <v>8.8461268465493386E-3</v>
      </c>
    </row>
    <row r="51" spans="1:15" s="236" customFormat="1" x14ac:dyDescent="0.2">
      <c r="A51" s="237" t="str">
        <f>name!E$12</f>
        <v>Elementary occupations</v>
      </c>
      <c r="B51" s="302">
        <v>1.0430759250385422E-3</v>
      </c>
      <c r="C51" s="302">
        <v>2.4920739991055675E-4</v>
      </c>
      <c r="D51" s="302">
        <v>2.3961568655058343E-2</v>
      </c>
      <c r="E51" s="302">
        <f t="shared" si="28"/>
        <v>2.5253851980007444E-2</v>
      </c>
      <c r="F51" s="303"/>
      <c r="G51" s="302">
        <v>2.1452544225486719E-3</v>
      </c>
      <c r="H51" s="302">
        <v>1.0033496430649298E-3</v>
      </c>
      <c r="I51" s="302">
        <v>0</v>
      </c>
      <c r="J51" s="302">
        <f t="shared" si="31"/>
        <v>3.1486040656136015E-3</v>
      </c>
      <c r="K51" s="303"/>
      <c r="L51" s="302">
        <v>4.5469678198430016E-4</v>
      </c>
      <c r="M51" s="302">
        <v>2.8602279084232883E-4</v>
      </c>
      <c r="N51" s="302">
        <v>0</v>
      </c>
      <c r="O51" s="302">
        <f t="shared" si="30"/>
        <v>7.4071957282662894E-4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6.2164031620784245E-2</v>
      </c>
      <c r="C53" s="311">
        <f t="shared" ref="C53:E53" si="32">SUM(C43:C51)</f>
        <v>1.3339920948740899E-3</v>
      </c>
      <c r="D53" s="311">
        <f t="shared" si="32"/>
        <v>7.150197628434185E-2</v>
      </c>
      <c r="E53" s="311">
        <f t="shared" si="32"/>
        <v>0.1350000000000002</v>
      </c>
      <c r="F53" s="311"/>
      <c r="G53" s="311">
        <f t="shared" ref="G53:J53" si="33">SUM(G43:G51)</f>
        <v>0.21699120603011171</v>
      </c>
      <c r="H53" s="311">
        <f t="shared" si="33"/>
        <v>8.0087939698879115E-3</v>
      </c>
      <c r="I53" s="311">
        <f t="shared" si="33"/>
        <v>0</v>
      </c>
      <c r="J53" s="311">
        <f t="shared" si="33"/>
        <v>0.22499999999999959</v>
      </c>
      <c r="K53" s="311"/>
      <c r="L53" s="311">
        <f t="shared" ref="L53:O53" si="34">SUM(L43:L51)</f>
        <v>9.6097137901138829E-2</v>
      </c>
      <c r="M53" s="311">
        <f t="shared" si="34"/>
        <v>3.9028620988610652E-3</v>
      </c>
      <c r="N53" s="311">
        <f t="shared" si="34"/>
        <v>0</v>
      </c>
      <c r="O53" s="311">
        <f t="shared" si="34"/>
        <v>9.9999999999999908E-2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0.27391061165309272</v>
      </c>
      <c r="C60" s="302">
        <v>1.472062212997719E-2</v>
      </c>
      <c r="D60" s="302">
        <v>3.6104281205308002E-2</v>
      </c>
      <c r="E60" s="302">
        <f>SUM(B60:D60)</f>
        <v>0.32473551498837794</v>
      </c>
      <c r="F60" s="303"/>
      <c r="G60" s="302">
        <v>0.28230456044629665</v>
      </c>
      <c r="H60" s="302">
        <v>2.4486647340500732E-2</v>
      </c>
      <c r="I60" s="302">
        <v>1.7278853780169624E-2</v>
      </c>
      <c r="J60" s="302">
        <f>SUM(G60:I60)</f>
        <v>0.32407006156696699</v>
      </c>
      <c r="K60" s="303"/>
      <c r="L60" s="302">
        <v>0.28901500166979838</v>
      </c>
      <c r="M60" s="302">
        <v>2.6577429126854981E-2</v>
      </c>
      <c r="N60" s="302">
        <v>2.0988192074837392E-2</v>
      </c>
      <c r="O60" s="302">
        <f>SUM(L60:N60)</f>
        <v>0.33658062287149071</v>
      </c>
    </row>
    <row r="61" spans="1:15" s="236" customFormat="1" x14ac:dyDescent="0.2">
      <c r="A61" s="237" t="str">
        <f>name!E$5</f>
        <v>Professional occupations</v>
      </c>
      <c r="B61" s="302">
        <v>0.26964774399339037</v>
      </c>
      <c r="C61" s="302">
        <v>1.4189598701326897E-2</v>
      </c>
      <c r="D61" s="302">
        <v>2.1829483704340694E-2</v>
      </c>
      <c r="E61" s="302">
        <f t="shared" ref="E61:E68" si="35">SUM(B61:D61)</f>
        <v>0.30566682639905796</v>
      </c>
      <c r="F61" s="303"/>
      <c r="G61" s="302">
        <v>0.31652352498084779</v>
      </c>
      <c r="H61" s="302">
        <v>1.8580594946806226E-2</v>
      </c>
      <c r="I61" s="302">
        <v>1.4403436702371682E-2</v>
      </c>
      <c r="J61" s="302">
        <f t="shared" ref="J61:J63" si="36">SUM(G61:I61)</f>
        <v>0.34950755663002575</v>
      </c>
      <c r="K61" s="303"/>
      <c r="L61" s="302">
        <v>0.41059472527818641</v>
      </c>
      <c r="M61" s="302">
        <v>1.8644462708963534E-2</v>
      </c>
      <c r="N61" s="302">
        <v>1.0448300959450285E-2</v>
      </c>
      <c r="O61" s="302">
        <f t="shared" ref="O61:O68" si="37">SUM(L61:N61)</f>
        <v>0.4396874889466002</v>
      </c>
    </row>
    <row r="62" spans="1:15" s="236" customFormat="1" x14ac:dyDescent="0.2">
      <c r="A62" s="237" t="str">
        <f>name!E$6</f>
        <v>Associate professional occupations</v>
      </c>
      <c r="B62" s="302">
        <v>0.35889205889749154</v>
      </c>
      <c r="C62" s="302">
        <v>2.718732662818539E-2</v>
      </c>
      <c r="D62" s="302">
        <v>1.5995148985721887E-2</v>
      </c>
      <c r="E62" s="302">
        <f t="shared" si="35"/>
        <v>0.40207453451139885</v>
      </c>
      <c r="F62" s="303"/>
      <c r="G62" s="302">
        <v>0.38314616966407372</v>
      </c>
      <c r="H62" s="302">
        <v>3.0432784465624457E-2</v>
      </c>
      <c r="I62" s="302">
        <v>8.1047266521994173E-3</v>
      </c>
      <c r="J62" s="302">
        <f t="shared" si="36"/>
        <v>0.42168368078189761</v>
      </c>
      <c r="K62" s="303"/>
      <c r="L62" s="302">
        <v>0.39152034735147673</v>
      </c>
      <c r="M62" s="302">
        <v>2.2758614975161521E-2</v>
      </c>
      <c r="N62" s="302">
        <v>6.5164200319709521E-3</v>
      </c>
      <c r="O62" s="302">
        <f t="shared" si="37"/>
        <v>0.42079538235860919</v>
      </c>
    </row>
    <row r="63" spans="1:15" s="236" customFormat="1" x14ac:dyDescent="0.2">
      <c r="A63" s="237" t="str">
        <f>name!E$7</f>
        <v>Administrative and secretarial occupations</v>
      </c>
      <c r="B63" s="302">
        <v>0.26508377260753047</v>
      </c>
      <c r="C63" s="302">
        <v>5.5297957040058347E-2</v>
      </c>
      <c r="D63" s="302">
        <v>9.5231103486245576E-3</v>
      </c>
      <c r="E63" s="302">
        <f t="shared" si="35"/>
        <v>0.32990483999621339</v>
      </c>
      <c r="F63" s="303"/>
      <c r="G63" s="302">
        <v>0.24795498790695988</v>
      </c>
      <c r="H63" s="302">
        <v>4.5453495472377058E-2</v>
      </c>
      <c r="I63" s="302">
        <v>4.8406311972478151E-3</v>
      </c>
      <c r="J63" s="302">
        <f t="shared" si="36"/>
        <v>0.29824911457658476</v>
      </c>
      <c r="K63" s="303"/>
      <c r="L63" s="302">
        <v>0.2237315417458636</v>
      </c>
      <c r="M63" s="302">
        <v>4.4432270978243947E-2</v>
      </c>
      <c r="N63" s="302">
        <v>4.9769213185149788E-3</v>
      </c>
      <c r="O63" s="302">
        <f t="shared" si="37"/>
        <v>0.27314073404262251</v>
      </c>
    </row>
    <row r="64" spans="1:15" s="236" customFormat="1" x14ac:dyDescent="0.2">
      <c r="A64" s="237" t="str">
        <f>name!E$8</f>
        <v>Skilled trades occupations</v>
      </c>
      <c r="B64" s="302">
        <v>0.61286609770528955</v>
      </c>
      <c r="C64" s="302">
        <v>4.6120322295516367E-2</v>
      </c>
      <c r="D64" s="302">
        <v>0.10701899091556606</v>
      </c>
      <c r="E64" s="302">
        <f t="shared" si="35"/>
        <v>0.76600541091637198</v>
      </c>
      <c r="F64" s="303"/>
      <c r="G64" s="302">
        <v>0.4035306753697312</v>
      </c>
      <c r="H64" s="302">
        <v>3.7338345265235919E-2</v>
      </c>
      <c r="I64" s="302">
        <v>2.9773512306155218E-2</v>
      </c>
      <c r="J64" s="302">
        <f>SUM(G64:I64)</f>
        <v>0.47064253294112235</v>
      </c>
      <c r="K64" s="303"/>
      <c r="L64" s="302">
        <v>0.3480478273425513</v>
      </c>
      <c r="M64" s="302">
        <v>3.2569613068964227E-2</v>
      </c>
      <c r="N64" s="302">
        <v>2.8097910022772177E-2</v>
      </c>
      <c r="O64" s="302">
        <f t="shared" si="37"/>
        <v>0.40871535043428769</v>
      </c>
    </row>
    <row r="65" spans="1:15" s="236" customFormat="1" x14ac:dyDescent="0.2">
      <c r="A65" s="237" t="str">
        <f>name!E$9</f>
        <v>Caring, leisure and other service occupations</v>
      </c>
      <c r="B65" s="302">
        <v>3.495316047891027E-2</v>
      </c>
      <c r="C65" s="302">
        <v>5.6496260533436303E-3</v>
      </c>
      <c r="D65" s="302">
        <v>5.9808292252309962E-3</v>
      </c>
      <c r="E65" s="302">
        <f t="shared" si="35"/>
        <v>4.6583615757484896E-2</v>
      </c>
      <c r="F65" s="303"/>
      <c r="G65" s="302">
        <v>3.4853257668910786E-2</v>
      </c>
      <c r="H65" s="302">
        <v>5.4250351637377316E-3</v>
      </c>
      <c r="I65" s="302">
        <v>4.9279233643224557E-3</v>
      </c>
      <c r="J65" s="302">
        <f t="shared" ref="J65:J68" si="38">SUM(G65:I65)</f>
        <v>4.5206216196970975E-2</v>
      </c>
      <c r="K65" s="303"/>
      <c r="L65" s="302">
        <v>3.5284464885391248E-2</v>
      </c>
      <c r="M65" s="302">
        <v>4.4006692841471262E-3</v>
      </c>
      <c r="N65" s="302">
        <v>6.6353621959425041E-3</v>
      </c>
      <c r="O65" s="302">
        <f t="shared" si="37"/>
        <v>4.6320496365480877E-2</v>
      </c>
    </row>
    <row r="66" spans="1:15" s="236" customFormat="1" x14ac:dyDescent="0.2">
      <c r="A66" s="237" t="str">
        <f>name!E$10</f>
        <v>Sales and customer service occupations</v>
      </c>
      <c r="B66" s="302">
        <v>7.0447496739007631E-2</v>
      </c>
      <c r="C66" s="302">
        <v>4.8513265185446151E-2</v>
      </c>
      <c r="D66" s="302">
        <v>9.9252084151092712E-3</v>
      </c>
      <c r="E66" s="302">
        <f t="shared" si="35"/>
        <v>0.12888597033956306</v>
      </c>
      <c r="F66" s="303"/>
      <c r="G66" s="302">
        <v>6.1899183307675285E-2</v>
      </c>
      <c r="H66" s="302">
        <v>4.0948814610349694E-2</v>
      </c>
      <c r="I66" s="302">
        <v>4.7055740237487154E-3</v>
      </c>
      <c r="J66" s="302">
        <f t="shared" si="38"/>
        <v>0.1075535719417737</v>
      </c>
      <c r="K66" s="303"/>
      <c r="L66" s="302">
        <v>6.7490875270976053E-2</v>
      </c>
      <c r="M66" s="302">
        <v>3.2593854714015338E-2</v>
      </c>
      <c r="N66" s="302">
        <v>5.3501472595675415E-3</v>
      </c>
      <c r="O66" s="302">
        <f t="shared" si="37"/>
        <v>0.10543487724455894</v>
      </c>
    </row>
    <row r="67" spans="1:15" s="236" customFormat="1" x14ac:dyDescent="0.2">
      <c r="A67" s="237" t="str">
        <f>name!E$11</f>
        <v>Process, plant and machine operatives</v>
      </c>
      <c r="B67" s="302">
        <v>1.664728069698483</v>
      </c>
      <c r="C67" s="302">
        <v>0.20872414029321978</v>
      </c>
      <c r="D67" s="302">
        <v>3.2038610420273249E-2</v>
      </c>
      <c r="E67" s="302">
        <f t="shared" si="35"/>
        <v>1.905490820411976</v>
      </c>
      <c r="F67" s="303"/>
      <c r="G67" s="302">
        <v>1.1076269800554348</v>
      </c>
      <c r="H67" s="302">
        <v>0.19154552379066642</v>
      </c>
      <c r="I67" s="302">
        <v>1.6492487255022226E-2</v>
      </c>
      <c r="J67" s="302">
        <f t="shared" si="38"/>
        <v>1.3156649911011236</v>
      </c>
      <c r="K67" s="303"/>
      <c r="L67" s="302">
        <v>1.1113632915559752</v>
      </c>
      <c r="M67" s="302">
        <v>0.21386532524376617</v>
      </c>
      <c r="N67" s="302">
        <v>1.9332488282640933E-2</v>
      </c>
      <c r="O67" s="302">
        <f t="shared" si="37"/>
        <v>1.3445611050823822</v>
      </c>
    </row>
    <row r="68" spans="1:15" s="236" customFormat="1" x14ac:dyDescent="0.2">
      <c r="A68" s="237" t="str">
        <f>name!E$12</f>
        <v>Elementary occupations</v>
      </c>
      <c r="B68" s="302">
        <v>0.76518827085842422</v>
      </c>
      <c r="C68" s="302">
        <v>9.5741245693832494E-2</v>
      </c>
      <c r="D68" s="302">
        <v>9.7229501272914753E-3</v>
      </c>
      <c r="E68" s="302">
        <f t="shared" si="35"/>
        <v>0.87065246667954821</v>
      </c>
      <c r="F68" s="303"/>
      <c r="G68" s="302">
        <v>0.50163753006610867</v>
      </c>
      <c r="H68" s="302">
        <v>7.3336132611608346E-2</v>
      </c>
      <c r="I68" s="302">
        <v>3.4486115858171035E-3</v>
      </c>
      <c r="J68" s="302">
        <f t="shared" si="38"/>
        <v>0.5784222742635341</v>
      </c>
      <c r="K68" s="303"/>
      <c r="L68" s="302">
        <v>0.40013516502207497</v>
      </c>
      <c r="M68" s="302">
        <v>5.5937764087062435E-2</v>
      </c>
      <c r="N68" s="302">
        <v>4.6910135448270307E-3</v>
      </c>
      <c r="O68" s="302">
        <f t="shared" si="37"/>
        <v>0.46076394265396442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4.3157172826316197</v>
      </c>
      <c r="C70" s="311">
        <f t="shared" ref="C70:E70" si="39">SUM(C60:C68)</f>
        <v>0.51614410402090627</v>
      </c>
      <c r="D70" s="311">
        <f t="shared" si="39"/>
        <v>0.2481386133474662</v>
      </c>
      <c r="E70" s="311">
        <f t="shared" si="39"/>
        <v>5.0799999999999921</v>
      </c>
      <c r="F70" s="311"/>
      <c r="G70" s="311">
        <f t="shared" ref="G70:J70" si="40">SUM(G60:G68)</f>
        <v>3.3394768694660382</v>
      </c>
      <c r="H70" s="311">
        <f t="shared" si="40"/>
        <v>0.46754737366690657</v>
      </c>
      <c r="I70" s="311">
        <f t="shared" si="40"/>
        <v>0.10397575686705426</v>
      </c>
      <c r="J70" s="311">
        <f t="shared" si="40"/>
        <v>3.9110000000000005</v>
      </c>
      <c r="K70" s="311"/>
      <c r="L70" s="311">
        <f t="shared" ref="L70:O70" si="41">SUM(L60:L68)</f>
        <v>3.2771832401222936</v>
      </c>
      <c r="M70" s="311">
        <f t="shared" si="41"/>
        <v>0.45178000418717923</v>
      </c>
      <c r="N70" s="311">
        <f t="shared" si="41"/>
        <v>0.10703675569052379</v>
      </c>
      <c r="O70" s="311">
        <f t="shared" si="41"/>
        <v>3.8359999999999972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0.65100731862955874</v>
      </c>
      <c r="C77" s="302">
        <v>4.1016626724093327E-2</v>
      </c>
      <c r="D77" s="302">
        <v>6.0410407264895924E-2</v>
      </c>
      <c r="E77" s="302">
        <f>SUM(B77:D77)</f>
        <v>0.75243435261854796</v>
      </c>
      <c r="F77" s="303"/>
      <c r="G77" s="302">
        <v>0.82454381292712764</v>
      </c>
      <c r="H77" s="302">
        <v>7.3547387932302061E-2</v>
      </c>
      <c r="I77" s="302">
        <v>7.0775633500490931E-2</v>
      </c>
      <c r="J77" s="302">
        <f>SUM(G77:I77)</f>
        <v>0.96886683435992071</v>
      </c>
      <c r="K77" s="303"/>
      <c r="L77" s="302">
        <v>0.83483001989822125</v>
      </c>
      <c r="M77" s="302">
        <v>8.7187337250550834E-2</v>
      </c>
      <c r="N77" s="302">
        <v>7.2231371924629806E-2</v>
      </c>
      <c r="O77" s="302">
        <f>SUM(L77:N77)</f>
        <v>0.99424872907340189</v>
      </c>
    </row>
    <row r="78" spans="1:15" s="236" customFormat="1" x14ac:dyDescent="0.2">
      <c r="A78" s="237" t="str">
        <f>name!E$5</f>
        <v>Professional occupations</v>
      </c>
      <c r="B78" s="302">
        <v>1.184728675385915</v>
      </c>
      <c r="C78" s="302">
        <v>3.5032630824051822E-2</v>
      </c>
      <c r="D78" s="302">
        <v>7.7918078200529289E-2</v>
      </c>
      <c r="E78" s="302">
        <f t="shared" ref="E78:E85" si="42">SUM(B78:D78)</f>
        <v>1.2976793844104961</v>
      </c>
      <c r="F78" s="303"/>
      <c r="G78" s="302">
        <v>1.6224103194505861</v>
      </c>
      <c r="H78" s="302">
        <v>6.2037261896567872E-2</v>
      </c>
      <c r="I78" s="302">
        <v>5.2766445962969324E-2</v>
      </c>
      <c r="J78" s="302">
        <f t="shared" ref="J78:J80" si="43">SUM(G78:I78)</f>
        <v>1.7372140273101233</v>
      </c>
      <c r="K78" s="303"/>
      <c r="L78" s="302">
        <v>1.9075519126037279</v>
      </c>
      <c r="M78" s="302">
        <v>7.3130013297871721E-2</v>
      </c>
      <c r="N78" s="302">
        <v>4.3394328395157285E-2</v>
      </c>
      <c r="O78" s="302">
        <f t="shared" ref="O78:O85" si="44">SUM(L78:N78)</f>
        <v>2.024076254296757</v>
      </c>
    </row>
    <row r="79" spans="1:15" s="236" customFormat="1" x14ac:dyDescent="0.2">
      <c r="A79" s="237" t="str">
        <f>name!E$6</f>
        <v>Associate professional occupations</v>
      </c>
      <c r="B79" s="302">
        <v>0.62653442972289786</v>
      </c>
      <c r="C79" s="302">
        <v>3.8882842604944526E-2</v>
      </c>
      <c r="D79" s="302">
        <v>2.368035150195056E-2</v>
      </c>
      <c r="E79" s="302">
        <f t="shared" si="42"/>
        <v>0.689097623829793</v>
      </c>
      <c r="F79" s="303"/>
      <c r="G79" s="302">
        <v>0.83256226744503536</v>
      </c>
      <c r="H79" s="302">
        <v>4.792549671465237E-2</v>
      </c>
      <c r="I79" s="302">
        <v>2.0139573255283379E-2</v>
      </c>
      <c r="J79" s="302">
        <f t="shared" si="43"/>
        <v>0.90062733741497114</v>
      </c>
      <c r="K79" s="303"/>
      <c r="L79" s="302">
        <v>0.77273335200056614</v>
      </c>
      <c r="M79" s="302">
        <v>5.0481576525764855E-2</v>
      </c>
      <c r="N79" s="302">
        <v>2.1963360505527298E-2</v>
      </c>
      <c r="O79" s="302">
        <f t="shared" si="44"/>
        <v>0.84517828903185832</v>
      </c>
    </row>
    <row r="80" spans="1:15" s="236" customFormat="1" x14ac:dyDescent="0.2">
      <c r="A80" s="237" t="str">
        <f>name!E$7</f>
        <v>Administrative and secretarial occupations</v>
      </c>
      <c r="B80" s="302">
        <v>0.38216060280931896</v>
      </c>
      <c r="C80" s="302">
        <v>0.15378880258181904</v>
      </c>
      <c r="D80" s="302">
        <v>1.2211522002658078E-2</v>
      </c>
      <c r="E80" s="302">
        <f t="shared" si="42"/>
        <v>0.54816092739379607</v>
      </c>
      <c r="F80" s="303"/>
      <c r="G80" s="302">
        <v>0.46749363332946836</v>
      </c>
      <c r="H80" s="302">
        <v>0.16519253554473326</v>
      </c>
      <c r="I80" s="302">
        <v>2.0278135271428181E-2</v>
      </c>
      <c r="J80" s="302">
        <f t="shared" si="43"/>
        <v>0.65296430414562978</v>
      </c>
      <c r="K80" s="303"/>
      <c r="L80" s="302">
        <v>0.37830198837200768</v>
      </c>
      <c r="M80" s="302">
        <v>0.13885901054813124</v>
      </c>
      <c r="N80" s="302">
        <v>1.5375094601893929E-2</v>
      </c>
      <c r="O80" s="302">
        <f t="shared" si="44"/>
        <v>0.53253609352203279</v>
      </c>
    </row>
    <row r="81" spans="1:15" s="236" customFormat="1" x14ac:dyDescent="0.2">
      <c r="A81" s="237" t="str">
        <f>name!E$8</f>
        <v>Skilled trades occupations</v>
      </c>
      <c r="B81" s="302">
        <v>1.6776218013807775</v>
      </c>
      <c r="C81" s="302">
        <v>3.4611336115753261E-2</v>
      </c>
      <c r="D81" s="302">
        <v>0.14712968175063953</v>
      </c>
      <c r="E81" s="302">
        <f t="shared" si="42"/>
        <v>1.8593628192471703</v>
      </c>
      <c r="F81" s="303"/>
      <c r="G81" s="302">
        <v>1.5842263572978643</v>
      </c>
      <c r="H81" s="302">
        <v>3.3772941921970154E-2</v>
      </c>
      <c r="I81" s="302">
        <v>8.5112108514972654E-2</v>
      </c>
      <c r="J81" s="302">
        <f>SUM(G81:I81)</f>
        <v>1.7031114077348071</v>
      </c>
      <c r="K81" s="303"/>
      <c r="L81" s="302">
        <v>1.3864276375081086</v>
      </c>
      <c r="M81" s="302">
        <v>3.1147336426243732E-2</v>
      </c>
      <c r="N81" s="302">
        <v>9.4407234758003944E-2</v>
      </c>
      <c r="O81" s="302">
        <f t="shared" si="44"/>
        <v>1.5119822086923564</v>
      </c>
    </row>
    <row r="82" spans="1:15" s="236" customFormat="1" x14ac:dyDescent="0.2">
      <c r="A82" s="237" t="str">
        <f>name!E$9</f>
        <v>Caring, leisure and other service occupations</v>
      </c>
      <c r="B82" s="302">
        <v>2.3976876026470278E-2</v>
      </c>
      <c r="C82" s="302">
        <v>1.3487123304173516E-2</v>
      </c>
      <c r="D82" s="302">
        <v>9.0234471590852367E-3</v>
      </c>
      <c r="E82" s="302">
        <f t="shared" si="42"/>
        <v>4.648744648972903E-2</v>
      </c>
      <c r="F82" s="303"/>
      <c r="G82" s="302">
        <v>2.7339925489062382E-2</v>
      </c>
      <c r="H82" s="302">
        <v>1.35217592036193E-2</v>
      </c>
      <c r="I82" s="302">
        <v>1.8903551954587067E-2</v>
      </c>
      <c r="J82" s="302">
        <f t="shared" ref="J82:J85" si="45">SUM(G82:I82)</f>
        <v>5.9765236647268752E-2</v>
      </c>
      <c r="K82" s="303"/>
      <c r="L82" s="302">
        <v>2.3862012895780528E-2</v>
      </c>
      <c r="M82" s="302">
        <v>1.3701683872458693E-2</v>
      </c>
      <c r="N82" s="302">
        <v>3.6948264766307311E-2</v>
      </c>
      <c r="O82" s="302">
        <f t="shared" si="44"/>
        <v>7.4511961534546534E-2</v>
      </c>
    </row>
    <row r="83" spans="1:15" s="236" customFormat="1" x14ac:dyDescent="0.2">
      <c r="A83" s="237" t="str">
        <f>name!E$10</f>
        <v>Sales and customer service occupations</v>
      </c>
      <c r="B83" s="302">
        <v>0.13863785860149827</v>
      </c>
      <c r="C83" s="302">
        <v>4.8697871265825698E-2</v>
      </c>
      <c r="D83" s="302">
        <v>8.4453427360015928E-3</v>
      </c>
      <c r="E83" s="302">
        <f t="shared" si="42"/>
        <v>0.19578107260332556</v>
      </c>
      <c r="F83" s="303"/>
      <c r="G83" s="302">
        <v>0.16297624428056151</v>
      </c>
      <c r="H83" s="302">
        <v>6.4962851387248402E-2</v>
      </c>
      <c r="I83" s="302">
        <v>8.3322740804296982E-3</v>
      </c>
      <c r="J83" s="302">
        <f t="shared" si="45"/>
        <v>0.23627136974823959</v>
      </c>
      <c r="K83" s="303"/>
      <c r="L83" s="302">
        <v>0.15933630917267086</v>
      </c>
      <c r="M83" s="302">
        <v>9.8091826989042522E-2</v>
      </c>
      <c r="N83" s="302">
        <v>9.1627256426447552E-3</v>
      </c>
      <c r="O83" s="302">
        <f t="shared" si="44"/>
        <v>0.26659086180435815</v>
      </c>
    </row>
    <row r="84" spans="1:15" s="236" customFormat="1" x14ac:dyDescent="0.2">
      <c r="A84" s="237" t="str">
        <f>name!E$11</f>
        <v>Process, plant and machine operatives</v>
      </c>
      <c r="B84" s="302">
        <v>1.122735573143621</v>
      </c>
      <c r="C84" s="302">
        <v>5.0011214278485282E-2</v>
      </c>
      <c r="D84" s="302">
        <v>2.3896262691523937E-2</v>
      </c>
      <c r="E84" s="302">
        <f t="shared" si="42"/>
        <v>1.1966430501136303</v>
      </c>
      <c r="F84" s="303"/>
      <c r="G84" s="302">
        <v>0.97856680048227884</v>
      </c>
      <c r="H84" s="302">
        <v>4.8760322055742399E-2</v>
      </c>
      <c r="I84" s="302">
        <v>1.890955141274344E-2</v>
      </c>
      <c r="J84" s="302">
        <f t="shared" si="45"/>
        <v>1.0462366739507647</v>
      </c>
      <c r="K84" s="303"/>
      <c r="L84" s="302">
        <v>1.0533172036058709</v>
      </c>
      <c r="M84" s="302">
        <v>4.5844313935827885E-2</v>
      </c>
      <c r="N84" s="302">
        <v>1.9675524223854858E-2</v>
      </c>
      <c r="O84" s="302">
        <f t="shared" si="44"/>
        <v>1.1188370417655538</v>
      </c>
    </row>
    <row r="85" spans="1:15" s="236" customFormat="1" x14ac:dyDescent="0.2">
      <c r="A85" s="237" t="str">
        <f>name!E$12</f>
        <v>Elementary occupations</v>
      </c>
      <c r="B85" s="302">
        <v>0.22148848201874113</v>
      </c>
      <c r="C85" s="302">
        <v>2.9800970351161006E-2</v>
      </c>
      <c r="D85" s="302">
        <v>1.7063870923613167E-2</v>
      </c>
      <c r="E85" s="302">
        <f t="shared" si="42"/>
        <v>0.2683533232935153</v>
      </c>
      <c r="F85" s="303"/>
      <c r="G85" s="302">
        <v>0.19330648996669089</v>
      </c>
      <c r="H85" s="302">
        <v>3.1090352116184966E-2</v>
      </c>
      <c r="I85" s="302">
        <v>1.5545966605415353E-2</v>
      </c>
      <c r="J85" s="302">
        <f t="shared" si="45"/>
        <v>0.23994280868829121</v>
      </c>
      <c r="K85" s="303"/>
      <c r="L85" s="302">
        <v>0.13566820447926919</v>
      </c>
      <c r="M85" s="302">
        <v>2.0679827146838661E-2</v>
      </c>
      <c r="N85" s="302">
        <v>1.6690528653011499E-2</v>
      </c>
      <c r="O85" s="302">
        <f t="shared" si="44"/>
        <v>0.17303856027911935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6.0288916177187986</v>
      </c>
      <c r="C87" s="311">
        <f t="shared" ref="C87:E87" si="46">SUM(C77:C85)</f>
        <v>0.44532941805030746</v>
      </c>
      <c r="D87" s="311">
        <f t="shared" si="46"/>
        <v>0.37977896423089735</v>
      </c>
      <c r="E87" s="311">
        <f t="shared" si="46"/>
        <v>6.8540000000000028</v>
      </c>
      <c r="F87" s="311"/>
      <c r="G87" s="311">
        <f t="shared" ref="G87:J87" si="47">SUM(G77:G85)</f>
        <v>6.6934258506686755</v>
      </c>
      <c r="H87" s="311">
        <f t="shared" si="47"/>
        <v>0.54081090877302074</v>
      </c>
      <c r="I87" s="311">
        <f t="shared" si="47"/>
        <v>0.31076324055832</v>
      </c>
      <c r="J87" s="311">
        <f t="shared" si="47"/>
        <v>7.5450000000000168</v>
      </c>
      <c r="K87" s="311"/>
      <c r="L87" s="311">
        <f t="shared" ref="L87:O87" si="48">SUM(L77:L85)</f>
        <v>6.6520286405362237</v>
      </c>
      <c r="M87" s="311">
        <f t="shared" si="48"/>
        <v>0.55912292599273017</v>
      </c>
      <c r="N87" s="311">
        <f t="shared" si="48"/>
        <v>0.32984843347103071</v>
      </c>
      <c r="O87" s="311">
        <f t="shared" si="48"/>
        <v>7.5409999999999844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1.5697764447583864</v>
      </c>
      <c r="C94" s="302">
        <v>6.1857525211683792E-2</v>
      </c>
      <c r="D94" s="302">
        <v>0.32131291958535363</v>
      </c>
      <c r="E94" s="302">
        <f>SUM(B94:D94)</f>
        <v>1.9529468895554238</v>
      </c>
      <c r="F94" s="303"/>
      <c r="G94" s="302">
        <v>1.6780816489447554</v>
      </c>
      <c r="H94" s="302">
        <v>0.1447778249325187</v>
      </c>
      <c r="I94" s="302">
        <v>0.222318508954784</v>
      </c>
      <c r="J94" s="302">
        <f>SUM(G94:I94)</f>
        <v>2.0451779828320582</v>
      </c>
      <c r="K94" s="303"/>
      <c r="L94" s="302">
        <v>1.5366097023116188</v>
      </c>
      <c r="M94" s="302">
        <v>0.13850052969756069</v>
      </c>
      <c r="N94" s="302">
        <v>0.20234489335698219</v>
      </c>
      <c r="O94" s="302">
        <f>SUM(L94:N94)</f>
        <v>1.8774551253661618</v>
      </c>
    </row>
    <row r="95" spans="1:15" s="236" customFormat="1" x14ac:dyDescent="0.2">
      <c r="A95" s="237" t="str">
        <f>name!E$5</f>
        <v>Professional occupations</v>
      </c>
      <c r="B95" s="302">
        <v>2.5988984675070417</v>
      </c>
      <c r="C95" s="302">
        <v>5.8820581005954733E-2</v>
      </c>
      <c r="D95" s="302">
        <v>0.17287293740467524</v>
      </c>
      <c r="E95" s="302">
        <f t="shared" ref="E95:E102" si="49">SUM(B95:D95)</f>
        <v>2.8305919859176716</v>
      </c>
      <c r="F95" s="303"/>
      <c r="G95" s="302">
        <v>3.0251499133602411</v>
      </c>
      <c r="H95" s="302">
        <v>0.1357641308877211</v>
      </c>
      <c r="I95" s="302">
        <v>0.11782260675676953</v>
      </c>
      <c r="J95" s="302">
        <f t="shared" ref="J95:J97" si="50">SUM(G95:I95)</f>
        <v>3.2787366510047318</v>
      </c>
      <c r="K95" s="303"/>
      <c r="L95" s="302">
        <v>3.2369072843554476</v>
      </c>
      <c r="M95" s="302">
        <v>0.12734309262571755</v>
      </c>
      <c r="N95" s="302">
        <v>8.4643271962228941E-2</v>
      </c>
      <c r="O95" s="302">
        <f t="shared" ref="O95:O102" si="51">SUM(L95:N95)</f>
        <v>3.4488936489433941</v>
      </c>
    </row>
    <row r="96" spans="1:15" s="236" customFormat="1" x14ac:dyDescent="0.2">
      <c r="A96" s="237" t="str">
        <f>name!E$6</f>
        <v>Associate professional occupations</v>
      </c>
      <c r="B96" s="302">
        <v>1.6458709114604197</v>
      </c>
      <c r="C96" s="302">
        <v>8.3404461501965191E-2</v>
      </c>
      <c r="D96" s="302">
        <v>0.13598040951999157</v>
      </c>
      <c r="E96" s="302">
        <f t="shared" si="49"/>
        <v>1.8652557824823766</v>
      </c>
      <c r="F96" s="303"/>
      <c r="G96" s="302">
        <v>1.8293749344466659</v>
      </c>
      <c r="H96" s="302">
        <v>0.16331025781897693</v>
      </c>
      <c r="I96" s="302">
        <v>8.6425670621540635E-2</v>
      </c>
      <c r="J96" s="302">
        <f t="shared" si="50"/>
        <v>2.0791108628871835</v>
      </c>
      <c r="K96" s="303"/>
      <c r="L96" s="302">
        <v>1.5575327342964573</v>
      </c>
      <c r="M96" s="302">
        <v>0.12292980614238375</v>
      </c>
      <c r="N96" s="302">
        <v>7.7976547415199174E-2</v>
      </c>
      <c r="O96" s="302">
        <f t="shared" si="51"/>
        <v>1.7584390878540404</v>
      </c>
    </row>
    <row r="97" spans="1:15" s="236" customFormat="1" x14ac:dyDescent="0.2">
      <c r="A97" s="237" t="str">
        <f>name!E$7</f>
        <v>Administrative and secretarial occupations</v>
      </c>
      <c r="B97" s="302">
        <v>1.268251715846453</v>
      </c>
      <c r="C97" s="302">
        <v>0.29242117337346901</v>
      </c>
      <c r="D97" s="302">
        <v>4.4545959864989486E-2</v>
      </c>
      <c r="E97" s="302">
        <f t="shared" si="49"/>
        <v>1.6052188490849115</v>
      </c>
      <c r="F97" s="303"/>
      <c r="G97" s="302">
        <v>1.2930315001049659</v>
      </c>
      <c r="H97" s="302">
        <v>0.34296695906544722</v>
      </c>
      <c r="I97" s="302">
        <v>3.2141824781764902E-2</v>
      </c>
      <c r="J97" s="302">
        <f t="shared" si="50"/>
        <v>1.6681402839521779</v>
      </c>
      <c r="K97" s="303"/>
      <c r="L97" s="302">
        <v>1.0139584201047669</v>
      </c>
      <c r="M97" s="302">
        <v>0.2271003489407111</v>
      </c>
      <c r="N97" s="302">
        <v>3.0738454725348696E-2</v>
      </c>
      <c r="O97" s="302">
        <f t="shared" si="51"/>
        <v>1.2717972237708266</v>
      </c>
    </row>
    <row r="98" spans="1:15" s="236" customFormat="1" x14ac:dyDescent="0.2">
      <c r="A98" s="237" t="str">
        <f>name!E$8</f>
        <v>Skilled trades occupations</v>
      </c>
      <c r="B98" s="302">
        <v>6.5121441159708171</v>
      </c>
      <c r="C98" s="302">
        <v>0.1310268037885314</v>
      </c>
      <c r="D98" s="302">
        <v>0.9466055954380127</v>
      </c>
      <c r="E98" s="302">
        <f t="shared" si="49"/>
        <v>7.5897765151973609</v>
      </c>
      <c r="F98" s="303"/>
      <c r="G98" s="302">
        <v>4.8791985963573907</v>
      </c>
      <c r="H98" s="302">
        <v>0.2021232065644292</v>
      </c>
      <c r="I98" s="302">
        <v>0.4611837693222508</v>
      </c>
      <c r="J98" s="302">
        <f>SUM(G98:I98)</f>
        <v>5.5425055722440701</v>
      </c>
      <c r="K98" s="303"/>
      <c r="L98" s="302">
        <v>3.9125057979310371</v>
      </c>
      <c r="M98" s="302">
        <v>0.18739249289547252</v>
      </c>
      <c r="N98" s="302">
        <v>0.4084287175883568</v>
      </c>
      <c r="O98" s="302">
        <f t="shared" si="51"/>
        <v>4.5083270084148666</v>
      </c>
    </row>
    <row r="99" spans="1:15" s="236" customFormat="1" x14ac:dyDescent="0.2">
      <c r="A99" s="237" t="str">
        <f>name!E$9</f>
        <v>Caring, leisure and other service occupations</v>
      </c>
      <c r="B99" s="302">
        <v>0.13993688811414814</v>
      </c>
      <c r="C99" s="302">
        <v>4.3731362644803567E-2</v>
      </c>
      <c r="D99" s="302">
        <v>3.0142387290088859E-2</v>
      </c>
      <c r="E99" s="302">
        <f t="shared" si="49"/>
        <v>0.21381063804904057</v>
      </c>
      <c r="F99" s="303"/>
      <c r="G99" s="302">
        <v>0.1455635212276003</v>
      </c>
      <c r="H99" s="302">
        <v>9.8130779171423876E-2</v>
      </c>
      <c r="I99" s="302">
        <v>3.2958486548330709E-2</v>
      </c>
      <c r="J99" s="302">
        <f t="shared" ref="J99:J102" si="52">SUM(G99:I99)</f>
        <v>0.2766527869473549</v>
      </c>
      <c r="K99" s="303"/>
      <c r="L99" s="302">
        <v>0.14098791273623001</v>
      </c>
      <c r="M99" s="302">
        <v>9.6016464441810279E-2</v>
      </c>
      <c r="N99" s="302">
        <v>4.0166045173034001E-2</v>
      </c>
      <c r="O99" s="302">
        <f t="shared" si="51"/>
        <v>0.27717042235107431</v>
      </c>
    </row>
    <row r="100" spans="1:15" s="236" customFormat="1" x14ac:dyDescent="0.2">
      <c r="A100" s="237" t="str">
        <f>name!E$10</f>
        <v>Sales and customer service occupations</v>
      </c>
      <c r="B100" s="302">
        <v>0.49271221451427316</v>
      </c>
      <c r="C100" s="302">
        <v>0.12333417989662544</v>
      </c>
      <c r="D100" s="302">
        <v>5.8578374353170655E-2</v>
      </c>
      <c r="E100" s="302">
        <f t="shared" si="49"/>
        <v>0.67462476876406929</v>
      </c>
      <c r="F100" s="303"/>
      <c r="G100" s="302">
        <v>0.48298807570312635</v>
      </c>
      <c r="H100" s="302">
        <v>0.18111309594145522</v>
      </c>
      <c r="I100" s="302">
        <v>2.7988110244085634E-2</v>
      </c>
      <c r="J100" s="302">
        <f t="shared" si="52"/>
        <v>0.69208928188866725</v>
      </c>
      <c r="K100" s="303"/>
      <c r="L100" s="302">
        <v>0.45989728456232648</v>
      </c>
      <c r="M100" s="302">
        <v>0.16913985391366457</v>
      </c>
      <c r="N100" s="302">
        <v>1.9764792708421356E-2</v>
      </c>
      <c r="O100" s="302">
        <f t="shared" si="51"/>
        <v>0.64880193118441243</v>
      </c>
    </row>
    <row r="101" spans="1:15" s="236" customFormat="1" x14ac:dyDescent="0.2">
      <c r="A101" s="237" t="str">
        <f>name!E$11</f>
        <v>Process, plant and machine operatives</v>
      </c>
      <c r="B101" s="302">
        <v>4.8273433572471305</v>
      </c>
      <c r="C101" s="302">
        <v>0.17621988311453923</v>
      </c>
      <c r="D101" s="302">
        <v>0.16963626463693465</v>
      </c>
      <c r="E101" s="302">
        <f t="shared" si="49"/>
        <v>5.1731995049986041</v>
      </c>
      <c r="F101" s="303"/>
      <c r="G101" s="302">
        <v>3.6107993124029001</v>
      </c>
      <c r="H101" s="302">
        <v>0.28949480750225526</v>
      </c>
      <c r="I101" s="302">
        <v>0.1219787549622831</v>
      </c>
      <c r="J101" s="302">
        <f t="shared" si="52"/>
        <v>4.0222728748674381</v>
      </c>
      <c r="K101" s="303"/>
      <c r="L101" s="302">
        <v>3.791947743514656</v>
      </c>
      <c r="M101" s="302">
        <v>0.35109247792765563</v>
      </c>
      <c r="N101" s="302">
        <v>0.12120783394659014</v>
      </c>
      <c r="O101" s="302">
        <f t="shared" si="51"/>
        <v>4.2642480553889017</v>
      </c>
    </row>
    <row r="102" spans="1:15" s="236" customFormat="1" x14ac:dyDescent="0.2">
      <c r="A102" s="237" t="str">
        <f>name!E$12</f>
        <v>Elementary occupations</v>
      </c>
      <c r="B102" s="302">
        <v>1.0121502017066337</v>
      </c>
      <c r="C102" s="302">
        <v>0.15113362075562262</v>
      </c>
      <c r="D102" s="302">
        <v>0.12829124348826559</v>
      </c>
      <c r="E102" s="302">
        <f t="shared" si="49"/>
        <v>1.2915750659505219</v>
      </c>
      <c r="F102" s="303"/>
      <c r="G102" s="302">
        <v>0.78072139267028906</v>
      </c>
      <c r="H102" s="302">
        <v>0.19166762236328394</v>
      </c>
      <c r="I102" s="302">
        <v>7.1924688342769966E-2</v>
      </c>
      <c r="J102" s="302">
        <f t="shared" si="52"/>
        <v>1.044313703376343</v>
      </c>
      <c r="K102" s="303"/>
      <c r="L102" s="302">
        <v>0.44697316493578221</v>
      </c>
      <c r="M102" s="302">
        <v>0.12891277174736274</v>
      </c>
      <c r="N102" s="302">
        <v>6.6981560043165855E-2</v>
      </c>
      <c r="O102" s="302">
        <f t="shared" si="51"/>
        <v>0.64286749672631083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20.0670843171253</v>
      </c>
      <c r="C104" s="311">
        <f t="shared" ref="C104:E104" si="53">SUM(C94:C102)</f>
        <v>1.1219495912931949</v>
      </c>
      <c r="D104" s="311">
        <f t="shared" si="53"/>
        <v>2.0079660915814825</v>
      </c>
      <c r="E104" s="311">
        <f t="shared" si="53"/>
        <v>23.196999999999978</v>
      </c>
      <c r="F104" s="311"/>
      <c r="G104" s="311">
        <f t="shared" ref="G104:J104" si="54">SUM(G94:G102)</f>
        <v>17.724908895217936</v>
      </c>
      <c r="H104" s="311">
        <f t="shared" si="54"/>
        <v>1.7493486842475114</v>
      </c>
      <c r="I104" s="311">
        <f t="shared" si="54"/>
        <v>1.1747424205345793</v>
      </c>
      <c r="J104" s="311">
        <f t="shared" si="54"/>
        <v>20.649000000000026</v>
      </c>
      <c r="K104" s="311"/>
      <c r="L104" s="311">
        <f t="shared" ref="L104:O104" si="55">SUM(L94:L102)</f>
        <v>16.097320044748322</v>
      </c>
      <c r="M104" s="311">
        <f t="shared" si="55"/>
        <v>1.5484278383323389</v>
      </c>
      <c r="N104" s="311">
        <f t="shared" si="55"/>
        <v>1.0522521169193273</v>
      </c>
      <c r="O104" s="311">
        <f t="shared" si="55"/>
        <v>18.69799999999999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3.2719157783706918E-2</v>
      </c>
      <c r="C111" s="302">
        <v>1.1611927661712891E-3</v>
      </c>
      <c r="D111" s="302">
        <v>3.1174445120758991E-3</v>
      </c>
      <c r="E111" s="302">
        <f>SUM(B111:D111)</f>
        <v>3.6997795061954108E-2</v>
      </c>
      <c r="F111" s="303"/>
      <c r="G111" s="302">
        <v>3.1938897362938382E-2</v>
      </c>
      <c r="H111" s="302">
        <v>1.4130133406600959E-3</v>
      </c>
      <c r="I111" s="302">
        <v>0</v>
      </c>
      <c r="J111" s="302">
        <f>SUM(G111:I111)</f>
        <v>3.3351910703598477E-2</v>
      </c>
      <c r="K111" s="303"/>
      <c r="L111" s="302">
        <v>3.3876457131100123E-2</v>
      </c>
      <c r="M111" s="302">
        <v>1.3409273655396988E-3</v>
      </c>
      <c r="N111" s="302">
        <v>0</v>
      </c>
      <c r="O111" s="302">
        <f>SUM(L111:N111)</f>
        <v>3.5217384496639824E-2</v>
      </c>
    </row>
    <row r="112" spans="1:15" s="236" customFormat="1" x14ac:dyDescent="0.2">
      <c r="A112" s="237" t="str">
        <f>name!E$5</f>
        <v>Professional occupations</v>
      </c>
      <c r="B112" s="302">
        <v>7.5438018315725067E-2</v>
      </c>
      <c r="C112" s="302">
        <v>1.4626356601198634E-3</v>
      </c>
      <c r="D112" s="302">
        <v>4.3235113413626841E-3</v>
      </c>
      <c r="E112" s="302">
        <f t="shared" ref="E112:E119" si="56">SUM(B112:D112)</f>
        <v>8.1224165317207622E-2</v>
      </c>
      <c r="F112" s="303"/>
      <c r="G112" s="302">
        <v>7.916522943225629E-2</v>
      </c>
      <c r="H112" s="302">
        <v>1.6019631085848326E-3</v>
      </c>
      <c r="I112" s="302">
        <v>0</v>
      </c>
      <c r="J112" s="302">
        <f t="shared" ref="J112:J114" si="57">SUM(G112:I112)</f>
        <v>8.0767192540841123E-2</v>
      </c>
      <c r="K112" s="303"/>
      <c r="L112" s="302">
        <v>8.8804262527682365E-2</v>
      </c>
      <c r="M112" s="302">
        <v>1.8783478433475388E-3</v>
      </c>
      <c r="N112" s="302">
        <v>0</v>
      </c>
      <c r="O112" s="302">
        <f t="shared" ref="O112:O119" si="58">SUM(L112:N112)</f>
        <v>9.0682610371029898E-2</v>
      </c>
    </row>
    <row r="113" spans="1:15" s="236" customFormat="1" x14ac:dyDescent="0.2">
      <c r="A113" s="237" t="str">
        <f>name!E$6</f>
        <v>Associate professional occupations</v>
      </c>
      <c r="B113" s="302">
        <v>5.152776192834306E-2</v>
      </c>
      <c r="C113" s="302">
        <v>1.9785249382437936E-3</v>
      </c>
      <c r="D113" s="302">
        <v>1.6812849516983407E-3</v>
      </c>
      <c r="E113" s="302">
        <f t="shared" si="56"/>
        <v>5.5187571818285194E-2</v>
      </c>
      <c r="F113" s="303"/>
      <c r="G113" s="302">
        <v>5.4120538914961526E-2</v>
      </c>
      <c r="H113" s="302">
        <v>1.8811381196138525E-3</v>
      </c>
      <c r="I113" s="302">
        <v>0</v>
      </c>
      <c r="J113" s="302">
        <f t="shared" si="57"/>
        <v>5.6001677034575377E-2</v>
      </c>
      <c r="K113" s="303"/>
      <c r="L113" s="302">
        <v>4.7455603387076807E-2</v>
      </c>
      <c r="M113" s="302">
        <v>1.7523282437480749E-3</v>
      </c>
      <c r="N113" s="302">
        <v>0</v>
      </c>
      <c r="O113" s="302">
        <f t="shared" si="58"/>
        <v>4.9207931630824882E-2</v>
      </c>
    </row>
    <row r="114" spans="1:15" s="236" customFormat="1" x14ac:dyDescent="0.2">
      <c r="A114" s="237" t="str">
        <f>name!E$7</f>
        <v>Administrative and secretarial occupations</v>
      </c>
      <c r="B114" s="302">
        <v>3.6854814924029873E-2</v>
      </c>
      <c r="C114" s="302">
        <v>7.3312792570198295E-3</v>
      </c>
      <c r="D114" s="302">
        <v>1.0169166075493839E-3</v>
      </c>
      <c r="E114" s="302">
        <f t="shared" si="56"/>
        <v>4.5203010788599091E-2</v>
      </c>
      <c r="F114" s="303"/>
      <c r="G114" s="302">
        <v>3.3905337649696117E-2</v>
      </c>
      <c r="H114" s="302">
        <v>6.0313058418895301E-3</v>
      </c>
      <c r="I114" s="302">
        <v>0</v>
      </c>
      <c r="J114" s="302">
        <f t="shared" si="57"/>
        <v>3.9936643491585648E-2</v>
      </c>
      <c r="K114" s="303"/>
      <c r="L114" s="302">
        <v>2.3174708747750804E-2</v>
      </c>
      <c r="M114" s="302">
        <v>4.5457286915093903E-3</v>
      </c>
      <c r="N114" s="302">
        <v>0</v>
      </c>
      <c r="O114" s="302">
        <f t="shared" si="58"/>
        <v>2.7720437439260195E-2</v>
      </c>
    </row>
    <row r="115" spans="1:15" s="236" customFormat="1" x14ac:dyDescent="0.2">
      <c r="A115" s="237" t="str">
        <f>name!E$8</f>
        <v>Skilled trades occupations</v>
      </c>
      <c r="B115" s="302">
        <v>9.1430658611545382E-2</v>
      </c>
      <c r="C115" s="302">
        <v>1.7611863588437805E-3</v>
      </c>
      <c r="D115" s="302">
        <v>4.4837449230843906E-3</v>
      </c>
      <c r="E115" s="302">
        <f t="shared" si="56"/>
        <v>9.7675589893473552E-2</v>
      </c>
      <c r="F115" s="303"/>
      <c r="G115" s="302">
        <v>5.9127373712631423E-2</v>
      </c>
      <c r="H115" s="302">
        <v>6.876399115343469E-4</v>
      </c>
      <c r="I115" s="302">
        <v>0</v>
      </c>
      <c r="J115" s="302">
        <f>SUM(G115:I115)</f>
        <v>5.9815013624165768E-2</v>
      </c>
      <c r="K115" s="303"/>
      <c r="L115" s="302">
        <v>4.8367546095350003E-2</v>
      </c>
      <c r="M115" s="302">
        <v>9.7716430772585064E-4</v>
      </c>
      <c r="N115" s="302">
        <v>0</v>
      </c>
      <c r="O115" s="302">
        <f t="shared" si="58"/>
        <v>4.934471040307585E-2</v>
      </c>
    </row>
    <row r="116" spans="1:15" s="236" customFormat="1" x14ac:dyDescent="0.2">
      <c r="A116" s="237" t="str">
        <f>name!E$9</f>
        <v>Caring, leisure and other service occupations</v>
      </c>
      <c r="B116" s="302">
        <v>2.8925484009560548E-3</v>
      </c>
      <c r="C116" s="302">
        <v>1.0946669434467118E-3</v>
      </c>
      <c r="D116" s="302">
        <v>1.9580813627424756E-4</v>
      </c>
      <c r="E116" s="302">
        <f t="shared" si="56"/>
        <v>4.1830234806770139E-3</v>
      </c>
      <c r="F116" s="303"/>
      <c r="G116" s="302">
        <v>2.4247178262976174E-3</v>
      </c>
      <c r="H116" s="302">
        <v>7.4033075874401183E-4</v>
      </c>
      <c r="I116" s="302">
        <v>0</v>
      </c>
      <c r="J116" s="302">
        <f t="shared" ref="J116:J119" si="59">SUM(G116:I116)</f>
        <v>3.165048585041629E-3</v>
      </c>
      <c r="K116" s="303"/>
      <c r="L116" s="302">
        <v>2.0893584352199559E-3</v>
      </c>
      <c r="M116" s="302">
        <v>4.5063895246471312E-4</v>
      </c>
      <c r="N116" s="302">
        <v>0</v>
      </c>
      <c r="O116" s="302">
        <f t="shared" si="58"/>
        <v>2.5399973876846691E-3</v>
      </c>
    </row>
    <row r="117" spans="1:15" s="236" customFormat="1" x14ac:dyDescent="0.2">
      <c r="A117" s="237" t="str">
        <f>name!E$10</f>
        <v>Sales and customer service occupations</v>
      </c>
      <c r="B117" s="302">
        <v>1.9863293539070702E-2</v>
      </c>
      <c r="C117" s="302">
        <v>8.3663799450632396E-3</v>
      </c>
      <c r="D117" s="302">
        <v>1.9854363851363739E-3</v>
      </c>
      <c r="E117" s="302">
        <f t="shared" si="56"/>
        <v>3.0215109869270316E-2</v>
      </c>
      <c r="F117" s="303"/>
      <c r="G117" s="302">
        <v>1.7988188814661788E-2</v>
      </c>
      <c r="H117" s="302">
        <v>7.4987739918844559E-3</v>
      </c>
      <c r="I117" s="302">
        <v>0</v>
      </c>
      <c r="J117" s="302">
        <f t="shared" si="59"/>
        <v>2.5486962806546245E-2</v>
      </c>
      <c r="K117" s="303"/>
      <c r="L117" s="302">
        <v>2.1551055271820014E-2</v>
      </c>
      <c r="M117" s="302">
        <v>8.279314653786304E-3</v>
      </c>
      <c r="N117" s="302">
        <v>0</v>
      </c>
      <c r="O117" s="302">
        <f t="shared" si="58"/>
        <v>2.9830369925606316E-2</v>
      </c>
    </row>
    <row r="118" spans="1:15" s="236" customFormat="1" x14ac:dyDescent="0.2">
      <c r="A118" s="237" t="str">
        <f>name!E$11</f>
        <v>Process, plant and machine operatives</v>
      </c>
      <c r="B118" s="302">
        <v>1.7217275335690639E-2</v>
      </c>
      <c r="C118" s="302">
        <v>7.3383515548165572E-4</v>
      </c>
      <c r="D118" s="302">
        <v>2.1141035517555024E-3</v>
      </c>
      <c r="E118" s="302">
        <f t="shared" si="56"/>
        <v>2.0065214042927798E-2</v>
      </c>
      <c r="F118" s="303"/>
      <c r="G118" s="302">
        <v>1.1341178739829809E-2</v>
      </c>
      <c r="H118" s="302">
        <v>4.8857812751316727E-4</v>
      </c>
      <c r="I118" s="302">
        <v>0</v>
      </c>
      <c r="J118" s="302">
        <f t="shared" si="59"/>
        <v>1.1829756867342976E-2</v>
      </c>
      <c r="K118" s="303"/>
      <c r="L118" s="302">
        <v>1.1779336483337169E-2</v>
      </c>
      <c r="M118" s="302">
        <v>6.7733007449564302E-4</v>
      </c>
      <c r="N118" s="302">
        <v>0</v>
      </c>
      <c r="O118" s="302">
        <f t="shared" si="58"/>
        <v>1.2456666557832811E-2</v>
      </c>
    </row>
    <row r="119" spans="1:15" s="236" customFormat="1" x14ac:dyDescent="0.2">
      <c r="A119" s="237" t="str">
        <f>name!E$12</f>
        <v>Elementary occupations</v>
      </c>
      <c r="B119" s="302">
        <v>4.4924551950428224E-3</v>
      </c>
      <c r="C119" s="302">
        <v>9.3882215678981135E-4</v>
      </c>
      <c r="D119" s="302">
        <v>8.1724237577239154E-4</v>
      </c>
      <c r="E119" s="302">
        <f t="shared" si="56"/>
        <v>6.2485197276050258E-3</v>
      </c>
      <c r="F119" s="303"/>
      <c r="G119" s="302">
        <v>3.0315856286539278E-3</v>
      </c>
      <c r="H119" s="302">
        <v>6.142087176486961E-4</v>
      </c>
      <c r="I119" s="302">
        <v>0</v>
      </c>
      <c r="J119" s="302">
        <f t="shared" si="59"/>
        <v>3.6457943463026237E-3</v>
      </c>
      <c r="K119" s="303"/>
      <c r="L119" s="302">
        <v>1.6926354985881589E-3</v>
      </c>
      <c r="M119" s="302">
        <v>3.0725628945733397E-4</v>
      </c>
      <c r="N119" s="302">
        <v>0</v>
      </c>
      <c r="O119" s="302">
        <f t="shared" si="58"/>
        <v>1.9998917880454927E-3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0.33243598403411045</v>
      </c>
      <c r="C121" s="311">
        <f t="shared" ref="C121:E121" si="60">SUM(C111:C119)</f>
        <v>2.4828523181179975E-2</v>
      </c>
      <c r="D121" s="311">
        <f t="shared" si="60"/>
        <v>1.9735492784709211E-2</v>
      </c>
      <c r="E121" s="311">
        <f t="shared" si="60"/>
        <v>0.37699999999999972</v>
      </c>
      <c r="F121" s="311"/>
      <c r="G121" s="311">
        <f t="shared" ref="G121:J121" si="61">SUM(G111:G119)</f>
        <v>0.29304304808192688</v>
      </c>
      <c r="H121" s="311">
        <f t="shared" si="61"/>
        <v>2.0956951918072987E-2</v>
      </c>
      <c r="I121" s="311">
        <f t="shared" si="61"/>
        <v>0</v>
      </c>
      <c r="J121" s="311">
        <f t="shared" si="61"/>
        <v>0.31399999999999989</v>
      </c>
      <c r="K121" s="311"/>
      <c r="L121" s="311">
        <f t="shared" ref="L121:O121" si="62">SUM(L111:L119)</f>
        <v>0.27879096357792538</v>
      </c>
      <c r="M121" s="311">
        <f t="shared" si="62"/>
        <v>2.0209036422074549E-2</v>
      </c>
      <c r="N121" s="311">
        <f t="shared" si="62"/>
        <v>0</v>
      </c>
      <c r="O121" s="311">
        <f t="shared" si="62"/>
        <v>0.29899999999999993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0.20146589524236475</v>
      </c>
      <c r="C128" s="302">
        <v>7.7978292293414001E-3</v>
      </c>
      <c r="D128" s="302">
        <v>2.2880869477889615E-2</v>
      </c>
      <c r="E128" s="302">
        <f>SUM(B128:D128)</f>
        <v>0.23214459394959577</v>
      </c>
      <c r="F128" s="303"/>
      <c r="G128" s="302">
        <v>0.13811448454811992</v>
      </c>
      <c r="H128" s="302">
        <v>3.50865817389397E-2</v>
      </c>
      <c r="I128" s="302">
        <v>8.6923762579940256E-4</v>
      </c>
      <c r="J128" s="302">
        <f>SUM(G128:I128)</f>
        <v>0.17407030391285902</v>
      </c>
      <c r="K128" s="303"/>
      <c r="L128" s="302">
        <v>0.14924312628667069</v>
      </c>
      <c r="M128" s="302">
        <v>5.056270158367529E-2</v>
      </c>
      <c r="N128" s="302">
        <v>9.2526884399651886E-4</v>
      </c>
      <c r="O128" s="302">
        <f>SUM(L128:N128)</f>
        <v>0.2007310967143425</v>
      </c>
    </row>
    <row r="129" spans="1:15" s="236" customFormat="1" x14ac:dyDescent="0.2">
      <c r="A129" s="237" t="str">
        <f>name!E$5</f>
        <v>Professional occupations</v>
      </c>
      <c r="B129" s="302">
        <v>0.20850313076025459</v>
      </c>
      <c r="C129" s="302">
        <v>1.7236656017938799E-2</v>
      </c>
      <c r="D129" s="302">
        <v>1.4918317670826768E-2</v>
      </c>
      <c r="E129" s="302">
        <f t="shared" ref="E129:E136" si="63">SUM(B129:D129)</f>
        <v>0.24065810444902017</v>
      </c>
      <c r="F129" s="303"/>
      <c r="G129" s="302">
        <v>0.15907509000614808</v>
      </c>
      <c r="H129" s="302">
        <v>3.5872641501788267E-2</v>
      </c>
      <c r="I129" s="302">
        <v>1.2700152773616276E-3</v>
      </c>
      <c r="J129" s="302">
        <f t="shared" ref="J129:J131" si="64">SUM(G129:I129)</f>
        <v>0.19621774678529796</v>
      </c>
      <c r="K129" s="303"/>
      <c r="L129" s="302">
        <v>0.18278090615578599</v>
      </c>
      <c r="M129" s="302">
        <v>4.2935300668208859E-2</v>
      </c>
      <c r="N129" s="302">
        <v>1.1582908961319408E-3</v>
      </c>
      <c r="O129" s="302">
        <f t="shared" ref="O129:O136" si="65">SUM(L129:N129)</f>
        <v>0.2268744977201268</v>
      </c>
    </row>
    <row r="130" spans="1:15" s="236" customFormat="1" x14ac:dyDescent="0.2">
      <c r="A130" s="237" t="str">
        <f>name!E$6</f>
        <v>Associate professional occupations</v>
      </c>
      <c r="B130" s="302">
        <v>0.27251000617956106</v>
      </c>
      <c r="C130" s="302">
        <v>3.5299012176423977E-2</v>
      </c>
      <c r="D130" s="302">
        <v>1.6745703725063378E-2</v>
      </c>
      <c r="E130" s="302">
        <f t="shared" si="63"/>
        <v>0.32455472208104846</v>
      </c>
      <c r="F130" s="303"/>
      <c r="G130" s="302">
        <v>0.21905906013158324</v>
      </c>
      <c r="H130" s="302">
        <v>6.2174747838248549E-2</v>
      </c>
      <c r="I130" s="302">
        <v>1.3948553879148842E-3</v>
      </c>
      <c r="J130" s="302">
        <f t="shared" si="64"/>
        <v>0.28262866335774667</v>
      </c>
      <c r="K130" s="303"/>
      <c r="L130" s="302">
        <v>0.27914038569504757</v>
      </c>
      <c r="M130" s="302">
        <v>6.6447687896110802E-2</v>
      </c>
      <c r="N130" s="302">
        <v>1.7389347991336223E-3</v>
      </c>
      <c r="O130" s="302">
        <f t="shared" si="65"/>
        <v>0.34732700839029201</v>
      </c>
    </row>
    <row r="131" spans="1:15" s="236" customFormat="1" x14ac:dyDescent="0.2">
      <c r="A131" s="237" t="str">
        <f>name!E$7</f>
        <v>Administrative and secretarial occupations</v>
      </c>
      <c r="B131" s="302">
        <v>0.15726692094167999</v>
      </c>
      <c r="C131" s="302">
        <v>5.3126586763795863E-2</v>
      </c>
      <c r="D131" s="302">
        <v>4.6765430258929779E-3</v>
      </c>
      <c r="E131" s="302">
        <f t="shared" si="63"/>
        <v>0.21507005073136884</v>
      </c>
      <c r="F131" s="303"/>
      <c r="G131" s="302">
        <v>0.11450736306411871</v>
      </c>
      <c r="H131" s="302">
        <v>0.1107035786255739</v>
      </c>
      <c r="I131" s="302">
        <v>3.7093586392437044E-4</v>
      </c>
      <c r="J131" s="302">
        <f t="shared" si="64"/>
        <v>0.22558187755361697</v>
      </c>
      <c r="K131" s="303"/>
      <c r="L131" s="302">
        <v>9.5323425746940471E-2</v>
      </c>
      <c r="M131" s="302">
        <v>0.10796168477300944</v>
      </c>
      <c r="N131" s="302">
        <v>2.9869743656059746E-4</v>
      </c>
      <c r="O131" s="302">
        <f t="shared" si="65"/>
        <v>0.20358380795651052</v>
      </c>
    </row>
    <row r="132" spans="1:15" s="236" customFormat="1" x14ac:dyDescent="0.2">
      <c r="A132" s="237" t="str">
        <f>name!E$8</f>
        <v>Skilled trades occupations</v>
      </c>
      <c r="B132" s="302">
        <v>0.2350709993344641</v>
      </c>
      <c r="C132" s="302">
        <v>8.5508691283229625E-3</v>
      </c>
      <c r="D132" s="302">
        <v>4.2189278373505897E-2</v>
      </c>
      <c r="E132" s="302">
        <f t="shared" si="63"/>
        <v>0.28581114683629294</v>
      </c>
      <c r="F132" s="303"/>
      <c r="G132" s="302">
        <v>0.1226711196471274</v>
      </c>
      <c r="H132" s="302">
        <v>5.1161253210807105E-2</v>
      </c>
      <c r="I132" s="302">
        <v>1.7854594110718455E-3</v>
      </c>
      <c r="J132" s="302">
        <f>SUM(G132:I132)</f>
        <v>0.17561783226900635</v>
      </c>
      <c r="K132" s="303"/>
      <c r="L132" s="302">
        <v>0.12210544229920645</v>
      </c>
      <c r="M132" s="302">
        <v>7.2793659093464871E-2</v>
      </c>
      <c r="N132" s="302">
        <v>1.8474346321417081E-3</v>
      </c>
      <c r="O132" s="302">
        <f t="shared" si="65"/>
        <v>0.19674653602481301</v>
      </c>
    </row>
    <row r="133" spans="1:15" s="236" customFormat="1" x14ac:dyDescent="0.2">
      <c r="A133" s="237" t="str">
        <f>name!E$9</f>
        <v>Caring, leisure and other service occupations</v>
      </c>
      <c r="B133" s="302">
        <v>4.7067862385072122E-2</v>
      </c>
      <c r="C133" s="302">
        <v>6.0094849489566952E-3</v>
      </c>
      <c r="D133" s="302">
        <v>8.5080482978086916E-3</v>
      </c>
      <c r="E133" s="302">
        <f t="shared" si="63"/>
        <v>6.1585395631837507E-2</v>
      </c>
      <c r="F133" s="303"/>
      <c r="G133" s="302">
        <v>3.550423800929977E-2</v>
      </c>
      <c r="H133" s="302">
        <v>9.4903878084005525E-3</v>
      </c>
      <c r="I133" s="302">
        <v>6.9288566283547885E-4</v>
      </c>
      <c r="J133" s="302">
        <f t="shared" ref="J133:J136" si="66">SUM(G133:I133)</f>
        <v>4.5687511480535799E-2</v>
      </c>
      <c r="K133" s="303"/>
      <c r="L133" s="302">
        <v>4.5647914528783459E-2</v>
      </c>
      <c r="M133" s="302">
        <v>6.8575814144292337E-3</v>
      </c>
      <c r="N133" s="302">
        <v>7.7295969730527617E-4</v>
      </c>
      <c r="O133" s="302">
        <f t="shared" si="65"/>
        <v>5.3278455640517974E-2</v>
      </c>
    </row>
    <row r="134" spans="1:15" s="236" customFormat="1" x14ac:dyDescent="0.2">
      <c r="A134" s="237" t="str">
        <f>name!E$10</f>
        <v>Sales and customer service occupations</v>
      </c>
      <c r="B134" s="302">
        <v>5.9207733328962106E-2</v>
      </c>
      <c r="C134" s="302">
        <v>1.9862669149568586E-2</v>
      </c>
      <c r="D134" s="302">
        <v>6.578091315299751E-3</v>
      </c>
      <c r="E134" s="302">
        <f t="shared" si="63"/>
        <v>8.5648493793830452E-2</v>
      </c>
      <c r="F134" s="303"/>
      <c r="G134" s="302">
        <v>3.9697437697825549E-2</v>
      </c>
      <c r="H134" s="302">
        <v>5.5981693802050543E-2</v>
      </c>
      <c r="I134" s="302">
        <v>1.9978193079139028E-4</v>
      </c>
      <c r="J134" s="302">
        <f t="shared" si="66"/>
        <v>9.587891343066747E-2</v>
      </c>
      <c r="K134" s="303"/>
      <c r="L134" s="302">
        <v>4.7895829404986753E-2</v>
      </c>
      <c r="M134" s="302">
        <v>4.3081258829755685E-2</v>
      </c>
      <c r="N134" s="302">
        <v>1.6151145992457114E-4</v>
      </c>
      <c r="O134" s="302">
        <f t="shared" si="65"/>
        <v>9.1138599694667005E-2</v>
      </c>
    </row>
    <row r="135" spans="1:15" s="236" customFormat="1" x14ac:dyDescent="0.2">
      <c r="A135" s="237" t="str">
        <f>name!E$11</f>
        <v>Process, plant and machine operatives</v>
      </c>
      <c r="B135" s="302">
        <v>0.56659408079179863</v>
      </c>
      <c r="C135" s="302">
        <v>8.7249662761832887E-3</v>
      </c>
      <c r="D135" s="302">
        <v>6.7304913532764471E-3</v>
      </c>
      <c r="E135" s="302">
        <f t="shared" si="63"/>
        <v>0.58204953842125828</v>
      </c>
      <c r="F135" s="303"/>
      <c r="G135" s="302">
        <v>0.28172976347399037</v>
      </c>
      <c r="H135" s="302">
        <v>7.351586782084929E-2</v>
      </c>
      <c r="I135" s="302">
        <v>3.0852101771169525E-4</v>
      </c>
      <c r="J135" s="302">
        <f t="shared" si="66"/>
        <v>0.35555415231255133</v>
      </c>
      <c r="K135" s="303"/>
      <c r="L135" s="302">
        <v>0.32712240992962655</v>
      </c>
      <c r="M135" s="302">
        <v>9.9950912128187436E-2</v>
      </c>
      <c r="N135" s="302">
        <v>1.2936462755682571E-4</v>
      </c>
      <c r="O135" s="302">
        <f t="shared" si="65"/>
        <v>0.42720268668537081</v>
      </c>
    </row>
    <row r="136" spans="1:15" s="236" customFormat="1" x14ac:dyDescent="0.2">
      <c r="A136" s="237" t="str">
        <f>name!E$12</f>
        <v>Elementary occupations</v>
      </c>
      <c r="B136" s="302">
        <v>0.39828190198976504</v>
      </c>
      <c r="C136" s="302">
        <v>3.5360065127135909E-2</v>
      </c>
      <c r="D136" s="302">
        <v>1.2835986988838848E-2</v>
      </c>
      <c r="E136" s="302">
        <f t="shared" si="63"/>
        <v>0.44647795410573982</v>
      </c>
      <c r="F136" s="303"/>
      <c r="G136" s="302">
        <v>0.19419445710576463</v>
      </c>
      <c r="H136" s="302">
        <v>4.9955794399664098E-2</v>
      </c>
      <c r="I136" s="302">
        <v>6.1274739229043101E-4</v>
      </c>
      <c r="J136" s="302">
        <f t="shared" si="66"/>
        <v>0.24476299889771916</v>
      </c>
      <c r="K136" s="303"/>
      <c r="L136" s="302">
        <v>0.15985935775678645</v>
      </c>
      <c r="M136" s="302">
        <v>3.3581992589028685E-2</v>
      </c>
      <c r="N136" s="302">
        <v>6.7596082754427928E-4</v>
      </c>
      <c r="O136" s="302">
        <f t="shared" si="65"/>
        <v>0.19411731117335942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2.1459685309539225</v>
      </c>
      <c r="C138" s="311">
        <f t="shared" ref="C138:E138" si="67">SUM(C128:C136)</f>
        <v>0.19196813881766747</v>
      </c>
      <c r="D138" s="311">
        <f t="shared" si="67"/>
        <v>0.13606333022840236</v>
      </c>
      <c r="E138" s="311">
        <f t="shared" si="67"/>
        <v>2.4739999999999922</v>
      </c>
      <c r="F138" s="311"/>
      <c r="G138" s="311">
        <f t="shared" ref="G138:J138" si="68">SUM(G128:G136)</f>
        <v>1.3045530136839776</v>
      </c>
      <c r="H138" s="311">
        <f t="shared" si="68"/>
        <v>0.48394254674632198</v>
      </c>
      <c r="I138" s="311">
        <f t="shared" si="68"/>
        <v>7.5044395697011265E-3</v>
      </c>
      <c r="J138" s="311">
        <f t="shared" si="68"/>
        <v>1.7960000000000005</v>
      </c>
      <c r="K138" s="311"/>
      <c r="L138" s="311">
        <f t="shared" ref="L138:O138" si="69">SUM(L128:L136)</f>
        <v>1.4091187978038342</v>
      </c>
      <c r="M138" s="311">
        <f t="shared" si="69"/>
        <v>0.52417277897587022</v>
      </c>
      <c r="N138" s="311">
        <f t="shared" si="69"/>
        <v>7.70842322029534E-3</v>
      </c>
      <c r="O138" s="311">
        <f t="shared" si="69"/>
        <v>1.9410000000000001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0.90498505044061173</v>
      </c>
      <c r="C145" s="302">
        <v>0.12331751302613722</v>
      </c>
      <c r="D145" s="302">
        <v>0.32258542396085771</v>
      </c>
      <c r="E145" s="302">
        <f>SUM(B145:D145)</f>
        <v>1.3508879874276065</v>
      </c>
      <c r="F145" s="303"/>
      <c r="G145" s="302">
        <v>1.0102558599440714</v>
      </c>
      <c r="H145" s="302">
        <v>0.17244368419114542</v>
      </c>
      <c r="I145" s="302">
        <v>0.78275789968484399</v>
      </c>
      <c r="J145" s="302">
        <f>SUM(G145:I145)</f>
        <v>1.9654574438200609</v>
      </c>
      <c r="K145" s="303"/>
      <c r="L145" s="302">
        <v>1.0912802191730093</v>
      </c>
      <c r="M145" s="302">
        <v>0.19570578741577926</v>
      </c>
      <c r="N145" s="302">
        <v>0.81592680761253</v>
      </c>
      <c r="O145" s="302">
        <f>SUM(L145:N145)</f>
        <v>2.1029128142013187</v>
      </c>
    </row>
    <row r="146" spans="1:15" s="236" customFormat="1" x14ac:dyDescent="0.2">
      <c r="A146" s="237" t="str">
        <f>name!E$5</f>
        <v>Professional occupations</v>
      </c>
      <c r="B146" s="302">
        <v>1.5912788072894504</v>
      </c>
      <c r="C146" s="302">
        <v>8.615554629546307E-2</v>
      </c>
      <c r="D146" s="302">
        <v>0.23173681757012318</v>
      </c>
      <c r="E146" s="302">
        <f t="shared" ref="E146:E153" si="70">SUM(B146:D146)</f>
        <v>1.9091711711550365</v>
      </c>
      <c r="F146" s="303"/>
      <c r="G146" s="302">
        <v>1.9401786074666916</v>
      </c>
      <c r="H146" s="302">
        <v>0.10386118388844608</v>
      </c>
      <c r="I146" s="302">
        <v>0.52615279852410524</v>
      </c>
      <c r="J146" s="302">
        <f t="shared" ref="J146:J148" si="71">SUM(G146:I146)</f>
        <v>2.5701925898792428</v>
      </c>
      <c r="K146" s="303"/>
      <c r="L146" s="302">
        <v>2.3701225895677243</v>
      </c>
      <c r="M146" s="302">
        <v>0.12373976301667935</v>
      </c>
      <c r="N146" s="302">
        <v>0.42499249683413259</v>
      </c>
      <c r="O146" s="302">
        <f t="shared" ref="O146:O153" si="72">SUM(L146:N146)</f>
        <v>2.918854849418536</v>
      </c>
    </row>
    <row r="147" spans="1:15" s="236" customFormat="1" x14ac:dyDescent="0.2">
      <c r="A147" s="237" t="str">
        <f>name!E$6</f>
        <v>Associate professional occupations</v>
      </c>
      <c r="B147" s="302">
        <v>0.77645712282702783</v>
      </c>
      <c r="C147" s="302">
        <v>0.11665872810417043</v>
      </c>
      <c r="D147" s="302">
        <v>8.341288681492276E-2</v>
      </c>
      <c r="E147" s="302">
        <f t="shared" si="70"/>
        <v>0.97652873774612103</v>
      </c>
      <c r="F147" s="303"/>
      <c r="G147" s="302">
        <v>0.91703227136240795</v>
      </c>
      <c r="H147" s="302">
        <v>0.12985152422894891</v>
      </c>
      <c r="I147" s="302">
        <v>0.14820332678780171</v>
      </c>
      <c r="J147" s="302">
        <f t="shared" si="71"/>
        <v>1.1950871223791586</v>
      </c>
      <c r="K147" s="303"/>
      <c r="L147" s="302">
        <v>0.91031111114847618</v>
      </c>
      <c r="M147" s="302">
        <v>0.13059468671816768</v>
      </c>
      <c r="N147" s="302">
        <v>0.1385852376887601</v>
      </c>
      <c r="O147" s="302">
        <f t="shared" si="72"/>
        <v>1.179491035555404</v>
      </c>
    </row>
    <row r="148" spans="1:15" s="236" customFormat="1" x14ac:dyDescent="0.2">
      <c r="A148" s="237" t="str">
        <f>name!E$7</f>
        <v>Administrative and secretarial occupations</v>
      </c>
      <c r="B148" s="302">
        <v>0.95775817150027975</v>
      </c>
      <c r="C148" s="302">
        <v>0.66303760621271168</v>
      </c>
      <c r="D148" s="302">
        <v>0.18286168175273326</v>
      </c>
      <c r="E148" s="302">
        <f t="shared" si="70"/>
        <v>1.8036574594657249</v>
      </c>
      <c r="F148" s="303"/>
      <c r="G148" s="302">
        <v>0.95491545104649211</v>
      </c>
      <c r="H148" s="302">
        <v>0.57887874512665416</v>
      </c>
      <c r="I148" s="302">
        <v>0.17633727701629265</v>
      </c>
      <c r="J148" s="302">
        <f t="shared" si="71"/>
        <v>1.7101314731894388</v>
      </c>
      <c r="K148" s="303"/>
      <c r="L148" s="302">
        <v>0.75749398753978525</v>
      </c>
      <c r="M148" s="302">
        <v>0.58526429074489061</v>
      </c>
      <c r="N148" s="302">
        <v>0.14839835087295111</v>
      </c>
      <c r="O148" s="302">
        <f t="shared" si="72"/>
        <v>1.491156629157627</v>
      </c>
    </row>
    <row r="149" spans="1:15" s="236" customFormat="1" x14ac:dyDescent="0.2">
      <c r="A149" s="237" t="str">
        <f>name!E$8</f>
        <v>Skilled trades occupations</v>
      </c>
      <c r="B149" s="302">
        <v>5.1469332487969535</v>
      </c>
      <c r="C149" s="302">
        <v>0.28414910304666224</v>
      </c>
      <c r="D149" s="302">
        <v>4.3500090674070853</v>
      </c>
      <c r="E149" s="302">
        <f t="shared" si="70"/>
        <v>9.7810914192506999</v>
      </c>
      <c r="F149" s="303"/>
      <c r="G149" s="302">
        <v>3.8573813849552172</v>
      </c>
      <c r="H149" s="302">
        <v>0.13123343011300972</v>
      </c>
      <c r="I149" s="302">
        <v>6.9092407141480052</v>
      </c>
      <c r="J149" s="302">
        <f>SUM(G149:I149)</f>
        <v>10.897855529216232</v>
      </c>
      <c r="K149" s="303"/>
      <c r="L149" s="302">
        <v>3.2846789572787309</v>
      </c>
      <c r="M149" s="302">
        <v>0.19186297801531116</v>
      </c>
      <c r="N149" s="302">
        <v>6.9102492918627858</v>
      </c>
      <c r="O149" s="302">
        <f t="shared" si="72"/>
        <v>10.386791227156827</v>
      </c>
    </row>
    <row r="150" spans="1:15" s="236" customFormat="1" x14ac:dyDescent="0.2">
      <c r="A150" s="237" t="str">
        <f>name!E$9</f>
        <v>Caring, leisure and other service occupations</v>
      </c>
      <c r="B150" s="302">
        <v>2.7339874015315759E-2</v>
      </c>
      <c r="C150" s="302">
        <v>1.5098446214444866E-2</v>
      </c>
      <c r="D150" s="302">
        <v>6.8137907868507123E-3</v>
      </c>
      <c r="E150" s="302">
        <f t="shared" si="70"/>
        <v>4.9252111016611339E-2</v>
      </c>
      <c r="F150" s="303"/>
      <c r="G150" s="302">
        <v>2.7905636664684614E-2</v>
      </c>
      <c r="H150" s="302">
        <v>1.2489526976982124E-2</v>
      </c>
      <c r="I150" s="302">
        <v>9.2680867006199007E-3</v>
      </c>
      <c r="J150" s="302">
        <f t="shared" ref="J150:J153" si="73">SUM(G150:I150)</f>
        <v>4.9663250342286636E-2</v>
      </c>
      <c r="K150" s="303"/>
      <c r="L150" s="302">
        <v>2.9445660563604981E-2</v>
      </c>
      <c r="M150" s="302">
        <v>1.1225864006630925E-2</v>
      </c>
      <c r="N150" s="302">
        <v>1.6828673768319237E-2</v>
      </c>
      <c r="O150" s="302">
        <f t="shared" si="72"/>
        <v>5.7500198338555145E-2</v>
      </c>
    </row>
    <row r="151" spans="1:15" s="236" customFormat="1" x14ac:dyDescent="0.2">
      <c r="A151" s="237" t="str">
        <f>name!E$10</f>
        <v>Sales and customer service occupations</v>
      </c>
      <c r="B151" s="302">
        <v>0.22377995547176657</v>
      </c>
      <c r="C151" s="302">
        <v>0.14295493614973162</v>
      </c>
      <c r="D151" s="302">
        <v>3.99549524870072E-2</v>
      </c>
      <c r="E151" s="302">
        <f t="shared" si="70"/>
        <v>0.40668984410850539</v>
      </c>
      <c r="F151" s="303"/>
      <c r="G151" s="302">
        <v>0.21803634513136455</v>
      </c>
      <c r="H151" s="302">
        <v>0.13212118443380319</v>
      </c>
      <c r="I151" s="302">
        <v>6.0463400089887459E-2</v>
      </c>
      <c r="J151" s="302">
        <f t="shared" si="73"/>
        <v>0.41062092965505526</v>
      </c>
      <c r="K151" s="303"/>
      <c r="L151" s="302">
        <v>0.24455422990324294</v>
      </c>
      <c r="M151" s="302">
        <v>0.15837186760426028</v>
      </c>
      <c r="N151" s="302">
        <v>6.7068352717604252E-2</v>
      </c>
      <c r="O151" s="302">
        <f t="shared" si="72"/>
        <v>0.46999445022510744</v>
      </c>
    </row>
    <row r="152" spans="1:15" s="236" customFormat="1" x14ac:dyDescent="0.2">
      <c r="A152" s="237" t="str">
        <f>name!E$11</f>
        <v>Process, plant and machine operatives</v>
      </c>
      <c r="B152" s="302">
        <v>1.2261112570715069</v>
      </c>
      <c r="C152" s="302">
        <v>6.2502883192070896E-2</v>
      </c>
      <c r="D152" s="302">
        <v>0.29455483497745938</v>
      </c>
      <c r="E152" s="302">
        <f t="shared" si="70"/>
        <v>1.5831689752410372</v>
      </c>
      <c r="F152" s="303"/>
      <c r="G152" s="302">
        <v>0.92818937997606787</v>
      </c>
      <c r="H152" s="302">
        <v>5.2651522194108138E-2</v>
      </c>
      <c r="I152" s="302">
        <v>0.62985797220244055</v>
      </c>
      <c r="J152" s="302">
        <f t="shared" si="73"/>
        <v>1.6106988743726167</v>
      </c>
      <c r="K152" s="303"/>
      <c r="L152" s="302">
        <v>1.0356317484260964</v>
      </c>
      <c r="M152" s="302">
        <v>6.4901699136033109E-2</v>
      </c>
      <c r="N152" s="302">
        <v>0.92864232322288687</v>
      </c>
      <c r="O152" s="302">
        <f t="shared" si="72"/>
        <v>2.0291757707850167</v>
      </c>
    </row>
    <row r="153" spans="1:15" s="236" customFormat="1" x14ac:dyDescent="0.2">
      <c r="A153" s="237" t="str">
        <f>name!E$12</f>
        <v>Elementary occupations</v>
      </c>
      <c r="B153" s="302">
        <v>0.65932604978487963</v>
      </c>
      <c r="C153" s="302">
        <v>0.35239708910770262</v>
      </c>
      <c r="D153" s="302">
        <v>0.37982915569605952</v>
      </c>
      <c r="E153" s="302">
        <f t="shared" si="70"/>
        <v>1.3915522945886418</v>
      </c>
      <c r="F153" s="303"/>
      <c r="G153" s="302">
        <v>0.48524343021207972</v>
      </c>
      <c r="H153" s="302">
        <v>0.24404732984644656</v>
      </c>
      <c r="I153" s="302">
        <v>0.62500202708740382</v>
      </c>
      <c r="J153" s="302">
        <f t="shared" si="73"/>
        <v>1.3542927871459303</v>
      </c>
      <c r="K153" s="303"/>
      <c r="L153" s="302">
        <v>0.39605644144130281</v>
      </c>
      <c r="M153" s="302">
        <v>0.18476724481915791</v>
      </c>
      <c r="N153" s="302">
        <v>0.88129933890114243</v>
      </c>
      <c r="O153" s="302">
        <f t="shared" si="72"/>
        <v>1.4621230251616031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11.513969537197791</v>
      </c>
      <c r="C155" s="311">
        <f t="shared" ref="C155:E155" si="74">SUM(C145:C153)</f>
        <v>1.8462718513490946</v>
      </c>
      <c r="D155" s="311">
        <f t="shared" si="74"/>
        <v>5.8917586114530991</v>
      </c>
      <c r="E155" s="311">
        <f t="shared" si="74"/>
        <v>19.251999999999985</v>
      </c>
      <c r="F155" s="311"/>
      <c r="G155" s="311">
        <f t="shared" ref="G155:J155" si="75">SUM(G145:G153)</f>
        <v>10.339138366759078</v>
      </c>
      <c r="H155" s="311">
        <f t="shared" si="75"/>
        <v>1.5575781309995442</v>
      </c>
      <c r="I155" s="311">
        <f t="shared" si="75"/>
        <v>9.8672835022414009</v>
      </c>
      <c r="J155" s="311">
        <f t="shared" si="75"/>
        <v>21.764000000000024</v>
      </c>
      <c r="K155" s="311"/>
      <c r="L155" s="311">
        <f t="shared" ref="L155:O155" si="76">SUM(L145:L153)</f>
        <v>10.119574945041972</v>
      </c>
      <c r="M155" s="311">
        <f t="shared" si="76"/>
        <v>1.6464341814769103</v>
      </c>
      <c r="N155" s="311">
        <f t="shared" si="76"/>
        <v>10.331990873481113</v>
      </c>
      <c r="O155" s="311">
        <f t="shared" si="76"/>
        <v>22.097999999999995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4.4610231659747308</v>
      </c>
      <c r="C162" s="302">
        <v>0.51527024753020556</v>
      </c>
      <c r="D162" s="302">
        <v>1.0541282397617118</v>
      </c>
      <c r="E162" s="302">
        <f>SUM(B162:D162)</f>
        <v>6.0304216532666484</v>
      </c>
      <c r="F162" s="303"/>
      <c r="G162" s="302">
        <v>4.6892565729813498</v>
      </c>
      <c r="H162" s="302">
        <v>0.84257086946714543</v>
      </c>
      <c r="I162" s="302">
        <v>1.0529118206693331</v>
      </c>
      <c r="J162" s="302">
        <f>SUM(G162:I162)</f>
        <v>6.5847392631178288</v>
      </c>
      <c r="K162" s="303"/>
      <c r="L162" s="302">
        <v>5.4534388167942813</v>
      </c>
      <c r="M162" s="302">
        <v>1.0834384467365172</v>
      </c>
      <c r="N162" s="302">
        <v>1.2607171494475806</v>
      </c>
      <c r="O162" s="302">
        <f>SUM(L162:N162)</f>
        <v>7.7975944129783787</v>
      </c>
    </row>
    <row r="163" spans="1:15" s="236" customFormat="1" x14ac:dyDescent="0.2">
      <c r="A163" s="237" t="str">
        <f>name!E$5</f>
        <v>Professional occupations</v>
      </c>
      <c r="B163" s="302">
        <v>2.8925345485198921</v>
      </c>
      <c r="C163" s="302">
        <v>0.80362701755884569</v>
      </c>
      <c r="D163" s="302">
        <v>0.32003682635934727</v>
      </c>
      <c r="E163" s="302">
        <f t="shared" ref="E163:E170" si="77">SUM(B163:D163)</f>
        <v>4.0161983924380849</v>
      </c>
      <c r="F163" s="303"/>
      <c r="G163" s="302">
        <v>3.4425685191114566</v>
      </c>
      <c r="H163" s="302">
        <v>1.056778177991929</v>
      </c>
      <c r="I163" s="302">
        <v>0.2358532833349172</v>
      </c>
      <c r="J163" s="302">
        <f t="shared" ref="J163:J165" si="78">SUM(G163:I163)</f>
        <v>4.7351999804383027</v>
      </c>
      <c r="K163" s="303"/>
      <c r="L163" s="302">
        <v>4.5495828258349063</v>
      </c>
      <c r="M163" s="302">
        <v>1.2860890720026064</v>
      </c>
      <c r="N163" s="302">
        <v>0.18296538753786379</v>
      </c>
      <c r="O163" s="302">
        <f t="shared" ref="O163:O170" si="79">SUM(L163:N163)</f>
        <v>6.0186372853753758</v>
      </c>
    </row>
    <row r="164" spans="1:15" s="236" customFormat="1" x14ac:dyDescent="0.2">
      <c r="A164" s="237" t="str">
        <f>name!E$6</f>
        <v>Associate professional occupations</v>
      </c>
      <c r="B164" s="302">
        <v>2.7881976869913974</v>
      </c>
      <c r="C164" s="302">
        <v>0.73038087823105458</v>
      </c>
      <c r="D164" s="302">
        <v>0.18571661892090219</v>
      </c>
      <c r="E164" s="302">
        <f t="shared" si="77"/>
        <v>3.704295184143354</v>
      </c>
      <c r="F164" s="303"/>
      <c r="G164" s="302">
        <v>3.0186863848997727</v>
      </c>
      <c r="H164" s="302">
        <v>0.84782634610325569</v>
      </c>
      <c r="I164" s="302">
        <v>0.14608354527382986</v>
      </c>
      <c r="J164" s="302">
        <f t="shared" si="78"/>
        <v>4.0125962762768586</v>
      </c>
      <c r="K164" s="303"/>
      <c r="L164" s="302">
        <v>3.2731298913118279</v>
      </c>
      <c r="M164" s="302">
        <v>0.83923239651856041</v>
      </c>
      <c r="N164" s="302">
        <v>0.1156832929722013</v>
      </c>
      <c r="O164" s="302">
        <f t="shared" si="79"/>
        <v>4.228045580802589</v>
      </c>
    </row>
    <row r="165" spans="1:15" s="236" customFormat="1" x14ac:dyDescent="0.2">
      <c r="A165" s="237" t="str">
        <f>name!E$7</f>
        <v>Administrative and secretarial occupations</v>
      </c>
      <c r="B165" s="302">
        <v>3.2014256176661946</v>
      </c>
      <c r="C165" s="302">
        <v>1.6017111027575572</v>
      </c>
      <c r="D165" s="302">
        <v>6.1463284084027583E-2</v>
      </c>
      <c r="E165" s="302">
        <f t="shared" si="77"/>
        <v>4.8646000045077793</v>
      </c>
      <c r="F165" s="303"/>
      <c r="G165" s="302">
        <v>3.1262394109032861</v>
      </c>
      <c r="H165" s="302">
        <v>1.6420970601057177</v>
      </c>
      <c r="I165" s="302">
        <v>7.5821961366276627E-2</v>
      </c>
      <c r="J165" s="302">
        <f t="shared" si="78"/>
        <v>4.8441584323752807</v>
      </c>
      <c r="K165" s="303"/>
      <c r="L165" s="302">
        <v>3.0599394523963057</v>
      </c>
      <c r="M165" s="302">
        <v>1.564714604527188</v>
      </c>
      <c r="N165" s="302">
        <v>5.5188227554542793E-2</v>
      </c>
      <c r="O165" s="302">
        <f t="shared" si="79"/>
        <v>4.6798422844780365</v>
      </c>
    </row>
    <row r="166" spans="1:15" s="236" customFormat="1" x14ac:dyDescent="0.2">
      <c r="A166" s="237" t="str">
        <f>name!E$8</f>
        <v>Skilled trades occupations</v>
      </c>
      <c r="B166" s="302">
        <v>3.5140745008119758</v>
      </c>
      <c r="C166" s="302">
        <v>0.50860276524174453</v>
      </c>
      <c r="D166" s="302">
        <v>0.94680253673006642</v>
      </c>
      <c r="E166" s="302">
        <f t="shared" si="77"/>
        <v>4.9694798027837868</v>
      </c>
      <c r="F166" s="303"/>
      <c r="G166" s="302">
        <v>2.8749543596943639</v>
      </c>
      <c r="H166" s="302">
        <v>0.42876803359780619</v>
      </c>
      <c r="I166" s="302">
        <v>0.5799383088269856</v>
      </c>
      <c r="J166" s="302">
        <f>SUM(G166:I166)</f>
        <v>3.8836607021191556</v>
      </c>
      <c r="K166" s="303"/>
      <c r="L166" s="302">
        <v>2.6876050115536256</v>
      </c>
      <c r="M166" s="302">
        <v>0.45381770651585679</v>
      </c>
      <c r="N166" s="302">
        <v>0.64867651889882605</v>
      </c>
      <c r="O166" s="302">
        <f t="shared" si="79"/>
        <v>3.7900992369683086</v>
      </c>
    </row>
    <row r="167" spans="1:15" s="236" customFormat="1" x14ac:dyDescent="0.2">
      <c r="A167" s="237" t="str">
        <f>name!E$9</f>
        <v>Caring, leisure and other service occupations</v>
      </c>
      <c r="B167" s="302">
        <v>0.26572446564496721</v>
      </c>
      <c r="C167" s="302">
        <v>9.6114286865446957E-2</v>
      </c>
      <c r="D167" s="302">
        <v>3.0043421702342529E-2</v>
      </c>
      <c r="E167" s="302">
        <f t="shared" si="77"/>
        <v>0.39188217421275673</v>
      </c>
      <c r="F167" s="303"/>
      <c r="G167" s="302">
        <v>0.25984049474865162</v>
      </c>
      <c r="H167" s="302">
        <v>8.4499373889069487E-2</v>
      </c>
      <c r="I167" s="302">
        <v>5.5021812291751494E-2</v>
      </c>
      <c r="J167" s="302">
        <f t="shared" ref="J167:J170" si="80">SUM(G167:I167)</f>
        <v>0.39936168092947261</v>
      </c>
      <c r="K167" s="303"/>
      <c r="L167" s="302">
        <v>0.37185576492273881</v>
      </c>
      <c r="M167" s="302">
        <v>7.3007895626560196E-2</v>
      </c>
      <c r="N167" s="302">
        <v>9.2614586347203043E-2</v>
      </c>
      <c r="O167" s="302">
        <f t="shared" si="79"/>
        <v>0.53747824689650203</v>
      </c>
    </row>
    <row r="168" spans="1:15" s="236" customFormat="1" x14ac:dyDescent="0.2">
      <c r="A168" s="237" t="str">
        <f>name!E$10</f>
        <v>Sales and customer service occupations</v>
      </c>
      <c r="B168" s="302">
        <v>3.1052254918815936</v>
      </c>
      <c r="C168" s="302">
        <v>9.594940768450714</v>
      </c>
      <c r="D168" s="302">
        <v>0.48637310350715385</v>
      </c>
      <c r="E168" s="302">
        <f t="shared" si="77"/>
        <v>13.186539363839461</v>
      </c>
      <c r="F168" s="303"/>
      <c r="G168" s="302">
        <v>2.6459505938985131</v>
      </c>
      <c r="H168" s="302">
        <v>8.8243324629685347</v>
      </c>
      <c r="I168" s="302">
        <v>0.30045014423626587</v>
      </c>
      <c r="J168" s="302">
        <f t="shared" si="80"/>
        <v>11.770733201103313</v>
      </c>
      <c r="K168" s="303"/>
      <c r="L168" s="302">
        <v>2.2811881935915883</v>
      </c>
      <c r="M168" s="302">
        <v>7.847562864555635</v>
      </c>
      <c r="N168" s="302">
        <v>0.223047635743577</v>
      </c>
      <c r="O168" s="302">
        <f t="shared" si="79"/>
        <v>10.3517986938908</v>
      </c>
    </row>
    <row r="169" spans="1:15" s="236" customFormat="1" x14ac:dyDescent="0.2">
      <c r="A169" s="237" t="str">
        <f>name!E$11</f>
        <v>Process, plant and machine operatives</v>
      </c>
      <c r="B169" s="302">
        <v>3.45784960676195</v>
      </c>
      <c r="C169" s="302">
        <v>0.69828186098361389</v>
      </c>
      <c r="D169" s="302">
        <v>9.1935063982130083E-2</v>
      </c>
      <c r="E169" s="302">
        <f t="shared" si="77"/>
        <v>4.2480665317276936</v>
      </c>
      <c r="F169" s="303"/>
      <c r="G169" s="302">
        <v>2.6092229395878856</v>
      </c>
      <c r="H169" s="302">
        <v>0.70368294171735779</v>
      </c>
      <c r="I169" s="302">
        <v>7.5222255603513727E-2</v>
      </c>
      <c r="J169" s="302">
        <f t="shared" si="80"/>
        <v>3.3881281369087572</v>
      </c>
      <c r="K169" s="303"/>
      <c r="L169" s="302">
        <v>2.9308075580261557</v>
      </c>
      <c r="M169" s="302">
        <v>0.92135173333422826</v>
      </c>
      <c r="N169" s="302">
        <v>0.1002084355814723</v>
      </c>
      <c r="O169" s="302">
        <f t="shared" si="79"/>
        <v>3.9523677269418567</v>
      </c>
    </row>
    <row r="170" spans="1:15" s="236" customFormat="1" x14ac:dyDescent="0.2">
      <c r="A170" s="237" t="str">
        <f>name!E$12</f>
        <v>Elementary occupations</v>
      </c>
      <c r="B170" s="302">
        <v>2.8998492332912957</v>
      </c>
      <c r="C170" s="302">
        <v>2.5613726269249564</v>
      </c>
      <c r="D170" s="302">
        <v>0.10529503286419321</v>
      </c>
      <c r="E170" s="302">
        <f t="shared" si="77"/>
        <v>5.5665168930804452</v>
      </c>
      <c r="F170" s="303"/>
      <c r="G170" s="302">
        <v>2.1049412461671593</v>
      </c>
      <c r="H170" s="302">
        <v>2.0347469609394482</v>
      </c>
      <c r="I170" s="302">
        <v>8.8734119624405194E-2</v>
      </c>
      <c r="J170" s="302">
        <f t="shared" si="80"/>
        <v>4.2284223267310121</v>
      </c>
      <c r="K170" s="303"/>
      <c r="L170" s="302">
        <v>1.7866493190136548</v>
      </c>
      <c r="M170" s="302">
        <v>1.5057813302535956</v>
      </c>
      <c r="N170" s="302">
        <v>0.1187058824008952</v>
      </c>
      <c r="O170" s="302">
        <f t="shared" si="79"/>
        <v>3.4111365316681455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26.585904317543999</v>
      </c>
      <c r="C172" s="311">
        <f t="shared" ref="C172:E172" si="81">SUM(C162:C170)</f>
        <v>17.11030155454414</v>
      </c>
      <c r="D172" s="311">
        <f t="shared" si="81"/>
        <v>3.281794127911875</v>
      </c>
      <c r="E172" s="311">
        <f t="shared" si="81"/>
        <v>46.978000000000016</v>
      </c>
      <c r="F172" s="311"/>
      <c r="G172" s="311">
        <f t="shared" ref="G172:J172" si="82">SUM(G162:G170)</f>
        <v>24.771660521992438</v>
      </c>
      <c r="H172" s="311">
        <f t="shared" si="82"/>
        <v>16.465302226780263</v>
      </c>
      <c r="I172" s="311">
        <f t="shared" si="82"/>
        <v>2.6100372512272783</v>
      </c>
      <c r="J172" s="311">
        <f t="shared" si="82"/>
        <v>43.84699999999998</v>
      </c>
      <c r="K172" s="311"/>
      <c r="L172" s="311">
        <f t="shared" ref="L172:O172" si="83">SUM(L162:L170)</f>
        <v>26.394196833445086</v>
      </c>
      <c r="M172" s="311">
        <f t="shared" si="83"/>
        <v>15.574996050070748</v>
      </c>
      <c r="N172" s="311">
        <f t="shared" si="83"/>
        <v>2.797807116484162</v>
      </c>
      <c r="O172" s="311">
        <f t="shared" si="83"/>
        <v>44.766999999999996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0.75290089384390757</v>
      </c>
      <c r="C179" s="302">
        <v>3.7061685861282848E-2</v>
      </c>
      <c r="D179" s="302">
        <v>0.15101915114757089</v>
      </c>
      <c r="E179" s="302">
        <f>SUM(B179:D179)</f>
        <v>0.94098173085276138</v>
      </c>
      <c r="F179" s="303"/>
      <c r="G179" s="302">
        <v>1.1387743860433379</v>
      </c>
      <c r="H179" s="302">
        <v>0.14257754002564121</v>
      </c>
      <c r="I179" s="302">
        <v>0.22661846960357507</v>
      </c>
      <c r="J179" s="302">
        <f>SUM(G179:I179)</f>
        <v>1.5079703956725543</v>
      </c>
      <c r="K179" s="303"/>
      <c r="L179" s="302">
        <v>1.4059466442849142</v>
      </c>
      <c r="M179" s="302">
        <v>0.19877544843326059</v>
      </c>
      <c r="N179" s="302">
        <v>0.24342585971201117</v>
      </c>
      <c r="O179" s="302">
        <f>SUM(L179:N179)</f>
        <v>1.848147952430186</v>
      </c>
    </row>
    <row r="180" spans="1:15" s="236" customFormat="1" x14ac:dyDescent="0.2">
      <c r="A180" s="237" t="str">
        <f>name!E$5</f>
        <v>Professional occupations</v>
      </c>
      <c r="B180" s="302">
        <v>0.54085173857604352</v>
      </c>
      <c r="C180" s="302">
        <v>3.1197811711843763E-2</v>
      </c>
      <c r="D180" s="302">
        <v>5.0732652121051332E-2</v>
      </c>
      <c r="E180" s="302">
        <f t="shared" ref="E180:E187" si="84">SUM(B180:D180)</f>
        <v>0.62278220240893867</v>
      </c>
      <c r="F180" s="303"/>
      <c r="G180" s="302">
        <v>0.92475718794086803</v>
      </c>
      <c r="H180" s="302">
        <v>0.10789057081225491</v>
      </c>
      <c r="I180" s="302">
        <v>6.9885474557204272E-2</v>
      </c>
      <c r="J180" s="302">
        <f t="shared" ref="J180:J182" si="85">SUM(G180:I180)</f>
        <v>1.102533233310327</v>
      </c>
      <c r="K180" s="303"/>
      <c r="L180" s="302">
        <v>1.2539220281748948</v>
      </c>
      <c r="M180" s="302">
        <v>0.17299198925901965</v>
      </c>
      <c r="N180" s="302">
        <v>6.2093006365510586E-2</v>
      </c>
      <c r="O180" s="302">
        <f t="shared" ref="O180:O187" si="86">SUM(L180:N180)</f>
        <v>1.4890070237994251</v>
      </c>
    </row>
    <row r="181" spans="1:15" s="236" customFormat="1" x14ac:dyDescent="0.2">
      <c r="A181" s="237" t="str">
        <f>name!E$6</f>
        <v>Associate professional occupations</v>
      </c>
      <c r="B181" s="302">
        <v>0.54007673159198266</v>
      </c>
      <c r="C181" s="302">
        <v>4.931968056829765E-2</v>
      </c>
      <c r="D181" s="302">
        <v>2.842630343922295E-2</v>
      </c>
      <c r="E181" s="302">
        <f t="shared" si="84"/>
        <v>0.61782271559950319</v>
      </c>
      <c r="F181" s="303"/>
      <c r="G181" s="302">
        <v>0.80727935392132255</v>
      </c>
      <c r="H181" s="302">
        <v>0.12652763936129119</v>
      </c>
      <c r="I181" s="302">
        <v>3.8788198035203433E-2</v>
      </c>
      <c r="J181" s="302">
        <f t="shared" si="85"/>
        <v>0.97259519131781713</v>
      </c>
      <c r="K181" s="303"/>
      <c r="L181" s="302">
        <v>0.85316024217320441</v>
      </c>
      <c r="M181" s="302">
        <v>0.15549917031009727</v>
      </c>
      <c r="N181" s="302">
        <v>3.363854086286118E-2</v>
      </c>
      <c r="O181" s="302">
        <f t="shared" si="86"/>
        <v>1.0422979533461629</v>
      </c>
    </row>
    <row r="182" spans="1:15" s="236" customFormat="1" x14ac:dyDescent="0.2">
      <c r="A182" s="237" t="str">
        <f>name!E$7</f>
        <v>Administrative and secretarial occupations</v>
      </c>
      <c r="B182" s="302">
        <v>0.92126629501606272</v>
      </c>
      <c r="C182" s="302">
        <v>0.35122170890004678</v>
      </c>
      <c r="D182" s="302">
        <v>2.6710407234769442E-2</v>
      </c>
      <c r="E182" s="302">
        <f t="shared" si="84"/>
        <v>1.299198411150879</v>
      </c>
      <c r="F182" s="303"/>
      <c r="G182" s="302">
        <v>1.2511264226093268</v>
      </c>
      <c r="H182" s="302">
        <v>0.56238227929999929</v>
      </c>
      <c r="I182" s="302">
        <v>2.9904427564826194E-2</v>
      </c>
      <c r="J182" s="302">
        <f t="shared" si="85"/>
        <v>1.8434131294741523</v>
      </c>
      <c r="K182" s="303"/>
      <c r="L182" s="302">
        <v>1.3168019191646183</v>
      </c>
      <c r="M182" s="302">
        <v>0.55868507269868006</v>
      </c>
      <c r="N182" s="302">
        <v>3.0058952290589948E-2</v>
      </c>
      <c r="O182" s="302">
        <f t="shared" si="86"/>
        <v>1.9055459441538882</v>
      </c>
    </row>
    <row r="183" spans="1:15" s="236" customFormat="1" x14ac:dyDescent="0.2">
      <c r="A183" s="237" t="str">
        <f>name!E$8</f>
        <v>Skilled trades occupations</v>
      </c>
      <c r="B183" s="302">
        <v>0.47984859785150313</v>
      </c>
      <c r="C183" s="302">
        <v>0.12399515819510404</v>
      </c>
      <c r="D183" s="302">
        <v>0.1705072104555547</v>
      </c>
      <c r="E183" s="302">
        <f t="shared" si="84"/>
        <v>0.77435096650216195</v>
      </c>
      <c r="F183" s="303"/>
      <c r="G183" s="302">
        <v>0.45917112205933219</v>
      </c>
      <c r="H183" s="302">
        <v>0.11097678845767998</v>
      </c>
      <c r="I183" s="302">
        <v>0.15296453911549993</v>
      </c>
      <c r="J183" s="302">
        <f>SUM(G183:I183)</f>
        <v>0.72311244963251209</v>
      </c>
      <c r="K183" s="303"/>
      <c r="L183" s="302">
        <v>0.38383007163874666</v>
      </c>
      <c r="M183" s="302">
        <v>0.14367547497256067</v>
      </c>
      <c r="N183" s="302">
        <v>0.14692621597091901</v>
      </c>
      <c r="O183" s="302">
        <f t="shared" si="86"/>
        <v>0.67443176258222637</v>
      </c>
    </row>
    <row r="184" spans="1:15" s="236" customFormat="1" x14ac:dyDescent="0.2">
      <c r="A184" s="237" t="str">
        <f>name!E$9</f>
        <v>Caring, leisure and other service occupations</v>
      </c>
      <c r="B184" s="302">
        <v>0.35020513573384898</v>
      </c>
      <c r="C184" s="302">
        <v>0.16843295138150627</v>
      </c>
      <c r="D184" s="302">
        <v>5.8708732764497597E-2</v>
      </c>
      <c r="E184" s="302">
        <f t="shared" si="84"/>
        <v>0.57734681987985292</v>
      </c>
      <c r="F184" s="303"/>
      <c r="G184" s="302">
        <v>0.44301387185886459</v>
      </c>
      <c r="H184" s="302">
        <v>0.43158844331058838</v>
      </c>
      <c r="I184" s="302">
        <v>7.6019531875517812E-2</v>
      </c>
      <c r="J184" s="302">
        <f t="shared" ref="J184:J187" si="87">SUM(G184:I184)</f>
        <v>0.95062184704497077</v>
      </c>
      <c r="K184" s="303"/>
      <c r="L184" s="302">
        <v>0.46664185713406059</v>
      </c>
      <c r="M184" s="302">
        <v>0.50678696801928225</v>
      </c>
      <c r="N184" s="302">
        <v>0.10180973626172256</v>
      </c>
      <c r="O184" s="302">
        <f t="shared" si="86"/>
        <v>1.0752385614150655</v>
      </c>
    </row>
    <row r="185" spans="1:15" s="236" customFormat="1" x14ac:dyDescent="0.2">
      <c r="A185" s="237" t="str">
        <f>name!E$10</f>
        <v>Sales and customer service occupations</v>
      </c>
      <c r="B185" s="302">
        <v>0.30558598601039177</v>
      </c>
      <c r="C185" s="302">
        <v>9.5368675942451825E-2</v>
      </c>
      <c r="D185" s="302">
        <v>2.793282670491317E-2</v>
      </c>
      <c r="E185" s="302">
        <f t="shared" si="84"/>
        <v>0.42888748865775672</v>
      </c>
      <c r="F185" s="303"/>
      <c r="G185" s="302">
        <v>0.41284076686473636</v>
      </c>
      <c r="H185" s="302">
        <v>0.13073202666630751</v>
      </c>
      <c r="I185" s="302">
        <v>3.0033582619815351E-2</v>
      </c>
      <c r="J185" s="302">
        <f t="shared" si="87"/>
        <v>0.5736063761508593</v>
      </c>
      <c r="K185" s="303"/>
      <c r="L185" s="302">
        <v>0.52224036200111068</v>
      </c>
      <c r="M185" s="302">
        <v>0.20291163175876206</v>
      </c>
      <c r="N185" s="302">
        <v>2.8060951997531905E-2</v>
      </c>
      <c r="O185" s="302">
        <f t="shared" si="86"/>
        <v>0.75321294575740461</v>
      </c>
    </row>
    <row r="186" spans="1:15" s="236" customFormat="1" x14ac:dyDescent="0.2">
      <c r="A186" s="237" t="str">
        <f>name!E$11</f>
        <v>Process, plant and machine operatives</v>
      </c>
      <c r="B186" s="302">
        <v>3.517733258695031</v>
      </c>
      <c r="C186" s="302">
        <v>0.2375133495059045</v>
      </c>
      <c r="D186" s="302">
        <v>1.2568252998332285</v>
      </c>
      <c r="E186" s="302">
        <f t="shared" si="84"/>
        <v>5.012071908034164</v>
      </c>
      <c r="F186" s="303"/>
      <c r="G186" s="302">
        <v>3.5993797891870898</v>
      </c>
      <c r="H186" s="302">
        <v>0.89795808763644613</v>
      </c>
      <c r="I186" s="302">
        <v>1.7289750589848853</v>
      </c>
      <c r="J186" s="302">
        <f t="shared" si="87"/>
        <v>6.2263129358084219</v>
      </c>
      <c r="K186" s="303"/>
      <c r="L186" s="302">
        <v>3.9798569758757738</v>
      </c>
      <c r="M186" s="302">
        <v>1.1808451852258823</v>
      </c>
      <c r="N186" s="302">
        <v>2.0062357431861964</v>
      </c>
      <c r="O186" s="302">
        <f t="shared" si="86"/>
        <v>7.1669379042878525</v>
      </c>
    </row>
    <row r="187" spans="1:15" s="236" customFormat="1" x14ac:dyDescent="0.2">
      <c r="A187" s="237" t="str">
        <f>name!E$12</f>
        <v>Elementary occupations</v>
      </c>
      <c r="B187" s="302">
        <v>1.7651178409315607</v>
      </c>
      <c r="C187" s="302">
        <v>0.50060896046578751</v>
      </c>
      <c r="D187" s="302">
        <v>7.18309555166316E-2</v>
      </c>
      <c r="E187" s="302">
        <f t="shared" si="84"/>
        <v>2.3375577569139798</v>
      </c>
      <c r="F187" s="303"/>
      <c r="G187" s="302">
        <v>1.9006702466223191</v>
      </c>
      <c r="H187" s="302">
        <v>0.53947766171910738</v>
      </c>
      <c r="I187" s="302">
        <v>7.1686533246944184E-2</v>
      </c>
      <c r="J187" s="302">
        <f t="shared" si="87"/>
        <v>2.5118344415883707</v>
      </c>
      <c r="K187" s="303"/>
      <c r="L187" s="302">
        <v>1.8275102179355409</v>
      </c>
      <c r="M187" s="302">
        <v>0.5230418128173171</v>
      </c>
      <c r="N187" s="302">
        <v>8.2627921474924024E-2</v>
      </c>
      <c r="O187" s="302">
        <f t="shared" si="86"/>
        <v>2.4331799522277819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9.173586478250332</v>
      </c>
      <c r="C189" s="311">
        <f t="shared" ref="C189:E189" si="88">SUM(C179:C187)</f>
        <v>1.5947199825322251</v>
      </c>
      <c r="D189" s="311">
        <f t="shared" si="88"/>
        <v>1.8426935392174404</v>
      </c>
      <c r="E189" s="311">
        <f t="shared" si="88"/>
        <v>12.610999999999997</v>
      </c>
      <c r="F189" s="311"/>
      <c r="G189" s="311">
        <f t="shared" ref="G189:J189" si="89">SUM(G179:G187)</f>
        <v>10.937013147107198</v>
      </c>
      <c r="H189" s="311">
        <f t="shared" si="89"/>
        <v>3.0501110372893154</v>
      </c>
      <c r="I189" s="311">
        <f t="shared" si="89"/>
        <v>2.4248758156034715</v>
      </c>
      <c r="J189" s="311">
        <f t="shared" si="89"/>
        <v>16.411999999999985</v>
      </c>
      <c r="K189" s="311"/>
      <c r="L189" s="311">
        <f t="shared" ref="L189:O189" si="90">SUM(L179:L187)</f>
        <v>12.009910318382865</v>
      </c>
      <c r="M189" s="311">
        <f t="shared" si="90"/>
        <v>3.6432127534948617</v>
      </c>
      <c r="N189" s="311">
        <f t="shared" si="90"/>
        <v>2.7348769281222665</v>
      </c>
      <c r="O189" s="311">
        <f t="shared" si="90"/>
        <v>18.387999999999991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1.388212119222104</v>
      </c>
      <c r="C196" s="302">
        <v>0.1895748827510304</v>
      </c>
      <c r="D196" s="302">
        <v>0.53271222062590562</v>
      </c>
      <c r="E196" s="302">
        <f>SUM(B196:D196)</f>
        <v>2.11049922259904</v>
      </c>
      <c r="F196" s="303"/>
      <c r="G196" s="302">
        <v>1.9460020076439575</v>
      </c>
      <c r="H196" s="302">
        <v>0.39141525416376077</v>
      </c>
      <c r="I196" s="302">
        <v>0.56008728181654155</v>
      </c>
      <c r="J196" s="302">
        <f>SUM(G196:I196)</f>
        <v>2.8975045436242595</v>
      </c>
      <c r="K196" s="303"/>
      <c r="L196" s="302">
        <v>2.8801035091477871</v>
      </c>
      <c r="M196" s="302">
        <v>0.64823603233327409</v>
      </c>
      <c r="N196" s="302">
        <v>0.70449650271682362</v>
      </c>
      <c r="O196" s="302">
        <f>SUM(L196:N196)</f>
        <v>4.2328360441978852</v>
      </c>
    </row>
    <row r="197" spans="1:15" s="236" customFormat="1" x14ac:dyDescent="0.2">
      <c r="A197" s="237" t="str">
        <f>name!E$5</f>
        <v>Professional occupations</v>
      </c>
      <c r="B197" s="302">
        <v>0.47293286558197112</v>
      </c>
      <c r="C197" s="302">
        <v>7.0744054527560343E-2</v>
      </c>
      <c r="D197" s="302">
        <v>4.3761156168665979E-2</v>
      </c>
      <c r="E197" s="302">
        <f t="shared" ref="E197:E204" si="91">SUM(B197:D197)</f>
        <v>0.58743807627819744</v>
      </c>
      <c r="F197" s="303"/>
      <c r="G197" s="302">
        <v>0.79101193173409634</v>
      </c>
      <c r="H197" s="302">
        <v>0.15573075542799417</v>
      </c>
      <c r="I197" s="302">
        <v>4.3928047963630631E-2</v>
      </c>
      <c r="J197" s="302">
        <f t="shared" ref="J197:J199" si="92">SUM(G197:I197)</f>
        <v>0.99067073512572112</v>
      </c>
      <c r="K197" s="303"/>
      <c r="L197" s="302">
        <v>1.1374752110330419</v>
      </c>
      <c r="M197" s="302">
        <v>0.23891083375242775</v>
      </c>
      <c r="N197" s="302">
        <v>2.9942165990498083E-2</v>
      </c>
      <c r="O197" s="302">
        <f t="shared" ref="O197:O204" si="93">SUM(L197:N197)</f>
        <v>1.4063282107759678</v>
      </c>
    </row>
    <row r="198" spans="1:15" s="236" customFormat="1" x14ac:dyDescent="0.2">
      <c r="A198" s="237" t="str">
        <f>name!E$6</f>
        <v>Associate professional occupations</v>
      </c>
      <c r="B198" s="302">
        <v>0.38229249266652277</v>
      </c>
      <c r="C198" s="302">
        <v>0.20220416228029706</v>
      </c>
      <c r="D198" s="302">
        <v>2.5934226533970661E-2</v>
      </c>
      <c r="E198" s="302">
        <f t="shared" si="91"/>
        <v>0.6104308814807905</v>
      </c>
      <c r="F198" s="303"/>
      <c r="G198" s="302">
        <v>0.58019342832205067</v>
      </c>
      <c r="H198" s="302">
        <v>0.31311078629854705</v>
      </c>
      <c r="I198" s="302">
        <v>2.2399619981378044E-2</v>
      </c>
      <c r="J198" s="302">
        <f t="shared" si="92"/>
        <v>0.9157038346019758</v>
      </c>
      <c r="K198" s="303"/>
      <c r="L198" s="302">
        <v>0.74796803851701266</v>
      </c>
      <c r="M198" s="302">
        <v>0.47577772316328254</v>
      </c>
      <c r="N198" s="302">
        <v>1.788057111047139E-2</v>
      </c>
      <c r="O198" s="302">
        <f t="shared" si="93"/>
        <v>1.2416263327907666</v>
      </c>
    </row>
    <row r="199" spans="1:15" s="236" customFormat="1" x14ac:dyDescent="0.2">
      <c r="A199" s="237" t="str">
        <f>name!E$7</f>
        <v>Administrative and secretarial occupations</v>
      </c>
      <c r="B199" s="302">
        <v>0.60970584290364571</v>
      </c>
      <c r="C199" s="302">
        <v>0.3170872073928897</v>
      </c>
      <c r="D199" s="302">
        <v>1.8996942196319425E-2</v>
      </c>
      <c r="E199" s="302">
        <f t="shared" si="91"/>
        <v>0.94578999249285478</v>
      </c>
      <c r="F199" s="303"/>
      <c r="G199" s="302">
        <v>0.77439372891683345</v>
      </c>
      <c r="H199" s="302">
        <v>0.45144289676586619</v>
      </c>
      <c r="I199" s="302">
        <v>1.5870152456725798E-2</v>
      </c>
      <c r="J199" s="302">
        <f t="shared" si="92"/>
        <v>1.2417067781394253</v>
      </c>
      <c r="K199" s="303"/>
      <c r="L199" s="302">
        <v>1.0307034373421975</v>
      </c>
      <c r="M199" s="302">
        <v>0.66173994764398225</v>
      </c>
      <c r="N199" s="302">
        <v>2.0209265417139407E-2</v>
      </c>
      <c r="O199" s="302">
        <f t="shared" si="93"/>
        <v>1.712652650403319</v>
      </c>
    </row>
    <row r="200" spans="1:15" s="236" customFormat="1" x14ac:dyDescent="0.2">
      <c r="A200" s="237" t="str">
        <f>name!E$8</f>
        <v>Skilled trades occupations</v>
      </c>
      <c r="B200" s="302">
        <v>1.1265471276191901</v>
      </c>
      <c r="C200" s="302">
        <v>0.92269873769435296</v>
      </c>
      <c r="D200" s="302">
        <v>0.15301076464125271</v>
      </c>
      <c r="E200" s="302">
        <f t="shared" si="91"/>
        <v>2.2022566299547957</v>
      </c>
      <c r="F200" s="303"/>
      <c r="G200" s="302">
        <v>1.0948875994129088</v>
      </c>
      <c r="H200" s="302">
        <v>0.96693227254695302</v>
      </c>
      <c r="I200" s="302">
        <v>0.16346526223342273</v>
      </c>
      <c r="J200" s="302">
        <f>SUM(G200:I200)</f>
        <v>2.2252851341932844</v>
      </c>
      <c r="K200" s="303"/>
      <c r="L200" s="302">
        <v>0.71084476453680423</v>
      </c>
      <c r="M200" s="302">
        <v>1.1766658962771754</v>
      </c>
      <c r="N200" s="302">
        <v>0.1930181267276051</v>
      </c>
      <c r="O200" s="302">
        <f t="shared" si="93"/>
        <v>2.080528787541585</v>
      </c>
    </row>
    <row r="201" spans="1:15" s="236" customFormat="1" x14ac:dyDescent="0.2">
      <c r="A201" s="237" t="str">
        <f>name!E$9</f>
        <v>Caring, leisure and other service occupations</v>
      </c>
      <c r="B201" s="302">
        <v>0.3593315982234182</v>
      </c>
      <c r="C201" s="302">
        <v>0.3939016864561764</v>
      </c>
      <c r="D201" s="302">
        <v>4.0983247522295228E-2</v>
      </c>
      <c r="E201" s="302">
        <f t="shared" si="91"/>
        <v>0.79421653220188981</v>
      </c>
      <c r="F201" s="303"/>
      <c r="G201" s="302">
        <v>0.41771039673492838</v>
      </c>
      <c r="H201" s="302">
        <v>0.48437296324465473</v>
      </c>
      <c r="I201" s="302">
        <v>5.2650154031699085E-2</v>
      </c>
      <c r="J201" s="302">
        <f t="shared" ref="J201:J204" si="94">SUM(G201:I201)</f>
        <v>0.95473351401128215</v>
      </c>
      <c r="K201" s="303"/>
      <c r="L201" s="302">
        <v>0.51685372977911581</v>
      </c>
      <c r="M201" s="302">
        <v>0.54896042672790446</v>
      </c>
      <c r="N201" s="302">
        <v>8.2670788275285317E-2</v>
      </c>
      <c r="O201" s="302">
        <f t="shared" si="93"/>
        <v>1.1484849447823056</v>
      </c>
    </row>
    <row r="202" spans="1:15" s="236" customFormat="1" x14ac:dyDescent="0.2">
      <c r="A202" s="237" t="str">
        <f>name!E$10</f>
        <v>Sales and customer service occupations</v>
      </c>
      <c r="B202" s="302">
        <v>0.4188457002606657</v>
      </c>
      <c r="C202" s="302">
        <v>0.77207410365881135</v>
      </c>
      <c r="D202" s="302">
        <v>0.22618595859179702</v>
      </c>
      <c r="E202" s="302">
        <f t="shared" si="91"/>
        <v>1.417105762511274</v>
      </c>
      <c r="F202" s="303"/>
      <c r="G202" s="302">
        <v>0.51184271834503237</v>
      </c>
      <c r="H202" s="302">
        <v>1.0589995833398318</v>
      </c>
      <c r="I202" s="302">
        <v>0.16281766114440976</v>
      </c>
      <c r="J202" s="302">
        <f t="shared" si="94"/>
        <v>1.7336599628292739</v>
      </c>
      <c r="K202" s="303"/>
      <c r="L202" s="302">
        <v>0.75974281268368415</v>
      </c>
      <c r="M202" s="302">
        <v>1.4793305517498896</v>
      </c>
      <c r="N202" s="302">
        <v>0.13598358347944053</v>
      </c>
      <c r="O202" s="302">
        <f t="shared" si="93"/>
        <v>2.3750569479130146</v>
      </c>
    </row>
    <row r="203" spans="1:15" s="236" customFormat="1" x14ac:dyDescent="0.2">
      <c r="A203" s="237" t="str">
        <f>name!E$11</f>
        <v>Process, plant and machine operatives</v>
      </c>
      <c r="B203" s="302">
        <v>0.24528981421834614</v>
      </c>
      <c r="C203" s="302">
        <v>0.4051706659640546</v>
      </c>
      <c r="D203" s="302">
        <v>1.8307962496677148E-2</v>
      </c>
      <c r="E203" s="302">
        <f t="shared" si="91"/>
        <v>0.66876844267907787</v>
      </c>
      <c r="F203" s="303"/>
      <c r="G203" s="302">
        <v>0.23507499060996542</v>
      </c>
      <c r="H203" s="302">
        <v>0.57547095507648693</v>
      </c>
      <c r="I203" s="302">
        <v>1.6890870814388229E-2</v>
      </c>
      <c r="J203" s="302">
        <f t="shared" si="94"/>
        <v>0.82743681650084056</v>
      </c>
      <c r="K203" s="303"/>
      <c r="L203" s="302">
        <v>0.35829180445804054</v>
      </c>
      <c r="M203" s="302">
        <v>1.0093852484259072</v>
      </c>
      <c r="N203" s="302">
        <v>2.4804005001109096E-2</v>
      </c>
      <c r="O203" s="302">
        <f t="shared" si="93"/>
        <v>1.3924810578850568</v>
      </c>
    </row>
    <row r="204" spans="1:15" s="236" customFormat="1" x14ac:dyDescent="0.2">
      <c r="A204" s="237" t="str">
        <f>name!E$12</f>
        <v>Elementary occupations</v>
      </c>
      <c r="B204" s="302">
        <v>1.538565185425451</v>
      </c>
      <c r="C204" s="302">
        <v>6.2951651698273867</v>
      </c>
      <c r="D204" s="302">
        <v>5.8764104549214921E-2</v>
      </c>
      <c r="E204" s="302">
        <f t="shared" si="91"/>
        <v>7.8924944598020526</v>
      </c>
      <c r="F204" s="303"/>
      <c r="G204" s="302">
        <v>1.6872164769982041</v>
      </c>
      <c r="H204" s="302">
        <v>7.2312416245097131</v>
      </c>
      <c r="I204" s="302">
        <v>4.0840579466032575E-2</v>
      </c>
      <c r="J204" s="302">
        <f t="shared" si="94"/>
        <v>8.9592986809739497</v>
      </c>
      <c r="K204" s="303"/>
      <c r="L204" s="302">
        <v>1.8563451016717913</v>
      </c>
      <c r="M204" s="302">
        <v>7.9378731355346854</v>
      </c>
      <c r="N204" s="302">
        <v>7.1786786503635763E-2</v>
      </c>
      <c r="O204" s="302">
        <f t="shared" si="93"/>
        <v>9.8660050237101125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6.541722746121315</v>
      </c>
      <c r="C206" s="311">
        <f t="shared" ref="C206:E206" si="95">SUM(C196:C204)</f>
        <v>9.5686206705525585</v>
      </c>
      <c r="D206" s="311">
        <f t="shared" si="95"/>
        <v>1.1186565833260986</v>
      </c>
      <c r="E206" s="311">
        <f t="shared" si="95"/>
        <v>17.228999999999971</v>
      </c>
      <c r="F206" s="311"/>
      <c r="G206" s="311">
        <f t="shared" ref="G206:J206" si="96">SUM(G196:G204)</f>
        <v>8.0383332787179764</v>
      </c>
      <c r="H206" s="311">
        <f t="shared" si="96"/>
        <v>11.628717091373808</v>
      </c>
      <c r="I206" s="311">
        <f t="shared" si="96"/>
        <v>1.0789496299082282</v>
      </c>
      <c r="J206" s="311">
        <f t="shared" si="96"/>
        <v>20.746000000000013</v>
      </c>
      <c r="K206" s="311"/>
      <c r="L206" s="311">
        <f t="shared" ref="L206:O206" si="97">SUM(L196:L204)</f>
        <v>9.998328409169476</v>
      </c>
      <c r="M206" s="311">
        <f t="shared" si="97"/>
        <v>14.176879795608528</v>
      </c>
      <c r="N206" s="311">
        <f t="shared" si="97"/>
        <v>1.2807917952220083</v>
      </c>
      <c r="O206" s="311">
        <f t="shared" si="97"/>
        <v>25.456000000000014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8.4144534849681776E-2</v>
      </c>
      <c r="C213" s="302">
        <v>1.206724950185669E-2</v>
      </c>
      <c r="D213" s="302">
        <v>4.6702349891071963E-2</v>
      </c>
      <c r="E213" s="302">
        <f>SUM(B213:D213)</f>
        <v>0.14291413424261043</v>
      </c>
      <c r="F213" s="303"/>
      <c r="G213" s="302">
        <v>6.5168251210046046E-2</v>
      </c>
      <c r="H213" s="302">
        <v>2.1389096590210179E-2</v>
      </c>
      <c r="I213" s="302">
        <v>8.113348814060288E-2</v>
      </c>
      <c r="J213" s="302">
        <f>SUM(G213:I213)</f>
        <v>0.1676908359408591</v>
      </c>
      <c r="K213" s="303"/>
      <c r="L213" s="302">
        <v>6.3240763035115791E-2</v>
      </c>
      <c r="M213" s="302">
        <v>2.8677400192103276E-2</v>
      </c>
      <c r="N213" s="302">
        <v>8.2139396758624764E-2</v>
      </c>
      <c r="O213" s="302">
        <f>SUM(L213:N213)</f>
        <v>0.17405755998584382</v>
      </c>
    </row>
    <row r="214" spans="1:15" s="236" customFormat="1" x14ac:dyDescent="0.2">
      <c r="A214" s="237" t="str">
        <f>name!E$5</f>
        <v>Professional occupations</v>
      </c>
      <c r="B214" s="302">
        <v>0.15670299838430354</v>
      </c>
      <c r="C214" s="302">
        <v>2.3576704336088414E-2</v>
      </c>
      <c r="D214" s="302">
        <v>0.14246151240022789</v>
      </c>
      <c r="E214" s="302">
        <f t="shared" ref="E214:E221" si="98">SUM(B214:D214)</f>
        <v>0.32274121512061982</v>
      </c>
      <c r="F214" s="303"/>
      <c r="G214" s="302">
        <v>0.14487327411695267</v>
      </c>
      <c r="H214" s="302">
        <v>4.1995598952155377E-2</v>
      </c>
      <c r="I214" s="302">
        <v>0.21472429203373145</v>
      </c>
      <c r="J214" s="302">
        <f t="shared" ref="J214:J216" si="99">SUM(G214:I214)</f>
        <v>0.40159316510283949</v>
      </c>
      <c r="K214" s="303"/>
      <c r="L214" s="302">
        <v>0.1710855670639139</v>
      </c>
      <c r="M214" s="302">
        <v>5.7913606018375141E-2</v>
      </c>
      <c r="N214" s="302">
        <v>0.18381882771295677</v>
      </c>
      <c r="O214" s="302">
        <f t="shared" ref="O214:O221" si="100">SUM(L214:N214)</f>
        <v>0.41281800079524578</v>
      </c>
    </row>
    <row r="215" spans="1:15" s="236" customFormat="1" x14ac:dyDescent="0.2">
      <c r="A215" s="237" t="str">
        <f>name!E$6</f>
        <v>Associate professional occupations</v>
      </c>
      <c r="B215" s="302">
        <v>0.1277020593163142</v>
      </c>
      <c r="C215" s="302">
        <v>4.5087079605656701E-2</v>
      </c>
      <c r="D215" s="302">
        <v>0.216567387855857</v>
      </c>
      <c r="E215" s="302">
        <f t="shared" si="98"/>
        <v>0.38935652677782789</v>
      </c>
      <c r="F215" s="303"/>
      <c r="G215" s="302">
        <v>9.5434602003390684E-2</v>
      </c>
      <c r="H215" s="302">
        <v>6.6848550842922114E-2</v>
      </c>
      <c r="I215" s="302">
        <v>0.33648467528728754</v>
      </c>
      <c r="J215" s="302">
        <f t="shared" si="99"/>
        <v>0.49876782813360032</v>
      </c>
      <c r="K215" s="303"/>
      <c r="L215" s="302">
        <v>9.0235027674135784E-2</v>
      </c>
      <c r="M215" s="302">
        <v>6.8486709098725701E-2</v>
      </c>
      <c r="N215" s="302">
        <v>0.32354525664249584</v>
      </c>
      <c r="O215" s="302">
        <f t="shared" si="100"/>
        <v>0.48226699341535734</v>
      </c>
    </row>
    <row r="216" spans="1:15" s="236" customFormat="1" x14ac:dyDescent="0.2">
      <c r="A216" s="237" t="str">
        <f>name!E$7</f>
        <v>Administrative and secretarial occupations</v>
      </c>
      <c r="B216" s="302">
        <v>8.6776930397174462E-2</v>
      </c>
      <c r="C216" s="302">
        <v>8.6935272770271979E-2</v>
      </c>
      <c r="D216" s="302">
        <v>9.0793898213647542E-3</v>
      </c>
      <c r="E216" s="302">
        <f t="shared" si="98"/>
        <v>0.1827915929888112</v>
      </c>
      <c r="F216" s="303"/>
      <c r="G216" s="302">
        <v>5.2476497263384984E-2</v>
      </c>
      <c r="H216" s="302">
        <v>9.93930951582703E-2</v>
      </c>
      <c r="I216" s="302">
        <v>1.4544208626766236E-2</v>
      </c>
      <c r="J216" s="302">
        <f t="shared" si="99"/>
        <v>0.16641380104842152</v>
      </c>
      <c r="K216" s="303"/>
      <c r="L216" s="302">
        <v>4.010372324254672E-2</v>
      </c>
      <c r="M216" s="302">
        <v>9.0208282684682006E-2</v>
      </c>
      <c r="N216" s="302">
        <v>1.2001867402365474E-2</v>
      </c>
      <c r="O216" s="302">
        <f t="shared" si="100"/>
        <v>0.14231387332959419</v>
      </c>
    </row>
    <row r="217" spans="1:15" s="236" customFormat="1" x14ac:dyDescent="0.2">
      <c r="A217" s="237" t="str">
        <f>name!E$8</f>
        <v>Skilled trades occupations</v>
      </c>
      <c r="B217" s="302">
        <v>4.994655031580366E-2</v>
      </c>
      <c r="C217" s="302">
        <v>9.2671183094925735E-3</v>
      </c>
      <c r="D217" s="302">
        <v>5.3438537741386079E-2</v>
      </c>
      <c r="E217" s="302">
        <f t="shared" si="98"/>
        <v>0.11265220636668231</v>
      </c>
      <c r="F217" s="303"/>
      <c r="G217" s="302">
        <v>2.8469785978735458E-2</v>
      </c>
      <c r="H217" s="302">
        <v>1.0359246226359005E-2</v>
      </c>
      <c r="I217" s="302">
        <v>7.3578892192720111E-2</v>
      </c>
      <c r="J217" s="302">
        <f>SUM(G217:I217)</f>
        <v>0.11240792439781458</v>
      </c>
      <c r="K217" s="303"/>
      <c r="L217" s="302">
        <v>1.645161240825594E-2</v>
      </c>
      <c r="M217" s="302">
        <v>1.212970189797105E-2</v>
      </c>
      <c r="N217" s="302">
        <v>7.9496716248709673E-2</v>
      </c>
      <c r="O217" s="302">
        <f t="shared" si="100"/>
        <v>0.10807803055493667</v>
      </c>
    </row>
    <row r="218" spans="1:15" s="236" customFormat="1" x14ac:dyDescent="0.2">
      <c r="A218" s="237" t="str">
        <f>name!E$9</f>
        <v>Caring, leisure and other service occupations</v>
      </c>
      <c r="B218" s="302">
        <v>4.3778876744656275E-2</v>
      </c>
      <c r="C218" s="302">
        <v>4.300941437929872E-2</v>
      </c>
      <c r="D218" s="302">
        <v>9.1293191966204529E-3</v>
      </c>
      <c r="E218" s="302">
        <f t="shared" si="98"/>
        <v>9.5917610320575455E-2</v>
      </c>
      <c r="F218" s="303"/>
      <c r="G218" s="302">
        <v>2.3371475767125244E-2</v>
      </c>
      <c r="H218" s="302">
        <v>4.9833977062403306E-2</v>
      </c>
      <c r="I218" s="302">
        <v>1.802266650414909E-2</v>
      </c>
      <c r="J218" s="302">
        <f t="shared" ref="J218:J221" si="101">SUM(G218:I218)</f>
        <v>9.1228119333677637E-2</v>
      </c>
      <c r="K218" s="303"/>
      <c r="L218" s="302">
        <v>2.6847108434877823E-2</v>
      </c>
      <c r="M218" s="302">
        <v>4.9889475174414229E-2</v>
      </c>
      <c r="N218" s="302">
        <v>2.1632221101856149E-2</v>
      </c>
      <c r="O218" s="302">
        <f t="shared" si="100"/>
        <v>9.83688047111482E-2</v>
      </c>
    </row>
    <row r="219" spans="1:15" s="236" customFormat="1" x14ac:dyDescent="0.2">
      <c r="A219" s="237" t="str">
        <f>name!E$10</f>
        <v>Sales and customer service occupations</v>
      </c>
      <c r="B219" s="302">
        <v>4.8836342029812158E-2</v>
      </c>
      <c r="C219" s="302">
        <v>3.398616290929414E-2</v>
      </c>
      <c r="D219" s="302">
        <v>1.0477338412873773E-2</v>
      </c>
      <c r="E219" s="302">
        <f t="shared" si="98"/>
        <v>9.3299843351980077E-2</v>
      </c>
      <c r="F219" s="303"/>
      <c r="G219" s="302">
        <v>2.9787177346574892E-2</v>
      </c>
      <c r="H219" s="302">
        <v>4.4230458193029877E-2</v>
      </c>
      <c r="I219" s="302">
        <v>1.2757873712980683E-2</v>
      </c>
      <c r="J219" s="302">
        <f t="shared" si="101"/>
        <v>8.6775509252585453E-2</v>
      </c>
      <c r="K219" s="303"/>
      <c r="L219" s="302">
        <v>3.2525753071422206E-2</v>
      </c>
      <c r="M219" s="302">
        <v>5.7646438261359664E-2</v>
      </c>
      <c r="N219" s="302">
        <v>9.8262902445132548E-3</v>
      </c>
      <c r="O219" s="302">
        <f t="shared" si="100"/>
        <v>9.9998481577295129E-2</v>
      </c>
    </row>
    <row r="220" spans="1:15" s="236" customFormat="1" x14ac:dyDescent="0.2">
      <c r="A220" s="237" t="str">
        <f>name!E$11</f>
        <v>Process, plant and machine operatives</v>
      </c>
      <c r="B220" s="302">
        <v>1.460776857852749E-2</v>
      </c>
      <c r="C220" s="302">
        <v>5.5410461804281637E-3</v>
      </c>
      <c r="D220" s="302">
        <v>1.4699868936689385E-2</v>
      </c>
      <c r="E220" s="302">
        <f t="shared" si="98"/>
        <v>3.484868369564504E-2</v>
      </c>
      <c r="F220" s="303"/>
      <c r="G220" s="302">
        <v>7.3656094077986936E-3</v>
      </c>
      <c r="H220" s="302">
        <v>7.7092091000329991E-3</v>
      </c>
      <c r="I220" s="302">
        <v>2.9116197432601455E-2</v>
      </c>
      <c r="J220" s="302">
        <f t="shared" si="101"/>
        <v>4.4191015940433148E-2</v>
      </c>
      <c r="K220" s="303"/>
      <c r="L220" s="302">
        <v>5.2773699134469878E-3</v>
      </c>
      <c r="M220" s="302">
        <v>7.9099865650922776E-3</v>
      </c>
      <c r="N220" s="302">
        <v>3.7614204869676288E-2</v>
      </c>
      <c r="O220" s="302">
        <f t="shared" si="100"/>
        <v>5.0801561348215549E-2</v>
      </c>
    </row>
    <row r="221" spans="1:15" s="236" customFormat="1" x14ac:dyDescent="0.2">
      <c r="A221" s="237" t="str">
        <f>name!E$12</f>
        <v>Elementary occupations</v>
      </c>
      <c r="B221" s="302">
        <v>6.6751060574675933E-2</v>
      </c>
      <c r="C221" s="302">
        <v>8.075296584286798E-2</v>
      </c>
      <c r="D221" s="302">
        <v>8.5974160717701753E-2</v>
      </c>
      <c r="E221" s="302">
        <f t="shared" si="98"/>
        <v>0.23347818713524565</v>
      </c>
      <c r="F221" s="303"/>
      <c r="G221" s="302">
        <v>2.7808416198006676E-2</v>
      </c>
      <c r="H221" s="302">
        <v>7.7481931848000632E-2</v>
      </c>
      <c r="I221" s="302">
        <v>0.10364145280376316</v>
      </c>
      <c r="J221" s="302">
        <f t="shared" si="101"/>
        <v>0.20893180084977048</v>
      </c>
      <c r="K221" s="303"/>
      <c r="L221" s="302">
        <v>2.2636538948953375E-2</v>
      </c>
      <c r="M221" s="302">
        <v>6.7863984690430812E-2</v>
      </c>
      <c r="N221" s="302">
        <v>0.12579617064297799</v>
      </c>
      <c r="O221" s="302">
        <f t="shared" si="100"/>
        <v>0.21629669428236217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0.67924712119094954</v>
      </c>
      <c r="C223" s="311">
        <f t="shared" ref="C223:E223" si="102">SUM(C213:C221)</f>
        <v>0.34022301383525533</v>
      </c>
      <c r="D223" s="311">
        <f t="shared" si="102"/>
        <v>0.58852986497379312</v>
      </c>
      <c r="E223" s="311">
        <f t="shared" si="102"/>
        <v>1.6079999999999979</v>
      </c>
      <c r="F223" s="311"/>
      <c r="G223" s="311">
        <f t="shared" ref="G223:J223" si="103">SUM(G213:G221)</f>
        <v>0.47475508929201532</v>
      </c>
      <c r="H223" s="311">
        <f t="shared" si="103"/>
        <v>0.41924116397338379</v>
      </c>
      <c r="I223" s="311">
        <f t="shared" si="103"/>
        <v>0.88400374673460247</v>
      </c>
      <c r="J223" s="311">
        <f t="shared" si="103"/>
        <v>1.7780000000000018</v>
      </c>
      <c r="K223" s="311"/>
      <c r="L223" s="311">
        <f t="shared" ref="L223:O223" si="104">SUM(L213:L221)</f>
        <v>0.46840346379266851</v>
      </c>
      <c r="M223" s="311">
        <f t="shared" si="104"/>
        <v>0.44072558458315414</v>
      </c>
      <c r="N223" s="311">
        <f t="shared" si="104"/>
        <v>0.87587095162417605</v>
      </c>
      <c r="O223" s="311">
        <f t="shared" si="104"/>
        <v>1.7849999999999988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0.78708822577055859</v>
      </c>
      <c r="C230" s="302">
        <v>7.3343039588530598E-2</v>
      </c>
      <c r="D230" s="302">
        <v>8.4538620724365091E-2</v>
      </c>
      <c r="E230" s="302">
        <f>SUM(B230:D230)</f>
        <v>0.94496988608345434</v>
      </c>
      <c r="F230" s="303"/>
      <c r="G230" s="302">
        <v>0.86361457713254319</v>
      </c>
      <c r="H230" s="302">
        <v>7.9414123986312743E-2</v>
      </c>
      <c r="I230" s="302">
        <v>0.17513103566724833</v>
      </c>
      <c r="J230" s="302">
        <f>SUM(G230:I230)</f>
        <v>1.1181597367861043</v>
      </c>
      <c r="K230" s="303"/>
      <c r="L230" s="302">
        <v>0.93194390515320702</v>
      </c>
      <c r="M230" s="302">
        <v>9.4874117260117102E-2</v>
      </c>
      <c r="N230" s="302">
        <v>0.20117706519696585</v>
      </c>
      <c r="O230" s="302">
        <f>SUM(L230:N230)</f>
        <v>1.2279950876102899</v>
      </c>
    </row>
    <row r="231" spans="1:15" s="236" customFormat="1" x14ac:dyDescent="0.2">
      <c r="A231" s="237" t="str">
        <f>name!E$5</f>
        <v>Professional occupations</v>
      </c>
      <c r="B231" s="302">
        <v>2.3836921276285143</v>
      </c>
      <c r="C231" s="302">
        <v>0.10279392678809834</v>
      </c>
      <c r="D231" s="302">
        <v>0.31243145328373539</v>
      </c>
      <c r="E231" s="302">
        <f t="shared" ref="E231:E238" si="105">SUM(B231:D231)</f>
        <v>2.7989175077003483</v>
      </c>
      <c r="F231" s="303"/>
      <c r="G231" s="302">
        <v>2.7328064153809062</v>
      </c>
      <c r="H231" s="302">
        <v>8.1194571688153708E-2</v>
      </c>
      <c r="I231" s="302">
        <v>0.55855234657435293</v>
      </c>
      <c r="J231" s="302">
        <f t="shared" ref="J231:J233" si="106">SUM(G231:I231)</f>
        <v>3.3725533336434128</v>
      </c>
      <c r="K231" s="303"/>
      <c r="L231" s="302">
        <v>3.2710765902400745</v>
      </c>
      <c r="M231" s="302">
        <v>0.10181300581636413</v>
      </c>
      <c r="N231" s="302">
        <v>0.51662686834406857</v>
      </c>
      <c r="O231" s="302">
        <f t="shared" ref="O231:O238" si="107">SUM(L231:N231)</f>
        <v>3.8895164644005074</v>
      </c>
    </row>
    <row r="232" spans="1:15" s="236" customFormat="1" x14ac:dyDescent="0.2">
      <c r="A232" s="237" t="str">
        <f>name!E$6</f>
        <v>Associate professional occupations</v>
      </c>
      <c r="B232" s="302">
        <v>1.0043486664221231</v>
      </c>
      <c r="C232" s="302">
        <v>0.11704811756383256</v>
      </c>
      <c r="D232" s="302">
        <v>0.10992907981073922</v>
      </c>
      <c r="E232" s="302">
        <f t="shared" si="105"/>
        <v>1.2313258637966948</v>
      </c>
      <c r="F232" s="303"/>
      <c r="G232" s="302">
        <v>1.1153577206881677</v>
      </c>
      <c r="H232" s="302">
        <v>0.10364198494762825</v>
      </c>
      <c r="I232" s="302">
        <v>0.19037135025739213</v>
      </c>
      <c r="J232" s="302">
        <f t="shared" si="106"/>
        <v>1.409371055893188</v>
      </c>
      <c r="K232" s="303"/>
      <c r="L232" s="302">
        <v>1.1897124303540854</v>
      </c>
      <c r="M232" s="302">
        <v>0.10829198243602607</v>
      </c>
      <c r="N232" s="302">
        <v>0.23491312879989451</v>
      </c>
      <c r="O232" s="302">
        <f t="shared" si="107"/>
        <v>1.5329175415900058</v>
      </c>
    </row>
    <row r="233" spans="1:15" s="236" customFormat="1" x14ac:dyDescent="0.2">
      <c r="A233" s="237" t="str">
        <f>name!E$7</f>
        <v>Administrative and secretarial occupations</v>
      </c>
      <c r="B233" s="302">
        <v>0.41916834598428454</v>
      </c>
      <c r="C233" s="302">
        <v>0.27209846412803651</v>
      </c>
      <c r="D233" s="302">
        <v>1.9253413079195814E-2</v>
      </c>
      <c r="E233" s="302">
        <f t="shared" si="105"/>
        <v>0.71052022319151686</v>
      </c>
      <c r="F233" s="303"/>
      <c r="G233" s="302">
        <v>0.42148977784743169</v>
      </c>
      <c r="H233" s="302">
        <v>0.1663285098419196</v>
      </c>
      <c r="I233" s="302">
        <v>2.6071073146023079E-2</v>
      </c>
      <c r="J233" s="302">
        <f t="shared" si="106"/>
        <v>0.61388936083537438</v>
      </c>
      <c r="K233" s="303"/>
      <c r="L233" s="302">
        <v>0.35590272207777124</v>
      </c>
      <c r="M233" s="302">
        <v>0.14515135557306871</v>
      </c>
      <c r="N233" s="302">
        <v>2.1274140130333699E-2</v>
      </c>
      <c r="O233" s="302">
        <f t="shared" si="107"/>
        <v>0.52232821778117366</v>
      </c>
    </row>
    <row r="234" spans="1:15" s="236" customFormat="1" x14ac:dyDescent="0.2">
      <c r="A234" s="237" t="str">
        <f>name!E$8</f>
        <v>Skilled trades occupations</v>
      </c>
      <c r="B234" s="302">
        <v>0.26815925704835669</v>
      </c>
      <c r="C234" s="302">
        <v>1.1316976478708928E-2</v>
      </c>
      <c r="D234" s="302">
        <v>9.2982966774040055E-2</v>
      </c>
      <c r="E234" s="302">
        <f t="shared" si="105"/>
        <v>0.37245920030110569</v>
      </c>
      <c r="F234" s="303"/>
      <c r="G234" s="302">
        <v>0.23274067491272887</v>
      </c>
      <c r="H234" s="302">
        <v>8.466670787364277E-3</v>
      </c>
      <c r="I234" s="302">
        <v>0.13645032319069436</v>
      </c>
      <c r="J234" s="302">
        <f>SUM(G234:I234)</f>
        <v>0.3776576688907875</v>
      </c>
      <c r="K234" s="303"/>
      <c r="L234" s="302">
        <v>0.17462454125536075</v>
      </c>
      <c r="M234" s="302">
        <v>9.5044131685015527E-3</v>
      </c>
      <c r="N234" s="302">
        <v>0.24617990047581148</v>
      </c>
      <c r="O234" s="302">
        <f t="shared" si="107"/>
        <v>0.4303088548996738</v>
      </c>
    </row>
    <row r="235" spans="1:15" s="236" customFormat="1" x14ac:dyDescent="0.2">
      <c r="A235" s="237" t="str">
        <f>name!E$9</f>
        <v>Caring, leisure and other service occupations</v>
      </c>
      <c r="B235" s="302">
        <v>0.13480327729976385</v>
      </c>
      <c r="C235" s="302">
        <v>2.9102194818295263E-2</v>
      </c>
      <c r="D235" s="302">
        <v>1.1476352494669061E-2</v>
      </c>
      <c r="E235" s="302">
        <f t="shared" si="105"/>
        <v>0.17538182461272817</v>
      </c>
      <c r="F235" s="303"/>
      <c r="G235" s="302">
        <v>0.13384819341992071</v>
      </c>
      <c r="H235" s="302">
        <v>1.9217243285824942E-2</v>
      </c>
      <c r="I235" s="302">
        <v>1.8924456485216148E-2</v>
      </c>
      <c r="J235" s="302">
        <f t="shared" ref="J235:J238" si="108">SUM(G235:I235)</f>
        <v>0.17198989319096181</v>
      </c>
      <c r="K235" s="303"/>
      <c r="L235" s="302">
        <v>0.18228812403200395</v>
      </c>
      <c r="M235" s="302">
        <v>2.0777232727199016E-2</v>
      </c>
      <c r="N235" s="302">
        <v>3.3726028458453843E-2</v>
      </c>
      <c r="O235" s="302">
        <f t="shared" si="107"/>
        <v>0.2367913852176568</v>
      </c>
    </row>
    <row r="236" spans="1:15" s="236" customFormat="1" x14ac:dyDescent="0.2">
      <c r="A236" s="237" t="str">
        <f>name!E$10</f>
        <v>Sales and customer service occupations</v>
      </c>
      <c r="B236" s="302">
        <v>0.19071529833818215</v>
      </c>
      <c r="C236" s="302">
        <v>0.10163173181657364</v>
      </c>
      <c r="D236" s="302">
        <v>1.3485088513128355E-2</v>
      </c>
      <c r="E236" s="302">
        <f t="shared" si="105"/>
        <v>0.30583211866788418</v>
      </c>
      <c r="F236" s="303"/>
      <c r="G236" s="302">
        <v>0.19706146957572301</v>
      </c>
      <c r="H236" s="302">
        <v>7.9969912673430482E-2</v>
      </c>
      <c r="I236" s="302">
        <v>1.7367066103332059E-2</v>
      </c>
      <c r="J236" s="302">
        <f t="shared" si="108"/>
        <v>0.29439844835248552</v>
      </c>
      <c r="K236" s="303"/>
      <c r="L236" s="302">
        <v>0.23914847554975383</v>
      </c>
      <c r="M236" s="302">
        <v>0.10564850769971411</v>
      </c>
      <c r="N236" s="302">
        <v>2.1631075116006315E-2</v>
      </c>
      <c r="O236" s="302">
        <f t="shared" si="107"/>
        <v>0.36642805836547426</v>
      </c>
    </row>
    <row r="237" spans="1:15" s="236" customFormat="1" x14ac:dyDescent="0.2">
      <c r="A237" s="237" t="str">
        <f>name!E$11</f>
        <v>Process, plant and machine operatives</v>
      </c>
      <c r="B237" s="302">
        <v>3.1408837595165162E-2</v>
      </c>
      <c r="C237" s="302">
        <v>1.0772968382366119E-2</v>
      </c>
      <c r="D237" s="302">
        <v>2.1132991790082493E-2</v>
      </c>
      <c r="E237" s="302">
        <f t="shared" si="105"/>
        <v>6.331479776761377E-2</v>
      </c>
      <c r="F237" s="303"/>
      <c r="G237" s="302">
        <v>2.4339433001596956E-2</v>
      </c>
      <c r="H237" s="302">
        <v>1.4167085400874685E-2</v>
      </c>
      <c r="I237" s="302">
        <v>3.8996144945727201E-2</v>
      </c>
      <c r="J237" s="302">
        <f t="shared" si="108"/>
        <v>7.7502663348198844E-2</v>
      </c>
      <c r="K237" s="303"/>
      <c r="L237" s="302">
        <v>2.61425517954634E-2</v>
      </c>
      <c r="M237" s="302">
        <v>1.5262660445217131E-2</v>
      </c>
      <c r="N237" s="302">
        <v>5.5792614072884855E-2</v>
      </c>
      <c r="O237" s="302">
        <f t="shared" si="107"/>
        <v>9.7197826313565383E-2</v>
      </c>
    </row>
    <row r="238" spans="1:15" s="236" customFormat="1" x14ac:dyDescent="0.2">
      <c r="A238" s="237" t="str">
        <f>name!E$12</f>
        <v>Elementary occupations</v>
      </c>
      <c r="B238" s="302">
        <v>5.4308594146251735E-2</v>
      </c>
      <c r="C238" s="302">
        <v>2.4641698077653977E-2</v>
      </c>
      <c r="D238" s="302">
        <v>3.1328285654753346E-2</v>
      </c>
      <c r="E238" s="302">
        <f t="shared" si="105"/>
        <v>0.11027857787865905</v>
      </c>
      <c r="F238" s="303"/>
      <c r="G238" s="302">
        <v>3.8392325190360302E-2</v>
      </c>
      <c r="H238" s="302">
        <v>1.5358817286808796E-2</v>
      </c>
      <c r="I238" s="302">
        <v>3.9726696582298604E-2</v>
      </c>
      <c r="J238" s="302">
        <f t="shared" si="108"/>
        <v>9.3477839059467702E-2</v>
      </c>
      <c r="K238" s="303"/>
      <c r="L238" s="302">
        <v>2.9196151044576624E-2</v>
      </c>
      <c r="M238" s="302">
        <v>1.0916869576229164E-2</v>
      </c>
      <c r="N238" s="302">
        <v>5.1403543200849271E-2</v>
      </c>
      <c r="O238" s="302">
        <f t="shared" si="107"/>
        <v>9.1516563821655059E-2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5.2736926302332012</v>
      </c>
      <c r="C240" s="311">
        <f t="shared" ref="C240:E240" si="109">SUM(C230:C238)</f>
        <v>0.74274911764209584</v>
      </c>
      <c r="D240" s="311">
        <f t="shared" si="109"/>
        <v>0.69655825212470879</v>
      </c>
      <c r="E240" s="311">
        <f t="shared" si="109"/>
        <v>6.7130000000000045</v>
      </c>
      <c r="F240" s="311"/>
      <c r="G240" s="311">
        <f t="shared" ref="G240:J240" si="110">SUM(G230:G238)</f>
        <v>5.7596505871493786</v>
      </c>
      <c r="H240" s="311">
        <f t="shared" si="110"/>
        <v>0.56775891989831739</v>
      </c>
      <c r="I240" s="311">
        <f t="shared" si="110"/>
        <v>1.2015904929522849</v>
      </c>
      <c r="J240" s="311">
        <f t="shared" si="110"/>
        <v>7.5289999999999804</v>
      </c>
      <c r="K240" s="311"/>
      <c r="L240" s="311">
        <f t="shared" ref="L240:O240" si="111">SUM(L230:L238)</f>
        <v>6.4000354915022974</v>
      </c>
      <c r="M240" s="311">
        <f t="shared" si="111"/>
        <v>0.61224014470243693</v>
      </c>
      <c r="N240" s="311">
        <f t="shared" si="111"/>
        <v>1.3827243637952682</v>
      </c>
      <c r="O240" s="311">
        <f t="shared" si="111"/>
        <v>8.3950000000000014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0.65987372395254307</v>
      </c>
      <c r="C247" s="302">
        <v>5.329706734374038E-2</v>
      </c>
      <c r="D247" s="302">
        <v>7.0028541485800136E-2</v>
      </c>
      <c r="E247" s="302">
        <f>SUM(B247:D247)</f>
        <v>0.78319933278208365</v>
      </c>
      <c r="F247" s="303"/>
      <c r="G247" s="302">
        <v>0.59804639650962788</v>
      </c>
      <c r="H247" s="302">
        <v>8.7300744145942202E-2</v>
      </c>
      <c r="I247" s="302">
        <v>6.1238563455822403E-2</v>
      </c>
      <c r="J247" s="302">
        <f>SUM(G247:I247)</f>
        <v>0.74658570411139258</v>
      </c>
      <c r="K247" s="303"/>
      <c r="L247" s="302">
        <v>0.57417644220157493</v>
      </c>
      <c r="M247" s="302">
        <v>0.10783244778278242</v>
      </c>
      <c r="N247" s="302">
        <v>6.5856917269424928E-2</v>
      </c>
      <c r="O247" s="302">
        <f>SUM(L247:N247)</f>
        <v>0.74786580725378227</v>
      </c>
    </row>
    <row r="248" spans="1:15" s="236" customFormat="1" x14ac:dyDescent="0.2">
      <c r="A248" s="237" t="str">
        <f>name!E$5</f>
        <v>Professional occupations</v>
      </c>
      <c r="B248" s="302">
        <v>0.82035153389622517</v>
      </c>
      <c r="C248" s="302">
        <v>4.0460353261513197E-2</v>
      </c>
      <c r="D248" s="302">
        <v>0.17840185094473504</v>
      </c>
      <c r="E248" s="302">
        <f t="shared" ref="E248:E255" si="112">SUM(B248:D248)</f>
        <v>1.0392137381024735</v>
      </c>
      <c r="F248" s="303"/>
      <c r="G248" s="302">
        <v>0.88187094004377642</v>
      </c>
      <c r="H248" s="302">
        <v>6.1917565458901924E-2</v>
      </c>
      <c r="I248" s="302">
        <v>0.11221718287538311</v>
      </c>
      <c r="J248" s="302">
        <f t="shared" ref="J248:J250" si="113">SUM(G248:I248)</f>
        <v>1.0560056883780615</v>
      </c>
      <c r="K248" s="303"/>
      <c r="L248" s="302">
        <v>1.0412843289730114</v>
      </c>
      <c r="M248" s="302">
        <v>7.2152429263043952E-2</v>
      </c>
      <c r="N248" s="302">
        <v>0.11441002516644633</v>
      </c>
      <c r="O248" s="302">
        <f t="shared" ref="O248:O255" si="114">SUM(L248:N248)</f>
        <v>1.2278467834025018</v>
      </c>
    </row>
    <row r="249" spans="1:15" s="236" customFormat="1" x14ac:dyDescent="0.2">
      <c r="A249" s="237" t="str">
        <f>name!E$6</f>
        <v>Associate professional occupations</v>
      </c>
      <c r="B249" s="302">
        <v>0.9980860418133074</v>
      </c>
      <c r="C249" s="302">
        <v>0.10224214560329323</v>
      </c>
      <c r="D249" s="302">
        <v>0.21357177444462735</v>
      </c>
      <c r="E249" s="302">
        <f t="shared" si="112"/>
        <v>1.3138999618612279</v>
      </c>
      <c r="F249" s="303"/>
      <c r="G249" s="302">
        <v>0.92967811650682042</v>
      </c>
      <c r="H249" s="302">
        <v>0.12392536048816306</v>
      </c>
      <c r="I249" s="302">
        <v>0.14647189465316982</v>
      </c>
      <c r="J249" s="302">
        <f t="shared" si="113"/>
        <v>1.2000753716481534</v>
      </c>
      <c r="K249" s="303"/>
      <c r="L249" s="302">
        <v>0.83305633620502728</v>
      </c>
      <c r="M249" s="302">
        <v>0.13282355684722022</v>
      </c>
      <c r="N249" s="302">
        <v>0.13001097059510031</v>
      </c>
      <c r="O249" s="302">
        <f t="shared" si="114"/>
        <v>1.0958908636473479</v>
      </c>
    </row>
    <row r="250" spans="1:15" s="236" customFormat="1" x14ac:dyDescent="0.2">
      <c r="A250" s="237" t="str">
        <f>name!E$7</f>
        <v>Administrative and secretarial occupations</v>
      </c>
      <c r="B250" s="302">
        <v>1.2798499270079342</v>
      </c>
      <c r="C250" s="302">
        <v>0.46021356111523343</v>
      </c>
      <c r="D250" s="302">
        <v>8.0725354205362629E-2</v>
      </c>
      <c r="E250" s="302">
        <f t="shared" si="112"/>
        <v>1.8207888423285301</v>
      </c>
      <c r="F250" s="303"/>
      <c r="G250" s="302">
        <v>1.0293093079263498</v>
      </c>
      <c r="H250" s="302">
        <v>0.47748097523099864</v>
      </c>
      <c r="I250" s="302">
        <v>3.1194829729022978E-2</v>
      </c>
      <c r="J250" s="302">
        <f t="shared" si="113"/>
        <v>1.5379851128863713</v>
      </c>
      <c r="K250" s="303"/>
      <c r="L250" s="302">
        <v>0.79214792567894265</v>
      </c>
      <c r="M250" s="302">
        <v>0.36559377368339974</v>
      </c>
      <c r="N250" s="302">
        <v>3.3899770757835283E-2</v>
      </c>
      <c r="O250" s="302">
        <f t="shared" si="114"/>
        <v>1.1916414701201776</v>
      </c>
    </row>
    <row r="251" spans="1:15" s="236" customFormat="1" x14ac:dyDescent="0.2">
      <c r="A251" s="237" t="str">
        <f>name!E$8</f>
        <v>Skilled trades occupations</v>
      </c>
      <c r="B251" s="302">
        <v>3.7621636240098261E-2</v>
      </c>
      <c r="C251" s="302">
        <v>8.7496360584036204E-3</v>
      </c>
      <c r="D251" s="302">
        <v>2.4902251173157024E-2</v>
      </c>
      <c r="E251" s="302">
        <f t="shared" si="112"/>
        <v>7.1273523471658912E-2</v>
      </c>
      <c r="F251" s="303"/>
      <c r="G251" s="302">
        <v>2.5233035241616825E-2</v>
      </c>
      <c r="H251" s="302">
        <v>7.6419511505864688E-3</v>
      </c>
      <c r="I251" s="302">
        <v>1.61269798679122E-2</v>
      </c>
      <c r="J251" s="302">
        <f>SUM(G251:I251)</f>
        <v>4.9001966260115493E-2</v>
      </c>
      <c r="K251" s="303"/>
      <c r="L251" s="302">
        <v>2.371711019597228E-2</v>
      </c>
      <c r="M251" s="302">
        <v>7.820550878950689E-3</v>
      </c>
      <c r="N251" s="302">
        <v>1.6913196629341647E-2</v>
      </c>
      <c r="O251" s="302">
        <f t="shared" si="114"/>
        <v>4.8450857704264612E-2</v>
      </c>
    </row>
    <row r="252" spans="1:15" s="236" customFormat="1" x14ac:dyDescent="0.2">
      <c r="A252" s="237" t="str">
        <f>name!E$9</f>
        <v>Caring, leisure and other service occupations</v>
      </c>
      <c r="B252" s="302">
        <v>3.0025654089831839E-2</v>
      </c>
      <c r="C252" s="302">
        <v>3.5667993183109946E-3</v>
      </c>
      <c r="D252" s="302">
        <v>2.1871540191851856E-2</v>
      </c>
      <c r="E252" s="302">
        <f t="shared" si="112"/>
        <v>5.5463993599994689E-2</v>
      </c>
      <c r="F252" s="303"/>
      <c r="G252" s="302">
        <v>2.9404371015035843E-2</v>
      </c>
      <c r="H252" s="302">
        <v>3.5798559338737815E-3</v>
      </c>
      <c r="I252" s="302">
        <v>8.5180217216684947E-3</v>
      </c>
      <c r="J252" s="302">
        <f t="shared" ref="J252:J255" si="115">SUM(G252:I252)</f>
        <v>4.1502248670578119E-2</v>
      </c>
      <c r="K252" s="303"/>
      <c r="L252" s="302">
        <v>3.4047725401281696E-2</v>
      </c>
      <c r="M252" s="302">
        <v>3.1019666132887256E-3</v>
      </c>
      <c r="N252" s="302">
        <v>1.4535907456705206E-2</v>
      </c>
      <c r="O252" s="302">
        <f t="shared" si="114"/>
        <v>5.1685599471275628E-2</v>
      </c>
    </row>
    <row r="253" spans="1:15" s="236" customFormat="1" x14ac:dyDescent="0.2">
      <c r="A253" s="237" t="str">
        <f>name!E$10</f>
        <v>Sales and customer service occupations</v>
      </c>
      <c r="B253" s="302">
        <v>0.31094657820964566</v>
      </c>
      <c r="C253" s="302">
        <v>0.12189864539140825</v>
      </c>
      <c r="D253" s="302">
        <v>0.10580401274193103</v>
      </c>
      <c r="E253" s="302">
        <f t="shared" si="112"/>
        <v>0.538649236342985</v>
      </c>
      <c r="F253" s="303"/>
      <c r="G253" s="302">
        <v>0.2555176846407749</v>
      </c>
      <c r="H253" s="302">
        <v>0.14446799358598136</v>
      </c>
      <c r="I253" s="302">
        <v>2.7699653468049049E-2</v>
      </c>
      <c r="J253" s="302">
        <f t="shared" si="115"/>
        <v>0.42768533169480527</v>
      </c>
      <c r="K253" s="303"/>
      <c r="L253" s="302">
        <v>0.28361057041194082</v>
      </c>
      <c r="M253" s="302">
        <v>0.17733616366875668</v>
      </c>
      <c r="N253" s="302">
        <v>2.5825966382325701E-2</v>
      </c>
      <c r="O253" s="302">
        <f t="shared" si="114"/>
        <v>0.48677270046302323</v>
      </c>
    </row>
    <row r="254" spans="1:15" s="236" customFormat="1" x14ac:dyDescent="0.2">
      <c r="A254" s="237" t="str">
        <f>name!E$11</f>
        <v>Process, plant and machine operatives</v>
      </c>
      <c r="B254" s="302">
        <v>2.0047658536429917E-2</v>
      </c>
      <c r="C254" s="302">
        <v>2.673183043275097E-3</v>
      </c>
      <c r="D254" s="302">
        <v>1.7471709536163737E-2</v>
      </c>
      <c r="E254" s="302">
        <f t="shared" si="112"/>
        <v>4.0192551115868752E-2</v>
      </c>
      <c r="F254" s="303"/>
      <c r="G254" s="302">
        <v>1.2728147297117487E-2</v>
      </c>
      <c r="H254" s="302">
        <v>2.8602874403833444E-3</v>
      </c>
      <c r="I254" s="302">
        <v>2.2110156136663069E-2</v>
      </c>
      <c r="J254" s="302">
        <f t="shared" si="115"/>
        <v>3.7698590874163898E-2</v>
      </c>
      <c r="K254" s="303"/>
      <c r="L254" s="302">
        <v>1.319153889501116E-2</v>
      </c>
      <c r="M254" s="302">
        <v>4.7209051714170438E-3</v>
      </c>
      <c r="N254" s="302">
        <v>3.6841120330906807E-2</v>
      </c>
      <c r="O254" s="302">
        <f t="shared" si="114"/>
        <v>5.475356439733501E-2</v>
      </c>
    </row>
    <row r="255" spans="1:15" s="236" customFormat="1" x14ac:dyDescent="0.2">
      <c r="A255" s="237" t="str">
        <f>name!E$12</f>
        <v>Elementary occupations</v>
      </c>
      <c r="B255" s="302">
        <v>4.9877781832688366E-2</v>
      </c>
      <c r="C255" s="302">
        <v>1.2124946439750161E-2</v>
      </c>
      <c r="D255" s="302">
        <v>3.7316092122756286E-2</v>
      </c>
      <c r="E255" s="302">
        <f t="shared" si="112"/>
        <v>9.931882039519481E-2</v>
      </c>
      <c r="F255" s="303"/>
      <c r="G255" s="302">
        <v>3.2275844464714959E-2</v>
      </c>
      <c r="H255" s="302">
        <v>1.1195299131243581E-2</v>
      </c>
      <c r="I255" s="302">
        <v>1.1988841880405448E-2</v>
      </c>
      <c r="J255" s="302">
        <f t="shared" si="115"/>
        <v>5.5459985476363986E-2</v>
      </c>
      <c r="K255" s="303"/>
      <c r="L255" s="302">
        <v>2.7354331559873577E-2</v>
      </c>
      <c r="M255" s="302">
        <v>8.4966537452731018E-3</v>
      </c>
      <c r="N255" s="302">
        <v>1.7241368235145021E-2</v>
      </c>
      <c r="O255" s="302">
        <f t="shared" si="114"/>
        <v>5.3092353540291702E-2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4.2066805355787045</v>
      </c>
      <c r="C257" s="311">
        <f t="shared" ref="C257:E257" si="116">SUM(C247:C255)</f>
        <v>0.80522633757492834</v>
      </c>
      <c r="D257" s="311">
        <f t="shared" si="116"/>
        <v>0.75009312684638518</v>
      </c>
      <c r="E257" s="311">
        <f t="shared" si="116"/>
        <v>5.7620000000000164</v>
      </c>
      <c r="F257" s="311"/>
      <c r="G257" s="311">
        <f t="shared" ref="G257:J257" si="117">SUM(G247:G255)</f>
        <v>3.7940638436458345</v>
      </c>
      <c r="H257" s="311">
        <f t="shared" si="117"/>
        <v>0.92037003256607441</v>
      </c>
      <c r="I257" s="311">
        <f t="shared" si="117"/>
        <v>0.43756612378809656</v>
      </c>
      <c r="J257" s="311">
        <f t="shared" si="117"/>
        <v>5.1520000000000046</v>
      </c>
      <c r="K257" s="311"/>
      <c r="L257" s="311">
        <f t="shared" ref="L257:O257" si="118">SUM(L247:L255)</f>
        <v>3.622586309522636</v>
      </c>
      <c r="M257" s="311">
        <f t="shared" si="118"/>
        <v>0.87987844765413259</v>
      </c>
      <c r="N257" s="311">
        <f t="shared" si="118"/>
        <v>0.45553524282323121</v>
      </c>
      <c r="O257" s="311">
        <f t="shared" si="118"/>
        <v>4.9579999999999984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0.62495586735110964</v>
      </c>
      <c r="C264" s="302">
        <v>0.11097965203367886</v>
      </c>
      <c r="D264" s="302">
        <v>9.8968066083919559E-2</v>
      </c>
      <c r="E264" s="302">
        <f>SUM(B264:D264)</f>
        <v>0.83490358546870813</v>
      </c>
      <c r="F264" s="303"/>
      <c r="G264" s="302">
        <v>0.70429994592902234</v>
      </c>
      <c r="H264" s="302">
        <v>0.25814864205327043</v>
      </c>
      <c r="I264" s="302">
        <v>0.11375594775080378</v>
      </c>
      <c r="J264" s="302">
        <f>SUM(G264:I264)</f>
        <v>1.0762045357330967</v>
      </c>
      <c r="K264" s="303"/>
      <c r="L264" s="302">
        <v>0.94807308756854258</v>
      </c>
      <c r="M264" s="302">
        <v>0.33422975233573254</v>
      </c>
      <c r="N264" s="302">
        <v>0.14019213025740121</v>
      </c>
      <c r="O264" s="302">
        <f>SUM(L264:N264)</f>
        <v>1.4224949701616763</v>
      </c>
    </row>
    <row r="265" spans="1:15" s="236" customFormat="1" x14ac:dyDescent="0.2">
      <c r="A265" s="237" t="str">
        <f>name!E$5</f>
        <v>Professional occupations</v>
      </c>
      <c r="B265" s="302">
        <v>0.67162883529508843</v>
      </c>
      <c r="C265" s="302">
        <v>0.12356486904451908</v>
      </c>
      <c r="D265" s="302">
        <v>7.1643521945123884E-2</v>
      </c>
      <c r="E265" s="302">
        <f t="shared" ref="E265:E272" si="119">SUM(B265:D265)</f>
        <v>0.86683722628473148</v>
      </c>
      <c r="F265" s="303"/>
      <c r="G265" s="302">
        <v>0.84284301338944256</v>
      </c>
      <c r="H265" s="302">
        <v>0.23269380987337163</v>
      </c>
      <c r="I265" s="302">
        <v>6.6819594972625199E-2</v>
      </c>
      <c r="J265" s="302">
        <f t="shared" ref="J265:J267" si="120">SUM(G265:I265)</f>
        <v>1.1423564182354393</v>
      </c>
      <c r="K265" s="303"/>
      <c r="L265" s="302">
        <v>1.1627234352356572</v>
      </c>
      <c r="M265" s="302">
        <v>0.29938533416984836</v>
      </c>
      <c r="N265" s="302">
        <v>6.6826923338381375E-2</v>
      </c>
      <c r="O265" s="302">
        <f t="shared" ref="O265:O272" si="121">SUM(L265:N265)</f>
        <v>1.5289356927438871</v>
      </c>
    </row>
    <row r="266" spans="1:15" s="236" customFormat="1" x14ac:dyDescent="0.2">
      <c r="A266" s="237" t="str">
        <f>name!E$6</f>
        <v>Associate professional occupations</v>
      </c>
      <c r="B266" s="302">
        <v>0.6811942470154515</v>
      </c>
      <c r="C266" s="302">
        <v>0.16140003551958879</v>
      </c>
      <c r="D266" s="302">
        <v>7.1244156299402867E-2</v>
      </c>
      <c r="E266" s="302">
        <f t="shared" si="119"/>
        <v>0.91383843883444316</v>
      </c>
      <c r="F266" s="303"/>
      <c r="G266" s="302">
        <v>0.77589323889145989</v>
      </c>
      <c r="H266" s="302">
        <v>0.28850588770102625</v>
      </c>
      <c r="I266" s="302">
        <v>6.5186256454208433E-2</v>
      </c>
      <c r="J266" s="302">
        <f t="shared" si="120"/>
        <v>1.1295853830466946</v>
      </c>
      <c r="K266" s="303"/>
      <c r="L266" s="302">
        <v>0.9272691432123028</v>
      </c>
      <c r="M266" s="302">
        <v>0.2995343855107126</v>
      </c>
      <c r="N266" s="302">
        <v>6.5169856939952753E-2</v>
      </c>
      <c r="O266" s="302">
        <f t="shared" si="121"/>
        <v>1.2919733856629683</v>
      </c>
    </row>
    <row r="267" spans="1:15" s="236" customFormat="1" x14ac:dyDescent="0.2">
      <c r="A267" s="237" t="str">
        <f>name!E$7</f>
        <v>Administrative and secretarial occupations</v>
      </c>
      <c r="B267" s="302">
        <v>0.77547999687610858</v>
      </c>
      <c r="C267" s="302">
        <v>0.65594479227880653</v>
      </c>
      <c r="D267" s="302">
        <v>1.2343957928858078E-2</v>
      </c>
      <c r="E267" s="302">
        <f t="shared" si="119"/>
        <v>1.443768747083773</v>
      </c>
      <c r="F267" s="303"/>
      <c r="G267" s="302">
        <v>0.69090713569318196</v>
      </c>
      <c r="H267" s="302">
        <v>0.66869497817712031</v>
      </c>
      <c r="I267" s="302">
        <v>1.0918994654012682E-2</v>
      </c>
      <c r="J267" s="302">
        <f t="shared" si="120"/>
        <v>1.370521108524315</v>
      </c>
      <c r="K267" s="303"/>
      <c r="L267" s="302">
        <v>0.63300846040453207</v>
      </c>
      <c r="M267" s="302">
        <v>0.56570746321212095</v>
      </c>
      <c r="N267" s="302">
        <v>1.9285248977328688E-2</v>
      </c>
      <c r="O267" s="302">
        <f t="shared" si="121"/>
        <v>1.2180011725939817</v>
      </c>
    </row>
    <row r="268" spans="1:15" s="236" customFormat="1" x14ac:dyDescent="0.2">
      <c r="A268" s="237" t="str">
        <f>name!E$8</f>
        <v>Skilled trades occupations</v>
      </c>
      <c r="B268" s="302">
        <v>0.12547625737836207</v>
      </c>
      <c r="C268" s="302">
        <v>3.5167058895926827E-2</v>
      </c>
      <c r="D268" s="302">
        <v>0.21480858156227894</v>
      </c>
      <c r="E268" s="302">
        <f t="shared" si="119"/>
        <v>0.37545189783656785</v>
      </c>
      <c r="F268" s="303"/>
      <c r="G268" s="302">
        <v>0.1158578407162575</v>
      </c>
      <c r="H268" s="302">
        <v>5.1499578591692637E-2</v>
      </c>
      <c r="I268" s="302">
        <v>0.14298979476729526</v>
      </c>
      <c r="J268" s="302">
        <f>SUM(G268:I268)</f>
        <v>0.3103472140752454</v>
      </c>
      <c r="K268" s="303"/>
      <c r="L268" s="302">
        <v>0.15563174560073376</v>
      </c>
      <c r="M268" s="302">
        <v>8.8106169103856796E-2</v>
      </c>
      <c r="N268" s="302">
        <v>0.17302647832034559</v>
      </c>
      <c r="O268" s="302">
        <f t="shared" si="121"/>
        <v>0.41676439302493618</v>
      </c>
    </row>
    <row r="269" spans="1:15" s="236" customFormat="1" x14ac:dyDescent="0.2">
      <c r="A269" s="237" t="str">
        <f>name!E$9</f>
        <v>Caring, leisure and other service occupations</v>
      </c>
      <c r="B269" s="302">
        <v>0.13389973436209487</v>
      </c>
      <c r="C269" s="302">
        <v>6.4490130863062989E-2</v>
      </c>
      <c r="D269" s="302">
        <v>3.7365916924711903E-2</v>
      </c>
      <c r="E269" s="302">
        <f t="shared" si="119"/>
        <v>0.23575578214986975</v>
      </c>
      <c r="F269" s="303"/>
      <c r="G269" s="302">
        <v>0.12006131994558281</v>
      </c>
      <c r="H269" s="302">
        <v>8.0762251698369411E-2</v>
      </c>
      <c r="I269" s="302">
        <v>3.2192272590498588E-2</v>
      </c>
      <c r="J269" s="302">
        <f t="shared" ref="J269:J272" si="122">SUM(G269:I269)</f>
        <v>0.23301584423445079</v>
      </c>
      <c r="K269" s="303"/>
      <c r="L269" s="302">
        <v>0.16649775553295304</v>
      </c>
      <c r="M269" s="302">
        <v>8.1145983280301995E-2</v>
      </c>
      <c r="N269" s="302">
        <v>7.2677968074202834E-2</v>
      </c>
      <c r="O269" s="302">
        <f t="shared" si="121"/>
        <v>0.32032170688745787</v>
      </c>
    </row>
    <row r="270" spans="1:15" s="236" customFormat="1" x14ac:dyDescent="0.2">
      <c r="A270" s="237" t="str">
        <f>name!E$10</f>
        <v>Sales and customer service occupations</v>
      </c>
      <c r="B270" s="302">
        <v>0.5827979185643053</v>
      </c>
      <c r="C270" s="302">
        <v>0.28860437114092152</v>
      </c>
      <c r="D270" s="302">
        <v>3.888987877677872E-2</v>
      </c>
      <c r="E270" s="302">
        <f t="shared" si="119"/>
        <v>0.91029216848200556</v>
      </c>
      <c r="F270" s="303"/>
      <c r="G270" s="302">
        <v>0.49474713617372229</v>
      </c>
      <c r="H270" s="302">
        <v>0.35333610056496118</v>
      </c>
      <c r="I270" s="302">
        <v>3.1382789126123543E-2</v>
      </c>
      <c r="J270" s="302">
        <f t="shared" si="122"/>
        <v>0.87946602586480704</v>
      </c>
      <c r="K270" s="303"/>
      <c r="L270" s="302">
        <v>0.55198814008132457</v>
      </c>
      <c r="M270" s="302">
        <v>0.3972175078558115</v>
      </c>
      <c r="N270" s="302">
        <v>2.9991696337245757E-2</v>
      </c>
      <c r="O270" s="302">
        <f t="shared" si="121"/>
        <v>0.97919734427438176</v>
      </c>
    </row>
    <row r="271" spans="1:15" s="236" customFormat="1" x14ac:dyDescent="0.2">
      <c r="A271" s="237" t="str">
        <f>name!E$11</f>
        <v>Process, plant and machine operatives</v>
      </c>
      <c r="B271" s="302">
        <v>6.1356394930816481E-2</v>
      </c>
      <c r="C271" s="302">
        <v>8.2554152032265418E-3</v>
      </c>
      <c r="D271" s="302">
        <v>1.1783157287599943E-2</v>
      </c>
      <c r="E271" s="302">
        <f t="shared" si="119"/>
        <v>8.1394967421642969E-2</v>
      </c>
      <c r="F271" s="303"/>
      <c r="G271" s="302">
        <v>5.4253063118938516E-2</v>
      </c>
      <c r="H271" s="302">
        <v>1.6619588718844187E-2</v>
      </c>
      <c r="I271" s="302">
        <v>1.3669191050439906E-2</v>
      </c>
      <c r="J271" s="302">
        <f t="shared" si="122"/>
        <v>8.4541842888222613E-2</v>
      </c>
      <c r="K271" s="303"/>
      <c r="L271" s="302">
        <v>5.2245080748991479E-2</v>
      </c>
      <c r="M271" s="302">
        <v>1.9728589320716087E-2</v>
      </c>
      <c r="N271" s="302">
        <v>2.6562866063941905E-2</v>
      </c>
      <c r="O271" s="302">
        <f t="shared" si="121"/>
        <v>9.8536536133649461E-2</v>
      </c>
    </row>
    <row r="272" spans="1:15" s="236" customFormat="1" x14ac:dyDescent="0.2">
      <c r="A272" s="237" t="str">
        <f>name!E$12</f>
        <v>Elementary occupations</v>
      </c>
      <c r="B272" s="302">
        <v>9.7204939748067612E-2</v>
      </c>
      <c r="C272" s="302">
        <v>8.7813495829044866E-2</v>
      </c>
      <c r="D272" s="302">
        <v>0.27473875086114619</v>
      </c>
      <c r="E272" s="302">
        <f t="shared" si="119"/>
        <v>0.45975718643825869</v>
      </c>
      <c r="F272" s="303"/>
      <c r="G272" s="302">
        <v>8.5291235532283322E-2</v>
      </c>
      <c r="H272" s="302">
        <v>8.2854044106513355E-2</v>
      </c>
      <c r="I272" s="302">
        <v>0.24081634775893437</v>
      </c>
      <c r="J272" s="302">
        <f t="shared" si="122"/>
        <v>0.40896162739773101</v>
      </c>
      <c r="K272" s="303"/>
      <c r="L272" s="302">
        <v>7.7079407999027696E-2</v>
      </c>
      <c r="M272" s="302">
        <v>6.8500024514271077E-2</v>
      </c>
      <c r="N272" s="302">
        <v>0.31219536600375836</v>
      </c>
      <c r="O272" s="302">
        <f t="shared" si="121"/>
        <v>0.45777479851705716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3.7539941915214041</v>
      </c>
      <c r="C274" s="311">
        <f t="shared" ref="C274:E274" si="123">SUM(C264:C272)</f>
        <v>1.5362198208087758</v>
      </c>
      <c r="D274" s="311">
        <f t="shared" si="123"/>
        <v>0.83178598766982004</v>
      </c>
      <c r="E274" s="311">
        <f t="shared" si="123"/>
        <v>6.1219999999999999</v>
      </c>
      <c r="F274" s="311"/>
      <c r="G274" s="311">
        <f t="shared" ref="G274:J274" si="124">SUM(G264:G272)</f>
        <v>3.8841539293898917</v>
      </c>
      <c r="H274" s="311">
        <f t="shared" si="124"/>
        <v>2.0331148814851696</v>
      </c>
      <c r="I274" s="311">
        <f t="shared" si="124"/>
        <v>0.71773118912494172</v>
      </c>
      <c r="J274" s="311">
        <f t="shared" si="124"/>
        <v>6.6350000000000033</v>
      </c>
      <c r="K274" s="311"/>
      <c r="L274" s="311">
        <f t="shared" ref="L274:O274" si="125">SUM(L264:L272)</f>
        <v>4.6745162563840656</v>
      </c>
      <c r="M274" s="311">
        <f t="shared" si="125"/>
        <v>2.1535552093033723</v>
      </c>
      <c r="N274" s="311">
        <f t="shared" si="125"/>
        <v>0.90592853431255849</v>
      </c>
      <c r="O274" s="311">
        <f t="shared" si="125"/>
        <v>7.7339999999999964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1.4885965664953</v>
      </c>
      <c r="C281" s="302">
        <v>0.28364635205353605</v>
      </c>
      <c r="D281" s="302">
        <v>0.31025743724965843</v>
      </c>
      <c r="E281" s="302">
        <f>SUM(B281:D281)</f>
        <v>2.0825003557984942</v>
      </c>
      <c r="F281" s="303"/>
      <c r="G281" s="302">
        <v>1.4366771914549663</v>
      </c>
      <c r="H281" s="302">
        <v>0.38352005116823418</v>
      </c>
      <c r="I281" s="302">
        <v>0.48008999751461495</v>
      </c>
      <c r="J281" s="302">
        <f>SUM(G281:I281)</f>
        <v>2.3002872401378154</v>
      </c>
      <c r="K281" s="303"/>
      <c r="L281" s="302">
        <v>1.5539983860241107</v>
      </c>
      <c r="M281" s="302">
        <v>0.52332705071113905</v>
      </c>
      <c r="N281" s="302">
        <v>0.5512941638839074</v>
      </c>
      <c r="O281" s="302">
        <f>SUM(L281:N281)</f>
        <v>2.6286196006191571</v>
      </c>
    </row>
    <row r="282" spans="1:15" s="236" customFormat="1" x14ac:dyDescent="0.2">
      <c r="A282" s="237" t="str">
        <f>name!E$5</f>
        <v>Professional occupations</v>
      </c>
      <c r="B282" s="302">
        <v>4.0565447696712669</v>
      </c>
      <c r="C282" s="302">
        <v>0.50649815447140223</v>
      </c>
      <c r="D282" s="302">
        <v>1.4373893046471697</v>
      </c>
      <c r="E282" s="302">
        <f t="shared" ref="E282:E289" si="126">SUM(B282:D282)</f>
        <v>6.0004322287898386</v>
      </c>
      <c r="F282" s="303"/>
      <c r="G282" s="302">
        <v>4.6014471807799513</v>
      </c>
      <c r="H282" s="302">
        <v>0.6829394235792442</v>
      </c>
      <c r="I282" s="302">
        <v>2.0409265813188662</v>
      </c>
      <c r="J282" s="302">
        <f t="shared" ref="J282:J284" si="127">SUM(G282:I282)</f>
        <v>7.3253131856780609</v>
      </c>
      <c r="K282" s="303"/>
      <c r="L282" s="302">
        <v>5.666709033263178</v>
      </c>
      <c r="M282" s="302">
        <v>0.91881611995359502</v>
      </c>
      <c r="N282" s="302">
        <v>2.0923225436115072</v>
      </c>
      <c r="O282" s="302">
        <f t="shared" ref="O282:O289" si="128">SUM(L282:N282)</f>
        <v>8.6778476968282803</v>
      </c>
    </row>
    <row r="283" spans="1:15" s="236" customFormat="1" x14ac:dyDescent="0.2">
      <c r="A283" s="237" t="str">
        <f>name!E$6</f>
        <v>Associate professional occupations</v>
      </c>
      <c r="B283" s="302">
        <v>2.310482628266068</v>
      </c>
      <c r="C283" s="302">
        <v>0.49134250725675427</v>
      </c>
      <c r="D283" s="302">
        <v>0.6682426193209553</v>
      </c>
      <c r="E283" s="302">
        <f t="shared" si="126"/>
        <v>3.4700677548437775</v>
      </c>
      <c r="F283" s="303"/>
      <c r="G283" s="302">
        <v>2.3112465738013297</v>
      </c>
      <c r="H283" s="302">
        <v>0.55268138128623168</v>
      </c>
      <c r="I283" s="302">
        <v>0.77584940646492051</v>
      </c>
      <c r="J283" s="302">
        <f t="shared" si="127"/>
        <v>3.6397773615524818</v>
      </c>
      <c r="K283" s="303"/>
      <c r="L283" s="302">
        <v>2.3647777123788538</v>
      </c>
      <c r="M283" s="302">
        <v>0.66281757217386361</v>
      </c>
      <c r="N283" s="302">
        <v>0.86820592947323416</v>
      </c>
      <c r="O283" s="302">
        <f t="shared" si="128"/>
        <v>3.8958012140259513</v>
      </c>
    </row>
    <row r="284" spans="1:15" s="236" customFormat="1" x14ac:dyDescent="0.2">
      <c r="A284" s="237" t="str">
        <f>name!E$7</f>
        <v>Administrative and secretarial occupations</v>
      </c>
      <c r="B284" s="302">
        <v>2.3583468871363191</v>
      </c>
      <c r="C284" s="302">
        <v>1.8684758193856468</v>
      </c>
      <c r="D284" s="302">
        <v>0.44378909311666381</v>
      </c>
      <c r="E284" s="302">
        <f t="shared" si="126"/>
        <v>4.6706117996386292</v>
      </c>
      <c r="F284" s="303"/>
      <c r="G284" s="302">
        <v>1.9392287269071351</v>
      </c>
      <c r="H284" s="302">
        <v>1.7008336547762795</v>
      </c>
      <c r="I284" s="302">
        <v>0.31761731639822205</v>
      </c>
      <c r="J284" s="302">
        <f t="shared" si="127"/>
        <v>3.9576796980816367</v>
      </c>
      <c r="K284" s="303"/>
      <c r="L284" s="302">
        <v>1.6764638882514982</v>
      </c>
      <c r="M284" s="302">
        <v>1.6473133359425451</v>
      </c>
      <c r="N284" s="302">
        <v>0.37860407874159513</v>
      </c>
      <c r="O284" s="302">
        <f t="shared" si="128"/>
        <v>3.7023813029356387</v>
      </c>
    </row>
    <row r="285" spans="1:15" s="236" customFormat="1" x14ac:dyDescent="0.2">
      <c r="A285" s="237" t="str">
        <f>name!E$8</f>
        <v>Skilled trades occupations</v>
      </c>
      <c r="B285" s="302">
        <v>0.26784780008835729</v>
      </c>
      <c r="C285" s="302">
        <v>7.5378083039382829E-2</v>
      </c>
      <c r="D285" s="302">
        <v>9.0447852622528482E-2</v>
      </c>
      <c r="E285" s="302">
        <f t="shared" si="126"/>
        <v>0.43367373575026857</v>
      </c>
      <c r="F285" s="303"/>
      <c r="G285" s="302">
        <v>0.1910858027263739</v>
      </c>
      <c r="H285" s="302">
        <v>4.1733087960306517E-2</v>
      </c>
      <c r="I285" s="302">
        <v>0.10676469291647721</v>
      </c>
      <c r="J285" s="302">
        <f>SUM(G285:I285)</f>
        <v>0.33958358360315766</v>
      </c>
      <c r="K285" s="303"/>
      <c r="L285" s="302">
        <v>0.15823870278402122</v>
      </c>
      <c r="M285" s="302">
        <v>5.9909565892345286E-2</v>
      </c>
      <c r="N285" s="302">
        <v>0.12381465162083939</v>
      </c>
      <c r="O285" s="302">
        <f t="shared" si="128"/>
        <v>0.34196292029720587</v>
      </c>
    </row>
    <row r="286" spans="1:15" s="236" customFormat="1" x14ac:dyDescent="0.2">
      <c r="A286" s="237" t="str">
        <f>name!E$9</f>
        <v>Caring, leisure and other service occupations</v>
      </c>
      <c r="B286" s="302">
        <v>0.14040860223685581</v>
      </c>
      <c r="C286" s="302">
        <v>6.7040239258565823E-2</v>
      </c>
      <c r="D286" s="302">
        <v>0.11217237206933675</v>
      </c>
      <c r="E286" s="302">
        <f t="shared" si="126"/>
        <v>0.31962121356475837</v>
      </c>
      <c r="F286" s="303"/>
      <c r="G286" s="302">
        <v>0.15333936023129396</v>
      </c>
      <c r="H286" s="302">
        <v>0.10389239415428393</v>
      </c>
      <c r="I286" s="302">
        <v>0.11076089026883151</v>
      </c>
      <c r="J286" s="302">
        <f t="shared" ref="J286:J289" si="129">SUM(G286:I286)</f>
        <v>0.3679926446544094</v>
      </c>
      <c r="K286" s="303"/>
      <c r="L286" s="302">
        <v>0.18574755542544866</v>
      </c>
      <c r="M286" s="302">
        <v>0.13805767142338757</v>
      </c>
      <c r="N286" s="302">
        <v>0.19237109893984414</v>
      </c>
      <c r="O286" s="302">
        <f t="shared" si="128"/>
        <v>0.51617632578868033</v>
      </c>
    </row>
    <row r="287" spans="1:15" s="236" customFormat="1" x14ac:dyDescent="0.2">
      <c r="A287" s="237" t="str">
        <f>name!E$10</f>
        <v>Sales and customer service occupations</v>
      </c>
      <c r="B287" s="302">
        <v>0.50019272273190152</v>
      </c>
      <c r="C287" s="302">
        <v>0.34258398806713269</v>
      </c>
      <c r="D287" s="302">
        <v>0.12282243415813265</v>
      </c>
      <c r="E287" s="302">
        <f t="shared" si="126"/>
        <v>0.96559914495716692</v>
      </c>
      <c r="F287" s="303"/>
      <c r="G287" s="302">
        <v>0.38912672685433497</v>
      </c>
      <c r="H287" s="302">
        <v>0.30778260068801416</v>
      </c>
      <c r="I287" s="302">
        <v>9.0119714282517915E-2</v>
      </c>
      <c r="J287" s="302">
        <f t="shared" si="129"/>
        <v>0.7870290418248671</v>
      </c>
      <c r="K287" s="303"/>
      <c r="L287" s="302">
        <v>0.4570416439667343</v>
      </c>
      <c r="M287" s="302">
        <v>0.4205043892708859</v>
      </c>
      <c r="N287" s="302">
        <v>9.0175157198043532E-2</v>
      </c>
      <c r="O287" s="302">
        <f t="shared" si="128"/>
        <v>0.96772119043566374</v>
      </c>
    </row>
    <row r="288" spans="1:15" s="236" customFormat="1" x14ac:dyDescent="0.2">
      <c r="A288" s="237" t="str">
        <f>name!E$11</f>
        <v>Process, plant and machine operatives</v>
      </c>
      <c r="B288" s="302">
        <v>0.15538806148021644</v>
      </c>
      <c r="C288" s="302">
        <v>5.2645046614845967E-2</v>
      </c>
      <c r="D288" s="302">
        <v>3.2660880136569807E-2</v>
      </c>
      <c r="E288" s="302">
        <f t="shared" si="126"/>
        <v>0.24069398823163224</v>
      </c>
      <c r="F288" s="303"/>
      <c r="G288" s="302">
        <v>0.1011437811470314</v>
      </c>
      <c r="H288" s="302">
        <v>4.2902184220996641E-2</v>
      </c>
      <c r="I288" s="302">
        <v>4.9830484549318245E-2</v>
      </c>
      <c r="J288" s="302">
        <f t="shared" si="129"/>
        <v>0.19387644991734629</v>
      </c>
      <c r="K288" s="303"/>
      <c r="L288" s="302">
        <v>8.3060351775850735E-2</v>
      </c>
      <c r="M288" s="302">
        <v>5.3775583043542373E-2</v>
      </c>
      <c r="N288" s="302">
        <v>6.9399753502539185E-2</v>
      </c>
      <c r="O288" s="302">
        <f t="shared" si="128"/>
        <v>0.20623568832193229</v>
      </c>
    </row>
    <row r="289" spans="1:15" s="236" customFormat="1" x14ac:dyDescent="0.2">
      <c r="A289" s="237" t="str">
        <f>name!E$12</f>
        <v>Elementary occupations</v>
      </c>
      <c r="B289" s="302">
        <v>0.2929316067757019</v>
      </c>
      <c r="C289" s="302">
        <v>0.15871042792559467</v>
      </c>
      <c r="D289" s="302">
        <v>0.35015774372412767</v>
      </c>
      <c r="E289" s="302">
        <f t="shared" si="126"/>
        <v>0.80179977842542427</v>
      </c>
      <c r="F289" s="303"/>
      <c r="G289" s="302">
        <v>0.19834028500030426</v>
      </c>
      <c r="H289" s="302">
        <v>0.13831009708714856</v>
      </c>
      <c r="I289" s="302">
        <v>0.26881041246278509</v>
      </c>
      <c r="J289" s="302">
        <f t="shared" si="129"/>
        <v>0.60546079455023794</v>
      </c>
      <c r="K289" s="303"/>
      <c r="L289" s="302">
        <v>0.14248742410139795</v>
      </c>
      <c r="M289" s="302">
        <v>0.12425080294832488</v>
      </c>
      <c r="N289" s="302">
        <v>0.40251583369776495</v>
      </c>
      <c r="O289" s="302">
        <f t="shared" si="128"/>
        <v>0.66925406074748772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11.570739644881986</v>
      </c>
      <c r="C291" s="311">
        <f t="shared" ref="C291:E291" si="130">SUM(C281:C289)</f>
        <v>3.8463206180728609</v>
      </c>
      <c r="D291" s="311">
        <f t="shared" si="130"/>
        <v>3.5679397370451431</v>
      </c>
      <c r="E291" s="311">
        <f t="shared" si="130"/>
        <v>18.984999999999989</v>
      </c>
      <c r="F291" s="311"/>
      <c r="G291" s="311">
        <f t="shared" ref="G291:J291" si="131">SUM(G281:G289)</f>
        <v>11.321635628902721</v>
      </c>
      <c r="H291" s="311">
        <f t="shared" si="131"/>
        <v>3.9545948749207387</v>
      </c>
      <c r="I291" s="311">
        <f t="shared" si="131"/>
        <v>4.2407694961765534</v>
      </c>
      <c r="J291" s="311">
        <f t="shared" si="131"/>
        <v>19.517000000000017</v>
      </c>
      <c r="K291" s="311"/>
      <c r="L291" s="311">
        <f t="shared" ref="L291:O291" si="132">SUM(L281:L289)</f>
        <v>12.288524697971095</v>
      </c>
      <c r="M291" s="311">
        <f t="shared" si="132"/>
        <v>4.5487720913596288</v>
      </c>
      <c r="N291" s="311">
        <f t="shared" si="132"/>
        <v>4.7687032106692753</v>
      </c>
      <c r="O291" s="311">
        <f t="shared" si="132"/>
        <v>21.605999999999998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1.0309033434414552</v>
      </c>
      <c r="C298" s="302">
        <v>0.23739505069596922</v>
      </c>
      <c r="D298" s="302">
        <v>9.2542930288727593E-2</v>
      </c>
      <c r="E298" s="302">
        <f>SUM(B298:D298)</f>
        <v>1.3608413244261519</v>
      </c>
      <c r="F298" s="303"/>
      <c r="G298" s="302">
        <v>1.8807367134224906</v>
      </c>
      <c r="H298" s="302">
        <v>0.4782858070690687</v>
      </c>
      <c r="I298" s="302">
        <v>9.9978914176625272E-2</v>
      </c>
      <c r="J298" s="302">
        <f>SUM(G298:I298)</f>
        <v>2.4590014346681843</v>
      </c>
      <c r="K298" s="303"/>
      <c r="L298" s="302">
        <v>2.2544511404468142</v>
      </c>
      <c r="M298" s="302">
        <v>0.55330022056271166</v>
      </c>
      <c r="N298" s="302">
        <v>8.6924389972859714E-2</v>
      </c>
      <c r="O298" s="302">
        <f>SUM(L298:N298)</f>
        <v>2.8946757509823855</v>
      </c>
    </row>
    <row r="299" spans="1:15" s="236" customFormat="1" x14ac:dyDescent="0.2">
      <c r="A299" s="237" t="str">
        <f>name!E$5</f>
        <v>Professional occupations</v>
      </c>
      <c r="B299" s="302">
        <v>1.1981956673860403</v>
      </c>
      <c r="C299" s="302">
        <v>0.37486435045912492</v>
      </c>
      <c r="D299" s="302">
        <v>0.11935594585035511</v>
      </c>
      <c r="E299" s="302">
        <f t="shared" ref="E299:E306" si="133">SUM(B299:D299)</f>
        <v>1.6924159636955203</v>
      </c>
      <c r="F299" s="303"/>
      <c r="G299" s="302">
        <v>2.51325528466228</v>
      </c>
      <c r="H299" s="302">
        <v>0.76316528700255348</v>
      </c>
      <c r="I299" s="302">
        <v>0.11166486939346561</v>
      </c>
      <c r="J299" s="302">
        <f t="shared" ref="J299:J301" si="134">SUM(G299:I299)</f>
        <v>3.388085441058299</v>
      </c>
      <c r="K299" s="303"/>
      <c r="L299" s="302">
        <v>3.3374473877391235</v>
      </c>
      <c r="M299" s="302">
        <v>1.0161890849449919</v>
      </c>
      <c r="N299" s="302">
        <v>8.2910345598925309E-2</v>
      </c>
      <c r="O299" s="302">
        <f t="shared" ref="O299:O306" si="135">SUM(L299:N299)</f>
        <v>4.4365468182830412</v>
      </c>
    </row>
    <row r="300" spans="1:15" s="236" customFormat="1" x14ac:dyDescent="0.2">
      <c r="A300" s="237" t="str">
        <f>name!E$6</f>
        <v>Associate professional occupations</v>
      </c>
      <c r="B300" s="302">
        <v>1.6929425598530068</v>
      </c>
      <c r="C300" s="302">
        <v>0.52319291086108988</v>
      </c>
      <c r="D300" s="302">
        <v>0.27311696364934362</v>
      </c>
      <c r="E300" s="302">
        <f t="shared" si="133"/>
        <v>2.4892524343634403</v>
      </c>
      <c r="F300" s="303"/>
      <c r="G300" s="302">
        <v>3.1917930720067327</v>
      </c>
      <c r="H300" s="302">
        <v>0.91709421383917289</v>
      </c>
      <c r="I300" s="302">
        <v>0.264339759850237</v>
      </c>
      <c r="J300" s="302">
        <f t="shared" si="134"/>
        <v>4.373227045696142</v>
      </c>
      <c r="K300" s="303"/>
      <c r="L300" s="302">
        <v>3.4112682522180102</v>
      </c>
      <c r="M300" s="302">
        <v>1.045401062274953</v>
      </c>
      <c r="N300" s="302">
        <v>0.23303503622572799</v>
      </c>
      <c r="O300" s="302">
        <f t="shared" si="135"/>
        <v>4.6897043507186913</v>
      </c>
    </row>
    <row r="301" spans="1:15" s="236" customFormat="1" x14ac:dyDescent="0.2">
      <c r="A301" s="237" t="str">
        <f>name!E$7</f>
        <v>Administrative and secretarial occupations</v>
      </c>
      <c r="B301" s="302">
        <v>1.6401838247082001</v>
      </c>
      <c r="C301" s="302">
        <v>1.2432789573313969</v>
      </c>
      <c r="D301" s="302">
        <v>2.3802992653588533E-2</v>
      </c>
      <c r="E301" s="302">
        <f t="shared" si="133"/>
        <v>2.9072657746931858</v>
      </c>
      <c r="F301" s="303"/>
      <c r="G301" s="302">
        <v>2.7848453396523154</v>
      </c>
      <c r="H301" s="302">
        <v>1.9016898617897646</v>
      </c>
      <c r="I301" s="302">
        <v>2.2572068064690819E-2</v>
      </c>
      <c r="J301" s="302">
        <f t="shared" si="134"/>
        <v>4.7091072695067711</v>
      </c>
      <c r="K301" s="303"/>
      <c r="L301" s="302">
        <v>2.7546353048384287</v>
      </c>
      <c r="M301" s="302">
        <v>1.8253511839112027</v>
      </c>
      <c r="N301" s="302">
        <v>2.2845478667327095E-2</v>
      </c>
      <c r="O301" s="302">
        <f t="shared" si="135"/>
        <v>4.6028319674169582</v>
      </c>
    </row>
    <row r="302" spans="1:15" s="236" customFormat="1" x14ac:dyDescent="0.2">
      <c r="A302" s="237" t="str">
        <f>name!E$8</f>
        <v>Skilled trades occupations</v>
      </c>
      <c r="B302" s="302">
        <v>0.26351204647970972</v>
      </c>
      <c r="C302" s="302">
        <v>0.16400523048450896</v>
      </c>
      <c r="D302" s="302">
        <v>0.13432590535263281</v>
      </c>
      <c r="E302" s="302">
        <f t="shared" si="133"/>
        <v>0.56184318231685149</v>
      </c>
      <c r="F302" s="303"/>
      <c r="G302" s="302">
        <v>0.34281302734887459</v>
      </c>
      <c r="H302" s="302">
        <v>0.15992846577766465</v>
      </c>
      <c r="I302" s="302">
        <v>9.5751041964423647E-2</v>
      </c>
      <c r="J302" s="302">
        <f>SUM(G302:I302)</f>
        <v>0.5984925350909629</v>
      </c>
      <c r="K302" s="303"/>
      <c r="L302" s="302">
        <v>0.33386922092532872</v>
      </c>
      <c r="M302" s="302">
        <v>0.20814257818266146</v>
      </c>
      <c r="N302" s="302">
        <v>6.9892653752161776E-2</v>
      </c>
      <c r="O302" s="302">
        <f t="shared" si="135"/>
        <v>0.61190445286015205</v>
      </c>
    </row>
    <row r="303" spans="1:15" s="236" customFormat="1" x14ac:dyDescent="0.2">
      <c r="A303" s="237" t="str">
        <f>name!E$9</f>
        <v>Caring, leisure and other service occupations</v>
      </c>
      <c r="B303" s="302">
        <v>0.64518616835886733</v>
      </c>
      <c r="C303" s="302">
        <v>0.74432141242849215</v>
      </c>
      <c r="D303" s="302">
        <v>8.5920734917398128E-2</v>
      </c>
      <c r="E303" s="302">
        <f t="shared" si="133"/>
        <v>1.4754283157047576</v>
      </c>
      <c r="F303" s="303"/>
      <c r="G303" s="302">
        <v>1.092648234160172</v>
      </c>
      <c r="H303" s="302">
        <v>1.1418040951820088</v>
      </c>
      <c r="I303" s="302">
        <v>0.13264999097216784</v>
      </c>
      <c r="J303" s="302">
        <f t="shared" ref="J303:J306" si="136">SUM(G303:I303)</f>
        <v>2.3671023203143484</v>
      </c>
      <c r="K303" s="303"/>
      <c r="L303" s="302">
        <v>1.4406849215147817</v>
      </c>
      <c r="M303" s="302">
        <v>1.3770684618713214</v>
      </c>
      <c r="N303" s="302">
        <v>0.17748300861378724</v>
      </c>
      <c r="O303" s="302">
        <f t="shared" si="135"/>
        <v>2.9952363919998901</v>
      </c>
    </row>
    <row r="304" spans="1:15" s="236" customFormat="1" x14ac:dyDescent="0.2">
      <c r="A304" s="237" t="str">
        <f>name!E$10</f>
        <v>Sales and customer service occupations</v>
      </c>
      <c r="B304" s="302">
        <v>1.1366841485994867</v>
      </c>
      <c r="C304" s="302">
        <v>0.79792795706389963</v>
      </c>
      <c r="D304" s="302">
        <v>5.5996058317255286E-2</v>
      </c>
      <c r="E304" s="302">
        <f t="shared" si="133"/>
        <v>1.9906081639806417</v>
      </c>
      <c r="F304" s="303"/>
      <c r="G304" s="302">
        <v>1.8254477022467284</v>
      </c>
      <c r="H304" s="302">
        <v>1.1042443536203737</v>
      </c>
      <c r="I304" s="302">
        <v>4.2655662682231706E-2</v>
      </c>
      <c r="J304" s="302">
        <f t="shared" si="136"/>
        <v>2.9723477185493339</v>
      </c>
      <c r="K304" s="303"/>
      <c r="L304" s="302">
        <v>2.2686862301413524</v>
      </c>
      <c r="M304" s="302">
        <v>1.7579382760271707</v>
      </c>
      <c r="N304" s="302">
        <v>3.0799730100151863E-2</v>
      </c>
      <c r="O304" s="302">
        <f t="shared" si="135"/>
        <v>4.057424236268675</v>
      </c>
    </row>
    <row r="305" spans="1:15" s="236" customFormat="1" x14ac:dyDescent="0.2">
      <c r="A305" s="237" t="str">
        <f>name!E$11</f>
        <v>Process, plant and machine operatives</v>
      </c>
      <c r="B305" s="302">
        <v>0.52374178562503382</v>
      </c>
      <c r="C305" s="302">
        <v>0.36846861521404811</v>
      </c>
      <c r="D305" s="302">
        <v>4.3202696368836939E-2</v>
      </c>
      <c r="E305" s="302">
        <f t="shared" si="133"/>
        <v>0.93541309720791876</v>
      </c>
      <c r="F305" s="303"/>
      <c r="G305" s="302">
        <v>0.64885933806193474</v>
      </c>
      <c r="H305" s="302">
        <v>0.47611051333701804</v>
      </c>
      <c r="I305" s="302">
        <v>4.7044780183038253E-2</v>
      </c>
      <c r="J305" s="302">
        <f t="shared" si="136"/>
        <v>1.172014631581991</v>
      </c>
      <c r="K305" s="303"/>
      <c r="L305" s="302">
        <v>0.60773072838504505</v>
      </c>
      <c r="M305" s="302">
        <v>0.54129168131329508</v>
      </c>
      <c r="N305" s="302">
        <v>5.2453519257214282E-2</v>
      </c>
      <c r="O305" s="302">
        <f t="shared" si="135"/>
        <v>1.2014759289555543</v>
      </c>
    </row>
    <row r="306" spans="1:15" s="236" customFormat="1" x14ac:dyDescent="0.2">
      <c r="A306" s="237" t="str">
        <f>name!E$12</f>
        <v>Elementary occupations</v>
      </c>
      <c r="B306" s="302">
        <v>2.3299981568211985</v>
      </c>
      <c r="C306" s="302">
        <v>2.2181275329371775</v>
      </c>
      <c r="D306" s="302">
        <v>1.1248060538531637</v>
      </c>
      <c r="E306" s="302">
        <f t="shared" si="133"/>
        <v>5.6729317436115387</v>
      </c>
      <c r="F306" s="303"/>
      <c r="G306" s="302">
        <v>3.2592029133378055</v>
      </c>
      <c r="H306" s="302">
        <v>2.7393883857910994</v>
      </c>
      <c r="I306" s="302">
        <v>1.6210303044050005</v>
      </c>
      <c r="J306" s="302">
        <f t="shared" si="136"/>
        <v>7.6196216035339059</v>
      </c>
      <c r="K306" s="303"/>
      <c r="L306" s="302">
        <v>3.7614416633305137</v>
      </c>
      <c r="M306" s="302">
        <v>2.273766863915323</v>
      </c>
      <c r="N306" s="302">
        <v>1.9809915752687988</v>
      </c>
      <c r="O306" s="302">
        <f t="shared" si="135"/>
        <v>8.0162001025146363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10.461347701272999</v>
      </c>
      <c r="C308" s="311">
        <f t="shared" ref="C308:E308" si="137">SUM(C298:C306)</f>
        <v>6.671582017475707</v>
      </c>
      <c r="D308" s="311">
        <f t="shared" si="137"/>
        <v>1.9530702812513017</v>
      </c>
      <c r="E308" s="311">
        <f t="shared" si="137"/>
        <v>19.086000000000006</v>
      </c>
      <c r="F308" s="311"/>
      <c r="G308" s="311">
        <f t="shared" ref="G308:J308" si="138">SUM(G298:G306)</f>
        <v>17.539601624899333</v>
      </c>
      <c r="H308" s="311">
        <f t="shared" si="138"/>
        <v>9.681710983408724</v>
      </c>
      <c r="I308" s="311">
        <f t="shared" si="138"/>
        <v>2.4376873916918806</v>
      </c>
      <c r="J308" s="311">
        <f t="shared" si="138"/>
        <v>29.658999999999935</v>
      </c>
      <c r="K308" s="311"/>
      <c r="L308" s="311">
        <f t="shared" ref="L308:O308" si="139">SUM(L298:L306)</f>
        <v>20.170214849539398</v>
      </c>
      <c r="M308" s="311">
        <f t="shared" si="139"/>
        <v>10.59844941300363</v>
      </c>
      <c r="N308" s="311">
        <f t="shared" si="139"/>
        <v>2.737335737456954</v>
      </c>
      <c r="O308" s="311">
        <f t="shared" si="139"/>
        <v>33.505999999999979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0.46763328754650119</v>
      </c>
      <c r="C315" s="302">
        <v>0.13468726666908268</v>
      </c>
      <c r="D315" s="302">
        <v>9.6668703790186938E-2</v>
      </c>
      <c r="E315" s="302">
        <f>SUM(B315:D315)</f>
        <v>0.69898925800577083</v>
      </c>
      <c r="F315" s="303"/>
      <c r="G315" s="302">
        <v>0.52338099305892161</v>
      </c>
      <c r="H315" s="302">
        <v>0.17434454566642937</v>
      </c>
      <c r="I315" s="302">
        <v>1.9904027392560149E-2</v>
      </c>
      <c r="J315" s="302">
        <f>SUM(G315:I315)</f>
        <v>0.71762956611791107</v>
      </c>
      <c r="K315" s="303"/>
      <c r="L315" s="302">
        <v>0.52252645929854513</v>
      </c>
      <c r="M315" s="302">
        <v>0.22171828602273091</v>
      </c>
      <c r="N315" s="302">
        <v>2.7686527923303055E-2</v>
      </c>
      <c r="O315" s="302">
        <f>SUM(L315:N315)</f>
        <v>0.77193127324457911</v>
      </c>
    </row>
    <row r="316" spans="1:15" s="236" customFormat="1" x14ac:dyDescent="0.2">
      <c r="A316" s="237" t="str">
        <f>name!E$5</f>
        <v>Professional occupations</v>
      </c>
      <c r="B316" s="302">
        <v>1.0513889495602202</v>
      </c>
      <c r="C316" s="302">
        <v>0.46233371187138811</v>
      </c>
      <c r="D316" s="302">
        <v>0.22217302474830056</v>
      </c>
      <c r="E316" s="302">
        <f t="shared" ref="E316:E323" si="140">SUM(B316:D316)</f>
        <v>1.7358956861799089</v>
      </c>
      <c r="F316" s="303"/>
      <c r="G316" s="302">
        <v>1.3472180082466525</v>
      </c>
      <c r="H316" s="302">
        <v>0.55659708014044373</v>
      </c>
      <c r="I316" s="302">
        <v>7.8434664632951664E-2</v>
      </c>
      <c r="J316" s="302">
        <f t="shared" ref="J316:J318" si="141">SUM(G316:I316)</f>
        <v>1.9822497530200478</v>
      </c>
      <c r="K316" s="303"/>
      <c r="L316" s="302">
        <v>1.5325793734395647</v>
      </c>
      <c r="M316" s="302">
        <v>0.74782895561789942</v>
      </c>
      <c r="N316" s="302">
        <v>8.1337621155841158E-2</v>
      </c>
      <c r="O316" s="302">
        <f t="shared" ref="O316:O323" si="142">SUM(L316:N316)</f>
        <v>2.3617459502133054</v>
      </c>
    </row>
    <row r="317" spans="1:15" s="236" customFormat="1" x14ac:dyDescent="0.2">
      <c r="A317" s="237" t="str">
        <f>name!E$6</f>
        <v>Associate professional occupations</v>
      </c>
      <c r="B317" s="302">
        <v>2.0757297134055381</v>
      </c>
      <c r="C317" s="302">
        <v>0.52869977728815976</v>
      </c>
      <c r="D317" s="302">
        <v>0.17203586523906594</v>
      </c>
      <c r="E317" s="302">
        <f t="shared" si="140"/>
        <v>2.7764653559327637</v>
      </c>
      <c r="F317" s="303"/>
      <c r="G317" s="302">
        <v>2.3688911347117592</v>
      </c>
      <c r="H317" s="302">
        <v>0.53524600948010792</v>
      </c>
      <c r="I317" s="302">
        <v>3.630469882713025E-2</v>
      </c>
      <c r="J317" s="302">
        <f t="shared" si="141"/>
        <v>2.9404418430189971</v>
      </c>
      <c r="K317" s="303"/>
      <c r="L317" s="302">
        <v>2.7284230171249217</v>
      </c>
      <c r="M317" s="302">
        <v>0.65506978476722688</v>
      </c>
      <c r="N317" s="302">
        <v>4.3406408668464999E-2</v>
      </c>
      <c r="O317" s="302">
        <f t="shared" si="142"/>
        <v>3.4268992105606135</v>
      </c>
    </row>
    <row r="318" spans="1:15" s="236" customFormat="1" x14ac:dyDescent="0.2">
      <c r="A318" s="237" t="str">
        <f>name!E$7</f>
        <v>Administrative and secretarial occupations</v>
      </c>
      <c r="B318" s="302">
        <v>1.5551470053918521</v>
      </c>
      <c r="C318" s="302">
        <v>1.574496652723901</v>
      </c>
      <c r="D318" s="302">
        <v>5.7132940246524204E-2</v>
      </c>
      <c r="E318" s="302">
        <f t="shared" si="140"/>
        <v>3.1867765983622776</v>
      </c>
      <c r="F318" s="303"/>
      <c r="G318" s="302">
        <v>1.5079136773775255</v>
      </c>
      <c r="H318" s="302">
        <v>1.3623116996861779</v>
      </c>
      <c r="I318" s="302">
        <v>1.5130514110410016E-2</v>
      </c>
      <c r="J318" s="302">
        <f t="shared" si="141"/>
        <v>2.8853558911741133</v>
      </c>
      <c r="K318" s="303"/>
      <c r="L318" s="302">
        <v>1.038106678405196</v>
      </c>
      <c r="M318" s="302">
        <v>1.1736144014491707</v>
      </c>
      <c r="N318" s="302">
        <v>8.487954376275593E-3</v>
      </c>
      <c r="O318" s="302">
        <f t="shared" si="142"/>
        <v>2.220209034230642</v>
      </c>
    </row>
    <row r="319" spans="1:15" s="236" customFormat="1" x14ac:dyDescent="0.2">
      <c r="A319" s="237" t="str">
        <f>name!E$8</f>
        <v>Skilled trades occupations</v>
      </c>
      <c r="B319" s="302">
        <v>0.1335116226227076</v>
      </c>
      <c r="C319" s="302">
        <v>1.5426731256670307E-2</v>
      </c>
      <c r="D319" s="302">
        <v>8.6764404000102616E-2</v>
      </c>
      <c r="E319" s="302">
        <f t="shared" si="140"/>
        <v>0.23570275787948053</v>
      </c>
      <c r="F319" s="303"/>
      <c r="G319" s="302">
        <v>0.10817505954674744</v>
      </c>
      <c r="H319" s="302">
        <v>1.1484631255205997E-2</v>
      </c>
      <c r="I319" s="302">
        <v>1.1081146221408361E-3</v>
      </c>
      <c r="J319" s="302">
        <f>SUM(G319:I319)</f>
        <v>0.12076780542409427</v>
      </c>
      <c r="K319" s="303"/>
      <c r="L319" s="302">
        <v>0.10402315445267138</v>
      </c>
      <c r="M319" s="302">
        <v>2.8489920437858189E-2</v>
      </c>
      <c r="N319" s="302">
        <v>2.4720240897277476E-3</v>
      </c>
      <c r="O319" s="302">
        <f t="shared" si="142"/>
        <v>0.13498509898025732</v>
      </c>
    </row>
    <row r="320" spans="1:15" s="236" customFormat="1" x14ac:dyDescent="0.2">
      <c r="A320" s="237" t="str">
        <f>name!E$9</f>
        <v>Caring, leisure and other service occupations</v>
      </c>
      <c r="B320" s="302">
        <v>0.22968812197724806</v>
      </c>
      <c r="C320" s="302">
        <v>0.22245884007527905</v>
      </c>
      <c r="D320" s="302">
        <v>3.9797928083594433E-2</v>
      </c>
      <c r="E320" s="302">
        <f t="shared" si="140"/>
        <v>0.49194489013612158</v>
      </c>
      <c r="F320" s="303"/>
      <c r="G320" s="302">
        <v>0.22308851179095587</v>
      </c>
      <c r="H320" s="302">
        <v>0.19757296709079467</v>
      </c>
      <c r="I320" s="302">
        <v>1.9541519032162499E-2</v>
      </c>
      <c r="J320" s="302">
        <f t="shared" ref="J320:J323" si="143">SUM(G320:I320)</f>
        <v>0.44020299791391304</v>
      </c>
      <c r="K320" s="303"/>
      <c r="L320" s="302">
        <v>0.25164645796082424</v>
      </c>
      <c r="M320" s="302">
        <v>0.22243480295063597</v>
      </c>
      <c r="N320" s="302">
        <v>1.6001628004163982E-2</v>
      </c>
      <c r="O320" s="302">
        <f t="shared" si="142"/>
        <v>0.49008288891562418</v>
      </c>
    </row>
    <row r="321" spans="1:15" s="236" customFormat="1" x14ac:dyDescent="0.2">
      <c r="A321" s="237" t="str">
        <f>name!E$10</f>
        <v>Sales and customer service occupations</v>
      </c>
      <c r="B321" s="302">
        <v>0.1268908762382101</v>
      </c>
      <c r="C321" s="302">
        <v>0.14259893403347421</v>
      </c>
      <c r="D321" s="302">
        <v>1.9156641175687574E-2</v>
      </c>
      <c r="E321" s="302">
        <f t="shared" si="140"/>
        <v>0.28864645144737183</v>
      </c>
      <c r="F321" s="303"/>
      <c r="G321" s="302">
        <v>0.12450484774114144</v>
      </c>
      <c r="H321" s="302">
        <v>0.13422247354823821</v>
      </c>
      <c r="I321" s="302">
        <v>2.7255383814183726E-3</v>
      </c>
      <c r="J321" s="302">
        <f t="shared" si="143"/>
        <v>0.26145285967079801</v>
      </c>
      <c r="K321" s="303"/>
      <c r="L321" s="302">
        <v>0.14253684939804503</v>
      </c>
      <c r="M321" s="302">
        <v>0.18138372322410687</v>
      </c>
      <c r="N321" s="302">
        <v>3.7187233928086807E-3</v>
      </c>
      <c r="O321" s="302">
        <f t="shared" si="142"/>
        <v>0.32763929601496056</v>
      </c>
    </row>
    <row r="322" spans="1:15" s="236" customFormat="1" x14ac:dyDescent="0.2">
      <c r="A322" s="237" t="str">
        <f>name!E$11</f>
        <v>Process, plant and machine operatives</v>
      </c>
      <c r="B322" s="302">
        <v>0.10943390330961202</v>
      </c>
      <c r="C322" s="302">
        <v>3.7582918425999028E-2</v>
      </c>
      <c r="D322" s="302">
        <v>1.2316344460717043E-2</v>
      </c>
      <c r="E322" s="302">
        <f t="shared" si="140"/>
        <v>0.15933316619632809</v>
      </c>
      <c r="F322" s="303"/>
      <c r="G322" s="302">
        <v>8.2837269475085837E-2</v>
      </c>
      <c r="H322" s="302">
        <v>2.6276719511300638E-2</v>
      </c>
      <c r="I322" s="302">
        <v>9.6470753053785039E-4</v>
      </c>
      <c r="J322" s="302">
        <f t="shared" si="143"/>
        <v>0.11007869651692431</v>
      </c>
      <c r="K322" s="303"/>
      <c r="L322" s="302">
        <v>8.7050264514856771E-2</v>
      </c>
      <c r="M322" s="302">
        <v>3.4567605743044974E-2</v>
      </c>
      <c r="N322" s="302">
        <v>1.107998752542916E-3</v>
      </c>
      <c r="O322" s="302">
        <f t="shared" si="142"/>
        <v>0.12272586901044466</v>
      </c>
    </row>
    <row r="323" spans="1:15" s="236" customFormat="1" x14ac:dyDescent="0.2">
      <c r="A323" s="237" t="str">
        <f>name!E$12</f>
        <v>Elementary occupations</v>
      </c>
      <c r="B323" s="302">
        <v>0.1494106554937106</v>
      </c>
      <c r="C323" s="302">
        <v>0.14904698588486384</v>
      </c>
      <c r="D323" s="302">
        <v>1.17881944813938E-2</v>
      </c>
      <c r="E323" s="302">
        <f t="shared" si="140"/>
        <v>0.31024583585996823</v>
      </c>
      <c r="F323" s="303"/>
      <c r="G323" s="302">
        <v>0.12080134486929933</v>
      </c>
      <c r="H323" s="302">
        <v>0.10246934141813378</v>
      </c>
      <c r="I323" s="302">
        <v>1.5499008557576168E-3</v>
      </c>
      <c r="J323" s="302">
        <f t="shared" si="143"/>
        <v>0.22482058714319075</v>
      </c>
      <c r="K323" s="303"/>
      <c r="L323" s="302">
        <v>0.10459662755775803</v>
      </c>
      <c r="M323" s="302">
        <v>7.9147785232009479E-2</v>
      </c>
      <c r="N323" s="302">
        <v>2.0369660398174014E-3</v>
      </c>
      <c r="O323" s="302">
        <f t="shared" si="142"/>
        <v>0.1857813788295849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5.8988341355456004</v>
      </c>
      <c r="C325" s="311">
        <f t="shared" ref="C325:E325" si="144">SUM(C315:C323)</f>
        <v>3.267331818228818</v>
      </c>
      <c r="D325" s="311">
        <f t="shared" si="144"/>
        <v>0.71783404622557312</v>
      </c>
      <c r="E325" s="311">
        <f t="shared" si="144"/>
        <v>9.8839999999999897</v>
      </c>
      <c r="F325" s="311"/>
      <c r="G325" s="311">
        <f t="shared" ref="G325:J325" si="145">SUM(G315:G323)</f>
        <v>6.4068108468180887</v>
      </c>
      <c r="H325" s="311">
        <f t="shared" si="145"/>
        <v>3.1005254677968326</v>
      </c>
      <c r="I325" s="311">
        <f t="shared" si="145"/>
        <v>0.17566368538506927</v>
      </c>
      <c r="J325" s="311">
        <f t="shared" si="145"/>
        <v>9.6829999999999892</v>
      </c>
      <c r="K325" s="311"/>
      <c r="L325" s="311">
        <f t="shared" ref="L325:O325" si="146">SUM(L315:L323)</f>
        <v>6.5114888821523831</v>
      </c>
      <c r="M325" s="311">
        <f t="shared" si="146"/>
        <v>3.3442552654446835</v>
      </c>
      <c r="N325" s="311">
        <f t="shared" si="146"/>
        <v>0.18625585240294554</v>
      </c>
      <c r="O325" s="311">
        <f t="shared" si="146"/>
        <v>10.042000000000012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0.349200241233174</v>
      </c>
      <c r="C332" s="302">
        <v>0.13722910373171684</v>
      </c>
      <c r="D332" s="302">
        <v>0.10033457056872175</v>
      </c>
      <c r="E332" s="302">
        <f>SUM(B332:D332)</f>
        <v>0.58676391553361262</v>
      </c>
      <c r="F332" s="303"/>
      <c r="G332" s="302">
        <v>0.34278562982958843</v>
      </c>
      <c r="H332" s="302">
        <v>0.15571044665050005</v>
      </c>
      <c r="I332" s="302">
        <v>0.10568268217068633</v>
      </c>
      <c r="J332" s="302">
        <f>SUM(G332:I332)</f>
        <v>0.60417875865077475</v>
      </c>
      <c r="K332" s="303"/>
      <c r="L332" s="302">
        <v>0.37631783659775853</v>
      </c>
      <c r="M332" s="302">
        <v>0.20055766115027898</v>
      </c>
      <c r="N332" s="302">
        <v>9.7318261786035518E-2</v>
      </c>
      <c r="O332" s="302">
        <f>SUM(L332:N332)</f>
        <v>0.67419375953407301</v>
      </c>
    </row>
    <row r="333" spans="1:15" s="236" customFormat="1" x14ac:dyDescent="0.2">
      <c r="A333" s="237" t="str">
        <f>name!E$5</f>
        <v>Professional occupations</v>
      </c>
      <c r="B333" s="302">
        <v>6.8548586184467037</v>
      </c>
      <c r="C333" s="302">
        <v>3.5525062360406277</v>
      </c>
      <c r="D333" s="302">
        <v>0.52189645986815736</v>
      </c>
      <c r="E333" s="302">
        <f t="shared" ref="E333:E340" si="147">SUM(B333:D333)</f>
        <v>10.92926131435549</v>
      </c>
      <c r="F333" s="303"/>
      <c r="G333" s="302">
        <v>7.1835212649640559</v>
      </c>
      <c r="H333" s="302">
        <v>3.5571494874014697</v>
      </c>
      <c r="I333" s="302">
        <v>0.63659224045109131</v>
      </c>
      <c r="J333" s="302">
        <f t="shared" ref="J333:J335" si="148">SUM(G333:I333)</f>
        <v>11.377262992816618</v>
      </c>
      <c r="K333" s="303"/>
      <c r="L333" s="302">
        <v>8.3831296206462262</v>
      </c>
      <c r="M333" s="302">
        <v>4.7745107875281771</v>
      </c>
      <c r="N333" s="302">
        <v>0.60099776710766895</v>
      </c>
      <c r="O333" s="302">
        <f t="shared" ref="O333:O340" si="149">SUM(L333:N333)</f>
        <v>13.758638175282073</v>
      </c>
    </row>
    <row r="334" spans="1:15" s="236" customFormat="1" x14ac:dyDescent="0.2">
      <c r="A334" s="237" t="str">
        <f>name!E$6</f>
        <v>Associate professional occupations</v>
      </c>
      <c r="B334" s="302">
        <v>0.93449515511211756</v>
      </c>
      <c r="C334" s="302">
        <v>0.83901059612190931</v>
      </c>
      <c r="D334" s="302">
        <v>0.29289217709058485</v>
      </c>
      <c r="E334" s="302">
        <f t="shared" si="147"/>
        <v>2.0663979283246117</v>
      </c>
      <c r="F334" s="303"/>
      <c r="G334" s="302">
        <v>0.96665663996794793</v>
      </c>
      <c r="H334" s="302">
        <v>0.82213388016750077</v>
      </c>
      <c r="I334" s="302">
        <v>0.25287924830045794</v>
      </c>
      <c r="J334" s="302">
        <f t="shared" si="148"/>
        <v>2.0416697684359066</v>
      </c>
      <c r="K334" s="303"/>
      <c r="L334" s="302">
        <v>0.94352049177523778</v>
      </c>
      <c r="M334" s="302">
        <v>0.89824884263207827</v>
      </c>
      <c r="N334" s="302">
        <v>0.20087010875399267</v>
      </c>
      <c r="O334" s="302">
        <f t="shared" si="149"/>
        <v>2.0426394431613089</v>
      </c>
    </row>
    <row r="335" spans="1:15" s="236" customFormat="1" x14ac:dyDescent="0.2">
      <c r="A335" s="237" t="str">
        <f>name!E$7</f>
        <v>Administrative and secretarial occupations</v>
      </c>
      <c r="B335" s="302">
        <v>0.52238360707786435</v>
      </c>
      <c r="C335" s="302">
        <v>1.2622157927244113</v>
      </c>
      <c r="D335" s="302">
        <v>3.2595600635858417E-2</v>
      </c>
      <c r="E335" s="302">
        <f t="shared" si="147"/>
        <v>1.8171950004381341</v>
      </c>
      <c r="F335" s="303"/>
      <c r="G335" s="302">
        <v>0.43619818383208325</v>
      </c>
      <c r="H335" s="302">
        <v>0.99492877747689323</v>
      </c>
      <c r="I335" s="302">
        <v>2.8600626294955467E-2</v>
      </c>
      <c r="J335" s="302">
        <f t="shared" si="148"/>
        <v>1.459727587603932</v>
      </c>
      <c r="K335" s="303"/>
      <c r="L335" s="302">
        <v>0.23528683342851003</v>
      </c>
      <c r="M335" s="302">
        <v>0.54325916685469566</v>
      </c>
      <c r="N335" s="302">
        <v>1.5765188065176274E-2</v>
      </c>
      <c r="O335" s="302">
        <f t="shared" si="149"/>
        <v>0.79431118834838188</v>
      </c>
    </row>
    <row r="336" spans="1:15" s="236" customFormat="1" x14ac:dyDescent="0.2">
      <c r="A336" s="237" t="str">
        <f>name!E$8</f>
        <v>Skilled trades occupations</v>
      </c>
      <c r="B336" s="302">
        <v>0.25842722038125765</v>
      </c>
      <c r="C336" s="302">
        <v>0.16410247695505009</v>
      </c>
      <c r="D336" s="302">
        <v>4.6552499163105707E-2</v>
      </c>
      <c r="E336" s="302">
        <f t="shared" si="147"/>
        <v>0.46908219649941346</v>
      </c>
      <c r="F336" s="303"/>
      <c r="G336" s="302">
        <v>0.17905936095054359</v>
      </c>
      <c r="H336" s="302">
        <v>9.8551899722578759E-2</v>
      </c>
      <c r="I336" s="302">
        <v>4.0563316463536621E-2</v>
      </c>
      <c r="J336" s="302">
        <f>SUM(G336:I336)</f>
        <v>0.31817457713665898</v>
      </c>
      <c r="K336" s="303"/>
      <c r="L336" s="302">
        <v>0.11647978535462769</v>
      </c>
      <c r="M336" s="302">
        <v>4.5970906603482298E-2</v>
      </c>
      <c r="N336" s="302">
        <v>0.10100399168650893</v>
      </c>
      <c r="O336" s="302">
        <f t="shared" si="149"/>
        <v>0.26345468364461894</v>
      </c>
    </row>
    <row r="337" spans="1:15" s="236" customFormat="1" x14ac:dyDescent="0.2">
      <c r="A337" s="237" t="str">
        <f>name!E$9</f>
        <v>Caring, leisure and other service occupations</v>
      </c>
      <c r="B337" s="302">
        <v>2.8489367644280117</v>
      </c>
      <c r="C337" s="302">
        <v>3.8731929094414999</v>
      </c>
      <c r="D337" s="302">
        <v>0.15995787490472615</v>
      </c>
      <c r="E337" s="302">
        <f t="shared" si="147"/>
        <v>6.8820875487742379</v>
      </c>
      <c r="F337" s="303"/>
      <c r="G337" s="302">
        <v>2.4842053416206862</v>
      </c>
      <c r="H337" s="302">
        <v>3.2664941761881892</v>
      </c>
      <c r="I337" s="302">
        <v>0.16551431429636324</v>
      </c>
      <c r="J337" s="302">
        <f t="shared" ref="J337:J340" si="150">SUM(G337:I337)</f>
        <v>5.9162138321052389</v>
      </c>
      <c r="K337" s="303"/>
      <c r="L337" s="302">
        <v>3.1529800116369615</v>
      </c>
      <c r="M337" s="302">
        <v>3.6647695126945372</v>
      </c>
      <c r="N337" s="302">
        <v>0.27944166814821197</v>
      </c>
      <c r="O337" s="302">
        <f t="shared" si="149"/>
        <v>7.09719119247971</v>
      </c>
    </row>
    <row r="338" spans="1:15" s="236" customFormat="1" x14ac:dyDescent="0.2">
      <c r="A338" s="237" t="str">
        <f>name!E$10</f>
        <v>Sales and customer service occupations</v>
      </c>
      <c r="B338" s="302">
        <v>4.8300315887683486E-2</v>
      </c>
      <c r="C338" s="302">
        <v>9.1973914760408712E-2</v>
      </c>
      <c r="D338" s="302">
        <v>2.7143613586241191E-2</v>
      </c>
      <c r="E338" s="302">
        <f t="shared" si="147"/>
        <v>0.16741784423433337</v>
      </c>
      <c r="F338" s="303"/>
      <c r="G338" s="302">
        <v>4.0539152545897857E-2</v>
      </c>
      <c r="H338" s="302">
        <v>7.3297009524572146E-2</v>
      </c>
      <c r="I338" s="302">
        <v>1.8444857764853235E-2</v>
      </c>
      <c r="J338" s="302">
        <f t="shared" si="150"/>
        <v>0.13228101983532325</v>
      </c>
      <c r="K338" s="303"/>
      <c r="L338" s="302">
        <v>4.3513955223305964E-2</v>
      </c>
      <c r="M338" s="302">
        <v>7.389875741576879E-2</v>
      </c>
      <c r="N338" s="302">
        <v>2.7785559559233289E-2</v>
      </c>
      <c r="O338" s="302">
        <f t="shared" si="149"/>
        <v>0.14519827219830805</v>
      </c>
    </row>
    <row r="339" spans="1:15" s="236" customFormat="1" x14ac:dyDescent="0.2">
      <c r="A339" s="237" t="str">
        <f>name!E$11</f>
        <v>Process, plant and machine operatives</v>
      </c>
      <c r="B339" s="302">
        <v>4.2694432784302246E-2</v>
      </c>
      <c r="C339" s="302">
        <v>5.8672552990400514E-2</v>
      </c>
      <c r="D339" s="302">
        <v>0.33695261186967207</v>
      </c>
      <c r="E339" s="302">
        <f t="shared" si="147"/>
        <v>0.43831959764437484</v>
      </c>
      <c r="F339" s="303"/>
      <c r="G339" s="302">
        <v>2.84419675546853E-2</v>
      </c>
      <c r="H339" s="302">
        <v>3.4377558470994156E-2</v>
      </c>
      <c r="I339" s="302">
        <v>0.33880871801572388</v>
      </c>
      <c r="J339" s="302">
        <f t="shared" si="150"/>
        <v>0.40162824404140335</v>
      </c>
      <c r="K339" s="303"/>
      <c r="L339" s="302">
        <v>2.2850194936580796E-2</v>
      </c>
      <c r="M339" s="302">
        <v>3.5378464108799482E-2</v>
      </c>
      <c r="N339" s="302">
        <v>0.41701784215570686</v>
      </c>
      <c r="O339" s="302">
        <f t="shared" si="149"/>
        <v>0.47524650120108713</v>
      </c>
    </row>
    <row r="340" spans="1:15" s="236" customFormat="1" x14ac:dyDescent="0.2">
      <c r="A340" s="237" t="str">
        <f>name!E$12</f>
        <v>Elementary occupations</v>
      </c>
      <c r="B340" s="302">
        <v>0.15149418757987834</v>
      </c>
      <c r="C340" s="302">
        <v>1.2256095072146627</v>
      </c>
      <c r="D340" s="302">
        <v>6.4370959401298361E-2</v>
      </c>
      <c r="E340" s="302">
        <f t="shared" si="147"/>
        <v>1.4414746541958394</v>
      </c>
      <c r="F340" s="303"/>
      <c r="G340" s="302">
        <v>0.10524386116379907</v>
      </c>
      <c r="H340" s="302">
        <v>0.83580201198254211</v>
      </c>
      <c r="I340" s="302">
        <v>4.1817346227810422E-2</v>
      </c>
      <c r="J340" s="302">
        <f t="shared" si="150"/>
        <v>0.98286321937415155</v>
      </c>
      <c r="K340" s="303"/>
      <c r="L340" s="302">
        <v>6.4927101578695273E-2</v>
      </c>
      <c r="M340" s="302">
        <v>5.7950273867125091E-2</v>
      </c>
      <c r="N340" s="302">
        <v>0.10824940870456534</v>
      </c>
      <c r="O340" s="302">
        <f t="shared" si="149"/>
        <v>0.23112678415038571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12.010790542930991</v>
      </c>
      <c r="C342" s="311">
        <f t="shared" ref="C342:E342" si="151">SUM(C332:C340)</f>
        <v>11.204513089980686</v>
      </c>
      <c r="D342" s="311">
        <f t="shared" si="151"/>
        <v>1.582696367088366</v>
      </c>
      <c r="E342" s="311">
        <f t="shared" si="151"/>
        <v>24.798000000000052</v>
      </c>
      <c r="F342" s="311"/>
      <c r="G342" s="311">
        <f t="shared" ref="G342:J342" si="152">SUM(G332:G340)</f>
        <v>11.766651402429289</v>
      </c>
      <c r="H342" s="311">
        <f t="shared" si="152"/>
        <v>9.8384452475852395</v>
      </c>
      <c r="I342" s="311">
        <f t="shared" si="152"/>
        <v>1.6289033499854786</v>
      </c>
      <c r="J342" s="311">
        <f t="shared" si="152"/>
        <v>23.234000000000009</v>
      </c>
      <c r="K342" s="311"/>
      <c r="L342" s="311">
        <f t="shared" ref="L342:O342" si="153">SUM(L332:L340)</f>
        <v>13.339005831177902</v>
      </c>
      <c r="M342" s="311">
        <f t="shared" si="153"/>
        <v>10.294544372854944</v>
      </c>
      <c r="N342" s="311">
        <f t="shared" si="153"/>
        <v>1.8484497959670998</v>
      </c>
      <c r="O342" s="311">
        <f t="shared" si="153"/>
        <v>25.481999999999946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0.89320991237764147</v>
      </c>
      <c r="C349" s="302">
        <v>0.26546029860924325</v>
      </c>
      <c r="D349" s="302">
        <v>0.1198424071169992</v>
      </c>
      <c r="E349" s="302">
        <f>SUM(B349:D349)</f>
        <v>1.2785126181038839</v>
      </c>
      <c r="F349" s="303"/>
      <c r="G349" s="302">
        <v>0.97463917986510173</v>
      </c>
      <c r="H349" s="302">
        <v>0.37838763198512176</v>
      </c>
      <c r="I349" s="302">
        <v>0.2277973647467573</v>
      </c>
      <c r="J349" s="302">
        <f>SUM(G349:I349)</f>
        <v>1.5808241765969808</v>
      </c>
      <c r="K349" s="303"/>
      <c r="L349" s="302">
        <v>1.2172670679836792</v>
      </c>
      <c r="M349" s="302">
        <v>0.47108687374492131</v>
      </c>
      <c r="N349" s="302">
        <v>0.22735012308594868</v>
      </c>
      <c r="O349" s="302">
        <f>SUM(L349:N349)</f>
        <v>1.9157040648145494</v>
      </c>
    </row>
    <row r="350" spans="1:15" s="236" customFormat="1" x14ac:dyDescent="0.2">
      <c r="A350" s="237" t="str">
        <f>name!E$5</f>
        <v>Professional occupations</v>
      </c>
      <c r="B350" s="302">
        <v>6.190217692586689</v>
      </c>
      <c r="C350" s="302">
        <v>2.9754634138844644</v>
      </c>
      <c r="D350" s="302">
        <v>0.75755395735925379</v>
      </c>
      <c r="E350" s="302">
        <f t="shared" ref="E350:E357" si="154">SUM(B350:D350)</f>
        <v>9.9232350638304077</v>
      </c>
      <c r="F350" s="303"/>
      <c r="G350" s="302">
        <v>7.2249448067267181</v>
      </c>
      <c r="H350" s="302">
        <v>3.6782565505761244</v>
      </c>
      <c r="I350" s="302">
        <v>1.0045137528333614</v>
      </c>
      <c r="J350" s="302">
        <f t="shared" ref="J350:J352" si="155">SUM(G350:I350)</f>
        <v>11.907715110136204</v>
      </c>
      <c r="K350" s="303"/>
      <c r="L350" s="302">
        <v>9.1890757065618089</v>
      </c>
      <c r="M350" s="302">
        <v>4.4762775512775663</v>
      </c>
      <c r="N350" s="302">
        <v>1.0070558354184778</v>
      </c>
      <c r="O350" s="302">
        <f t="shared" ref="O350:O357" si="156">SUM(L350:N350)</f>
        <v>14.672409093257851</v>
      </c>
    </row>
    <row r="351" spans="1:15" s="236" customFormat="1" x14ac:dyDescent="0.2">
      <c r="A351" s="237" t="str">
        <f>name!E$6</f>
        <v>Associate professional occupations</v>
      </c>
      <c r="B351" s="302">
        <v>2.5842374339866994</v>
      </c>
      <c r="C351" s="302">
        <v>1.5635047839241767</v>
      </c>
      <c r="D351" s="302">
        <v>0.35382770877329411</v>
      </c>
      <c r="E351" s="302">
        <f t="shared" si="154"/>
        <v>4.5015699266841702</v>
      </c>
      <c r="F351" s="303"/>
      <c r="G351" s="302">
        <v>2.9174370259671449</v>
      </c>
      <c r="H351" s="302">
        <v>1.9192678243066337</v>
      </c>
      <c r="I351" s="302">
        <v>0.30037790766156353</v>
      </c>
      <c r="J351" s="302">
        <f t="shared" si="155"/>
        <v>5.1370827579353424</v>
      </c>
      <c r="K351" s="303"/>
      <c r="L351" s="302">
        <v>3.3860913326886868</v>
      </c>
      <c r="M351" s="302">
        <v>2.0497570185971905</v>
      </c>
      <c r="N351" s="302">
        <v>0.39084101763529272</v>
      </c>
      <c r="O351" s="302">
        <f t="shared" si="156"/>
        <v>5.8266893689211692</v>
      </c>
    </row>
    <row r="352" spans="1:15" s="236" customFormat="1" x14ac:dyDescent="0.2">
      <c r="A352" s="237" t="str">
        <f>name!E$7</f>
        <v>Administrative and secretarial occupations</v>
      </c>
      <c r="B352" s="302">
        <v>1.1780864585343156</v>
      </c>
      <c r="C352" s="302">
        <v>1.8270653027985184</v>
      </c>
      <c r="D352" s="302">
        <v>7.2357151763250444E-2</v>
      </c>
      <c r="E352" s="302">
        <f t="shared" si="154"/>
        <v>3.0775089130960844</v>
      </c>
      <c r="F352" s="303"/>
      <c r="G352" s="302">
        <v>1.1484147347919766</v>
      </c>
      <c r="H352" s="302">
        <v>1.7179244822290065</v>
      </c>
      <c r="I352" s="302">
        <v>4.7178339602598214E-2</v>
      </c>
      <c r="J352" s="302">
        <f t="shared" si="155"/>
        <v>2.9135175566235816</v>
      </c>
      <c r="K352" s="303"/>
      <c r="L352" s="302">
        <v>0.77741847200323533</v>
      </c>
      <c r="M352" s="302">
        <v>0.79177333995546484</v>
      </c>
      <c r="N352" s="302">
        <v>3.4350589015756321E-2</v>
      </c>
      <c r="O352" s="302">
        <f t="shared" si="156"/>
        <v>1.6035424009744565</v>
      </c>
    </row>
    <row r="353" spans="1:15" s="236" customFormat="1" x14ac:dyDescent="0.2">
      <c r="A353" s="237" t="str">
        <f>name!E$8</f>
        <v>Skilled trades occupations</v>
      </c>
      <c r="B353" s="302">
        <v>0.23929521032556778</v>
      </c>
      <c r="C353" s="302">
        <v>0.17639163634185437</v>
      </c>
      <c r="D353" s="302">
        <v>5.2406953282595807E-2</v>
      </c>
      <c r="E353" s="302">
        <f t="shared" si="154"/>
        <v>0.46809379995001799</v>
      </c>
      <c r="F353" s="303"/>
      <c r="G353" s="302">
        <v>0.17125113714388995</v>
      </c>
      <c r="H353" s="302">
        <v>0.130396374914069</v>
      </c>
      <c r="I353" s="302">
        <v>0.10983573288098972</v>
      </c>
      <c r="J353" s="302">
        <f>SUM(G353:I353)</f>
        <v>0.41148324493894861</v>
      </c>
      <c r="K353" s="303"/>
      <c r="L353" s="302">
        <v>0.11529357841043773</v>
      </c>
      <c r="M353" s="302">
        <v>9.6685580993846471E-2</v>
      </c>
      <c r="N353" s="302">
        <v>0.12499874574830691</v>
      </c>
      <c r="O353" s="302">
        <f t="shared" si="156"/>
        <v>0.33697790515259107</v>
      </c>
    </row>
    <row r="354" spans="1:15" s="236" customFormat="1" x14ac:dyDescent="0.2">
      <c r="A354" s="237" t="str">
        <f>name!E$9</f>
        <v>Caring, leisure and other service occupations</v>
      </c>
      <c r="B354" s="302">
        <v>5.6891261502864108</v>
      </c>
      <c r="C354" s="302">
        <v>5.1291624172469588</v>
      </c>
      <c r="D354" s="302">
        <v>0.70584566165038931</v>
      </c>
      <c r="E354" s="302">
        <f t="shared" si="154"/>
        <v>11.524134229183758</v>
      </c>
      <c r="F354" s="303"/>
      <c r="G354" s="302">
        <v>5.969903187372374</v>
      </c>
      <c r="H354" s="302">
        <v>5.2225219414085426</v>
      </c>
      <c r="I354" s="302">
        <v>0.56327830112451249</v>
      </c>
      <c r="J354" s="302">
        <f t="shared" ref="J354:J357" si="157">SUM(G354:I354)</f>
        <v>11.755703429905429</v>
      </c>
      <c r="K354" s="303"/>
      <c r="L354" s="302">
        <v>7.3552339596682641</v>
      </c>
      <c r="M354" s="302">
        <v>5.7684615110033652</v>
      </c>
      <c r="N354" s="302">
        <v>0.72130766750663067</v>
      </c>
      <c r="O354" s="302">
        <f t="shared" si="156"/>
        <v>13.84500313817826</v>
      </c>
    </row>
    <row r="355" spans="1:15" s="236" customFormat="1" x14ac:dyDescent="0.2">
      <c r="A355" s="237" t="str">
        <f>name!E$10</f>
        <v>Sales and customer service occupations</v>
      </c>
      <c r="B355" s="302">
        <v>0.19514054207835371</v>
      </c>
      <c r="C355" s="302">
        <v>0.21261924810947544</v>
      </c>
      <c r="D355" s="302">
        <v>3.0157436340486257E-2</v>
      </c>
      <c r="E355" s="302">
        <f t="shared" si="154"/>
        <v>0.43791722652831538</v>
      </c>
      <c r="F355" s="303"/>
      <c r="G355" s="302">
        <v>0.18757654230229029</v>
      </c>
      <c r="H355" s="302">
        <v>0.20333163404954777</v>
      </c>
      <c r="I355" s="302">
        <v>2.9109001319148842E-2</v>
      </c>
      <c r="J355" s="302">
        <f t="shared" si="157"/>
        <v>0.4200171776709869</v>
      </c>
      <c r="K355" s="303"/>
      <c r="L355" s="302">
        <v>0.21511168969540462</v>
      </c>
      <c r="M355" s="302">
        <v>0.21644780530376148</v>
      </c>
      <c r="N355" s="302">
        <v>3.1042376383245616E-2</v>
      </c>
      <c r="O355" s="302">
        <f t="shared" si="156"/>
        <v>0.46260187138241177</v>
      </c>
    </row>
    <row r="356" spans="1:15" s="236" customFormat="1" x14ac:dyDescent="0.2">
      <c r="A356" s="237" t="str">
        <f>name!E$11</f>
        <v>Process, plant and machine operatives</v>
      </c>
      <c r="B356" s="302">
        <v>8.5938629581693363E-2</v>
      </c>
      <c r="C356" s="302">
        <v>0.12530431346241258</v>
      </c>
      <c r="D356" s="302">
        <v>1.4811000815832791E-2</v>
      </c>
      <c r="E356" s="302">
        <f t="shared" si="154"/>
        <v>0.22605394385993874</v>
      </c>
      <c r="F356" s="303"/>
      <c r="G356" s="302">
        <v>6.0074000253251457E-2</v>
      </c>
      <c r="H356" s="302">
        <v>0.10359496152046405</v>
      </c>
      <c r="I356" s="302">
        <v>3.4993519273764123E-2</v>
      </c>
      <c r="J356" s="302">
        <f t="shared" si="157"/>
        <v>0.19866248104747963</v>
      </c>
      <c r="K356" s="303"/>
      <c r="L356" s="302">
        <v>5.1396448106120533E-2</v>
      </c>
      <c r="M356" s="302">
        <v>9.0981204851737635E-2</v>
      </c>
      <c r="N356" s="302">
        <v>3.6096394238777432E-2</v>
      </c>
      <c r="O356" s="302">
        <f t="shared" si="156"/>
        <v>0.17847404719663562</v>
      </c>
    </row>
    <row r="357" spans="1:15" s="236" customFormat="1" x14ac:dyDescent="0.2">
      <c r="A357" s="237" t="str">
        <f>name!E$12</f>
        <v>Elementary occupations</v>
      </c>
      <c r="B357" s="302">
        <v>0.23614675643175384</v>
      </c>
      <c r="C357" s="302">
        <v>0.54393761386717954</v>
      </c>
      <c r="D357" s="302">
        <v>3.888990846454457E-2</v>
      </c>
      <c r="E357" s="302">
        <f t="shared" si="154"/>
        <v>0.81897427876347795</v>
      </c>
      <c r="F357" s="303"/>
      <c r="G357" s="302">
        <v>0.18556720623586689</v>
      </c>
      <c r="H357" s="302">
        <v>0.4280355059830207</v>
      </c>
      <c r="I357" s="302">
        <v>5.7391352926210761E-2</v>
      </c>
      <c r="J357" s="302">
        <f t="shared" si="157"/>
        <v>0.67099406514509841</v>
      </c>
      <c r="K357" s="303"/>
      <c r="L357" s="302">
        <v>0.1219298690439292</v>
      </c>
      <c r="M357" s="302">
        <v>0.18214279539256972</v>
      </c>
      <c r="N357" s="302">
        <v>6.7525445685586702E-2</v>
      </c>
      <c r="O357" s="302">
        <f t="shared" si="156"/>
        <v>0.37159811012208566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17.291398786189124</v>
      </c>
      <c r="C359" s="311">
        <f t="shared" ref="C359:E359" si="158">SUM(C349:C357)</f>
        <v>12.818909028244283</v>
      </c>
      <c r="D359" s="311">
        <f t="shared" si="158"/>
        <v>2.1456921855666464</v>
      </c>
      <c r="E359" s="311">
        <f t="shared" si="158"/>
        <v>32.256000000000057</v>
      </c>
      <c r="F359" s="311"/>
      <c r="G359" s="311">
        <f t="shared" ref="G359:J359" si="159">SUM(G349:G357)</f>
        <v>18.839807820658617</v>
      </c>
      <c r="H359" s="311">
        <f t="shared" si="159"/>
        <v>13.78171690697253</v>
      </c>
      <c r="I359" s="311">
        <f t="shared" si="159"/>
        <v>2.3744752723689064</v>
      </c>
      <c r="J359" s="311">
        <f t="shared" si="159"/>
        <v>34.996000000000045</v>
      </c>
      <c r="K359" s="311"/>
      <c r="L359" s="311">
        <f t="shared" ref="L359:O359" si="160">SUM(L349:L357)</f>
        <v>22.428818124161566</v>
      </c>
      <c r="M359" s="311">
        <f t="shared" si="160"/>
        <v>14.143613681120424</v>
      </c>
      <c r="N359" s="311">
        <f t="shared" si="160"/>
        <v>2.6405681947180226</v>
      </c>
      <c r="O359" s="311">
        <f t="shared" si="160"/>
        <v>39.213000000000015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0.35567479274203506</v>
      </c>
      <c r="C366" s="302">
        <v>0.11054397456154103</v>
      </c>
      <c r="D366" s="302">
        <v>0.14500364292355988</v>
      </c>
      <c r="E366" s="302">
        <f>SUM(B366:D366)</f>
        <v>0.61122241022713597</v>
      </c>
      <c r="F366" s="303"/>
      <c r="G366" s="302">
        <v>0.38282016250708584</v>
      </c>
      <c r="H366" s="302">
        <v>0.13607814824089801</v>
      </c>
      <c r="I366" s="302">
        <v>0.14416742962058107</v>
      </c>
      <c r="J366" s="302">
        <f>SUM(G366:I366)</f>
        <v>0.66306574036856492</v>
      </c>
      <c r="K366" s="303"/>
      <c r="L366" s="302">
        <v>0.39615754937078929</v>
      </c>
      <c r="M366" s="302">
        <v>0.19170636206175598</v>
      </c>
      <c r="N366" s="302">
        <v>0.13724599725936595</v>
      </c>
      <c r="O366" s="302">
        <f>SUM(L366:N366)</f>
        <v>0.72510990869191116</v>
      </c>
    </row>
    <row r="367" spans="1:15" s="236" customFormat="1" x14ac:dyDescent="0.2">
      <c r="A367" s="237" t="str">
        <f>name!E$5</f>
        <v>Professional occupations</v>
      </c>
      <c r="B367" s="302">
        <v>0.4688178329451349</v>
      </c>
      <c r="C367" s="302">
        <v>0.26678718385986222</v>
      </c>
      <c r="D367" s="302">
        <v>0.46590033619429178</v>
      </c>
      <c r="E367" s="302">
        <f t="shared" ref="E367:E374" si="161">SUM(B367:D367)</f>
        <v>1.201505352999289</v>
      </c>
      <c r="F367" s="303"/>
      <c r="G367" s="302">
        <v>0.61097582022207708</v>
      </c>
      <c r="H367" s="302">
        <v>0.3461943081628765</v>
      </c>
      <c r="I367" s="302">
        <v>0.43138194715358685</v>
      </c>
      <c r="J367" s="302">
        <f t="shared" ref="J367:J369" si="162">SUM(G367:I367)</f>
        <v>1.3885520755385405</v>
      </c>
      <c r="K367" s="303"/>
      <c r="L367" s="302">
        <v>0.67820985782742993</v>
      </c>
      <c r="M367" s="302">
        <v>0.45540602973825683</v>
      </c>
      <c r="N367" s="302">
        <v>0.38043077827919974</v>
      </c>
      <c r="O367" s="302">
        <f t="shared" ref="O367:O374" si="163">SUM(L367:N367)</f>
        <v>1.5140466658448866</v>
      </c>
    </row>
    <row r="368" spans="1:15" s="236" customFormat="1" x14ac:dyDescent="0.2">
      <c r="A368" s="237" t="str">
        <f>name!E$6</f>
        <v>Associate professional occupations</v>
      </c>
      <c r="B368" s="302">
        <v>0.68286573775017112</v>
      </c>
      <c r="C368" s="302">
        <v>0.55963727285876541</v>
      </c>
      <c r="D368" s="302">
        <v>1.3172704321776763</v>
      </c>
      <c r="E368" s="302">
        <f t="shared" si="161"/>
        <v>2.5597734427866126</v>
      </c>
      <c r="F368" s="303"/>
      <c r="G368" s="302">
        <v>0.77505824266178203</v>
      </c>
      <c r="H368" s="302">
        <v>0.55451397361703425</v>
      </c>
      <c r="I368" s="302">
        <v>1.2584323070463876</v>
      </c>
      <c r="J368" s="302">
        <f t="shared" si="162"/>
        <v>2.5880045233252043</v>
      </c>
      <c r="K368" s="303"/>
      <c r="L368" s="302">
        <v>0.79185449207379888</v>
      </c>
      <c r="M368" s="302">
        <v>0.58425615380025908</v>
      </c>
      <c r="N368" s="302">
        <v>1.2024201414015756</v>
      </c>
      <c r="O368" s="302">
        <f t="shared" si="163"/>
        <v>2.5785307872756338</v>
      </c>
    </row>
    <row r="369" spans="1:15" s="236" customFormat="1" x14ac:dyDescent="0.2">
      <c r="A369" s="237" t="str">
        <f>name!E$7</f>
        <v>Administrative and secretarial occupations</v>
      </c>
      <c r="B369" s="302">
        <v>0.37065209451946768</v>
      </c>
      <c r="C369" s="302">
        <v>0.91354861960472722</v>
      </c>
      <c r="D369" s="302">
        <v>3.6129945858261035E-2</v>
      </c>
      <c r="E369" s="302">
        <f t="shared" si="161"/>
        <v>1.320330659982456</v>
      </c>
      <c r="F369" s="303"/>
      <c r="G369" s="302">
        <v>0.36569701395603071</v>
      </c>
      <c r="H369" s="302">
        <v>0.84894422419345805</v>
      </c>
      <c r="I369" s="302">
        <v>2.660423154993859E-2</v>
      </c>
      <c r="J369" s="302">
        <f t="shared" si="162"/>
        <v>1.2412454696994275</v>
      </c>
      <c r="K369" s="303"/>
      <c r="L369" s="302">
        <v>0.29458303883008474</v>
      </c>
      <c r="M369" s="302">
        <v>0.81770237713393135</v>
      </c>
      <c r="N369" s="302">
        <v>2.3674132871252179E-2</v>
      </c>
      <c r="O369" s="302">
        <f t="shared" si="163"/>
        <v>1.1359595488352683</v>
      </c>
    </row>
    <row r="370" spans="1:15" s="236" customFormat="1" x14ac:dyDescent="0.2">
      <c r="A370" s="237" t="str">
        <f>name!E$8</f>
        <v>Skilled trades occupations</v>
      </c>
      <c r="B370" s="302">
        <v>0.17898366939594793</v>
      </c>
      <c r="C370" s="302">
        <v>0.13873730080215396</v>
      </c>
      <c r="D370" s="302">
        <v>0.16785227382359433</v>
      </c>
      <c r="E370" s="302">
        <f t="shared" si="161"/>
        <v>0.48557324402169622</v>
      </c>
      <c r="F370" s="303"/>
      <c r="G370" s="302">
        <v>0.14638116704373438</v>
      </c>
      <c r="H370" s="302">
        <v>8.4586092239449254E-2</v>
      </c>
      <c r="I370" s="302">
        <v>0.14584933321786928</v>
      </c>
      <c r="J370" s="302">
        <f>SUM(G370:I370)</f>
        <v>0.37681659250105293</v>
      </c>
      <c r="K370" s="303"/>
      <c r="L370" s="302">
        <v>9.5835820252757831E-2</v>
      </c>
      <c r="M370" s="302">
        <v>0.11051660335926629</v>
      </c>
      <c r="N370" s="302">
        <v>0.12614504356591083</v>
      </c>
      <c r="O370" s="302">
        <f t="shared" si="163"/>
        <v>0.33249746717793494</v>
      </c>
    </row>
    <row r="371" spans="1:15" s="236" customFormat="1" x14ac:dyDescent="0.2">
      <c r="A371" s="237" t="str">
        <f>name!E$9</f>
        <v>Caring, leisure and other service occupations</v>
      </c>
      <c r="B371" s="302">
        <v>0.38218139940007473</v>
      </c>
      <c r="C371" s="302">
        <v>0.56247345497479362</v>
      </c>
      <c r="D371" s="302">
        <v>6.2436466948205947E-2</v>
      </c>
      <c r="E371" s="302">
        <f t="shared" si="161"/>
        <v>1.0070913213230743</v>
      </c>
      <c r="F371" s="303"/>
      <c r="G371" s="302">
        <v>0.32246574830303754</v>
      </c>
      <c r="H371" s="302">
        <v>0.43997676669236724</v>
      </c>
      <c r="I371" s="302">
        <v>4.7433121734608341E-2</v>
      </c>
      <c r="J371" s="302">
        <f t="shared" ref="J371:J374" si="164">SUM(G371:I371)</f>
        <v>0.80987563673001317</v>
      </c>
      <c r="K371" s="303"/>
      <c r="L371" s="302">
        <v>0.31657934967714679</v>
      </c>
      <c r="M371" s="302">
        <v>0.44453932750422059</v>
      </c>
      <c r="N371" s="302">
        <v>4.5484851781847288E-2</v>
      </c>
      <c r="O371" s="302">
        <f t="shared" si="163"/>
        <v>0.80660352896321463</v>
      </c>
    </row>
    <row r="372" spans="1:15" s="236" customFormat="1" x14ac:dyDescent="0.2">
      <c r="A372" s="237" t="str">
        <f>name!E$10</f>
        <v>Sales and customer service occupations</v>
      </c>
      <c r="B372" s="302">
        <v>0.16841097549364981</v>
      </c>
      <c r="C372" s="302">
        <v>0.39919055118561686</v>
      </c>
      <c r="D372" s="302">
        <v>3.4376720999748527E-2</v>
      </c>
      <c r="E372" s="302">
        <f t="shared" si="161"/>
        <v>0.6019782476790152</v>
      </c>
      <c r="F372" s="303"/>
      <c r="G372" s="302">
        <v>0.1607225989130821</v>
      </c>
      <c r="H372" s="302">
        <v>0.32020431989254844</v>
      </c>
      <c r="I372" s="302">
        <v>2.3651347348699232E-2</v>
      </c>
      <c r="J372" s="302">
        <f t="shared" si="164"/>
        <v>0.50457826615432977</v>
      </c>
      <c r="K372" s="303"/>
      <c r="L372" s="302">
        <v>0.15507737820329015</v>
      </c>
      <c r="M372" s="302">
        <v>0.40468820316810333</v>
      </c>
      <c r="N372" s="302">
        <v>1.8517465120001866E-2</v>
      </c>
      <c r="O372" s="302">
        <f t="shared" si="163"/>
        <v>0.57828304649139539</v>
      </c>
    </row>
    <row r="373" spans="1:15" s="236" customFormat="1" x14ac:dyDescent="0.2">
      <c r="A373" s="237" t="str">
        <f>name!E$11</f>
        <v>Process, plant and machine operatives</v>
      </c>
      <c r="B373" s="302">
        <v>3.794735080928776E-2</v>
      </c>
      <c r="C373" s="302">
        <v>3.6994261223077057E-2</v>
      </c>
      <c r="D373" s="302">
        <v>9.6970846301052023E-3</v>
      </c>
      <c r="E373" s="302">
        <f t="shared" si="161"/>
        <v>8.4638696662470023E-2</v>
      </c>
      <c r="F373" s="303"/>
      <c r="G373" s="302">
        <v>2.7505506967199871E-2</v>
      </c>
      <c r="H373" s="302">
        <v>2.5192747081266637E-2</v>
      </c>
      <c r="I373" s="302">
        <v>9.4317677233197797E-3</v>
      </c>
      <c r="J373" s="302">
        <f t="shared" si="164"/>
        <v>6.2130021771786288E-2</v>
      </c>
      <c r="K373" s="303"/>
      <c r="L373" s="302">
        <v>2.3424856885727381E-2</v>
      </c>
      <c r="M373" s="302">
        <v>3.0524441425660243E-2</v>
      </c>
      <c r="N373" s="302">
        <v>1.0021629494858535E-2</v>
      </c>
      <c r="O373" s="302">
        <f t="shared" si="163"/>
        <v>6.3970927806246164E-2</v>
      </c>
    </row>
    <row r="374" spans="1:15" s="236" customFormat="1" x14ac:dyDescent="0.2">
      <c r="A374" s="237" t="str">
        <f>name!E$12</f>
        <v>Elementary occupations</v>
      </c>
      <c r="B374" s="302">
        <v>0.17219368945305388</v>
      </c>
      <c r="C374" s="302">
        <v>0.66558440018709775</v>
      </c>
      <c r="D374" s="302">
        <v>3.7108534678113932E-2</v>
      </c>
      <c r="E374" s="302">
        <f t="shared" si="161"/>
        <v>0.87488662431826558</v>
      </c>
      <c r="F374" s="303"/>
      <c r="G374" s="302">
        <v>0.13665409681081542</v>
      </c>
      <c r="H374" s="302">
        <v>0.4816768512938881</v>
      </c>
      <c r="I374" s="302">
        <v>2.5400725806372662E-2</v>
      </c>
      <c r="J374" s="302">
        <f t="shared" si="164"/>
        <v>0.64373167391107611</v>
      </c>
      <c r="K374" s="303"/>
      <c r="L374" s="302">
        <v>0.12657340383783042</v>
      </c>
      <c r="M374" s="302">
        <v>0.40978648883615076</v>
      </c>
      <c r="N374" s="302">
        <v>1.7638226239523144E-2</v>
      </c>
      <c r="O374" s="302">
        <f t="shared" si="163"/>
        <v>0.55399811891350437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2.8177275425088228</v>
      </c>
      <c r="C376" s="311">
        <f t="shared" ref="C376:E376" si="165">SUM(C366:C374)</f>
        <v>3.6534970192576353</v>
      </c>
      <c r="D376" s="311">
        <f t="shared" si="165"/>
        <v>2.2757754382335569</v>
      </c>
      <c r="E376" s="311">
        <f t="shared" si="165"/>
        <v>8.7470000000000141</v>
      </c>
      <c r="F376" s="311"/>
      <c r="G376" s="311">
        <f t="shared" ref="G376:J376" si="166">SUM(G366:G374)</f>
        <v>2.9282803573848448</v>
      </c>
      <c r="H376" s="311">
        <f t="shared" si="166"/>
        <v>3.2373674314137864</v>
      </c>
      <c r="I376" s="311">
        <f t="shared" si="166"/>
        <v>2.1123522112013635</v>
      </c>
      <c r="J376" s="311">
        <f t="shared" si="166"/>
        <v>8.2779999999999951</v>
      </c>
      <c r="K376" s="311"/>
      <c r="L376" s="311">
        <f t="shared" ref="L376:O376" si="167">SUM(L366:L374)</f>
        <v>2.8782957469588557</v>
      </c>
      <c r="M376" s="311">
        <f t="shared" si="167"/>
        <v>3.4491259870276041</v>
      </c>
      <c r="N376" s="311">
        <f t="shared" si="167"/>
        <v>1.9615782660135355</v>
      </c>
      <c r="O376" s="311">
        <f t="shared" si="167"/>
        <v>8.2889999999999961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0.38057522114100495</v>
      </c>
      <c r="C383" s="302">
        <v>6.4822220994037505E-2</v>
      </c>
      <c r="D383" s="302">
        <v>0.27020987468194757</v>
      </c>
      <c r="E383" s="302">
        <f>SUM(B383:D383)</f>
        <v>0.71560731681699008</v>
      </c>
      <c r="F383" s="303"/>
      <c r="G383" s="302">
        <v>0.36374132389714292</v>
      </c>
      <c r="H383" s="302">
        <v>0.10034332637827333</v>
      </c>
      <c r="I383" s="302">
        <v>0.28646111041248407</v>
      </c>
      <c r="J383" s="302">
        <f>SUM(G383:I383)</f>
        <v>0.75054576068790024</v>
      </c>
      <c r="K383" s="303"/>
      <c r="L383" s="302">
        <v>0.38918418947253236</v>
      </c>
      <c r="M383" s="302">
        <v>0.12388966968795682</v>
      </c>
      <c r="N383" s="302">
        <v>0.27809415782595337</v>
      </c>
      <c r="O383" s="302">
        <f>SUM(L383:N383)</f>
        <v>0.79116801698644257</v>
      </c>
    </row>
    <row r="384" spans="1:15" s="236" customFormat="1" x14ac:dyDescent="0.2">
      <c r="A384" s="237" t="str">
        <f>name!E$5</f>
        <v>Professional occupations</v>
      </c>
      <c r="B384" s="302">
        <v>0.76668897466608155</v>
      </c>
      <c r="C384" s="302">
        <v>0.23544156932997901</v>
      </c>
      <c r="D384" s="302">
        <v>0.46329147141517912</v>
      </c>
      <c r="E384" s="302">
        <f t="shared" ref="E384:E391" si="168">SUM(B384:D384)</f>
        <v>1.4654220154112396</v>
      </c>
      <c r="F384" s="303"/>
      <c r="G384" s="302">
        <v>0.96049236201158528</v>
      </c>
      <c r="H384" s="302">
        <v>0.40336224748889832</v>
      </c>
      <c r="I384" s="302">
        <v>0.51059024201204539</v>
      </c>
      <c r="J384" s="302">
        <f t="shared" ref="J384:J386" si="169">SUM(G384:I384)</f>
        <v>1.8744448515125289</v>
      </c>
      <c r="K384" s="303"/>
      <c r="L384" s="302">
        <v>1.0631539085419328</v>
      </c>
      <c r="M384" s="302">
        <v>0.47827805706746401</v>
      </c>
      <c r="N384" s="302">
        <v>0.49502306920006767</v>
      </c>
      <c r="O384" s="302">
        <f t="shared" ref="O384:O391" si="170">SUM(L384:N384)</f>
        <v>2.0364550348094648</v>
      </c>
    </row>
    <row r="385" spans="1:15" s="236" customFormat="1" x14ac:dyDescent="0.2">
      <c r="A385" s="237" t="str">
        <f>name!E$6</f>
        <v>Associate professional occupations</v>
      </c>
      <c r="B385" s="302">
        <v>0.4396156446815308</v>
      </c>
      <c r="C385" s="302">
        <v>0.25071651972871012</v>
      </c>
      <c r="D385" s="302">
        <v>0.39330195619493308</v>
      </c>
      <c r="E385" s="302">
        <f t="shared" si="168"/>
        <v>1.0836341206051741</v>
      </c>
      <c r="F385" s="303"/>
      <c r="G385" s="302">
        <v>0.46520525467578888</v>
      </c>
      <c r="H385" s="302">
        <v>0.33454192217574497</v>
      </c>
      <c r="I385" s="302">
        <v>0.42788380741868171</v>
      </c>
      <c r="J385" s="302">
        <f t="shared" si="169"/>
        <v>1.2276309842702156</v>
      </c>
      <c r="K385" s="303"/>
      <c r="L385" s="302">
        <v>0.4419930403550113</v>
      </c>
      <c r="M385" s="302">
        <v>0.34178554930758737</v>
      </c>
      <c r="N385" s="302">
        <v>0.45694645201025785</v>
      </c>
      <c r="O385" s="302">
        <f t="shared" si="170"/>
        <v>1.2407250416728566</v>
      </c>
    </row>
    <row r="386" spans="1:15" s="236" customFormat="1" x14ac:dyDescent="0.2">
      <c r="A386" s="237" t="str">
        <f>name!E$7</f>
        <v>Administrative and secretarial occupations</v>
      </c>
      <c r="B386" s="302">
        <v>0.40222836321611272</v>
      </c>
      <c r="C386" s="302">
        <v>0.4963644099217232</v>
      </c>
      <c r="D386" s="302">
        <v>0.11275200765402588</v>
      </c>
      <c r="E386" s="302">
        <f t="shared" si="168"/>
        <v>1.0113447807918619</v>
      </c>
      <c r="F386" s="303"/>
      <c r="G386" s="302">
        <v>0.39228965166248408</v>
      </c>
      <c r="H386" s="302">
        <v>0.53675578638851362</v>
      </c>
      <c r="I386" s="302">
        <v>0.13851235069176726</v>
      </c>
      <c r="J386" s="302">
        <f t="shared" si="169"/>
        <v>1.067557788742765</v>
      </c>
      <c r="K386" s="303"/>
      <c r="L386" s="302">
        <v>0.28507922628940413</v>
      </c>
      <c r="M386" s="302">
        <v>0.5602500527039499</v>
      </c>
      <c r="N386" s="302">
        <v>0.10008425580650063</v>
      </c>
      <c r="O386" s="302">
        <f t="shared" si="170"/>
        <v>0.94541353479985457</v>
      </c>
    </row>
    <row r="387" spans="1:15" s="236" customFormat="1" x14ac:dyDescent="0.2">
      <c r="A387" s="237" t="str">
        <f>name!E$8</f>
        <v>Skilled trades occupations</v>
      </c>
      <c r="B387" s="302">
        <v>0.12172635214453242</v>
      </c>
      <c r="C387" s="302">
        <v>6.5460078365703181E-2</v>
      </c>
      <c r="D387" s="302">
        <v>0.11746652727244146</v>
      </c>
      <c r="E387" s="302">
        <f t="shared" si="168"/>
        <v>0.30465295778267704</v>
      </c>
      <c r="F387" s="303"/>
      <c r="G387" s="302">
        <v>7.3496995867624398E-2</v>
      </c>
      <c r="H387" s="302">
        <v>5.1150915531674342E-2</v>
      </c>
      <c r="I387" s="302">
        <v>0.10420076653453399</v>
      </c>
      <c r="J387" s="302">
        <f>SUM(G387:I387)</f>
        <v>0.22884867793383273</v>
      </c>
      <c r="K387" s="303"/>
      <c r="L387" s="302">
        <v>5.9055068048185305E-2</v>
      </c>
      <c r="M387" s="302">
        <v>5.2561034672235489E-2</v>
      </c>
      <c r="N387" s="302">
        <v>0.14526350090501053</v>
      </c>
      <c r="O387" s="302">
        <f t="shared" si="170"/>
        <v>0.25687960362543133</v>
      </c>
    </row>
    <row r="388" spans="1:15" s="236" customFormat="1" x14ac:dyDescent="0.2">
      <c r="A388" s="237" t="str">
        <f>name!E$9</f>
        <v>Caring, leisure and other service occupations</v>
      </c>
      <c r="B388" s="302">
        <v>1.4315844142910215</v>
      </c>
      <c r="C388" s="302">
        <v>0.77054674349952068</v>
      </c>
      <c r="D388" s="302">
        <v>0.86541840266059478</v>
      </c>
      <c r="E388" s="302">
        <f t="shared" si="168"/>
        <v>3.0675495604511367</v>
      </c>
      <c r="F388" s="303"/>
      <c r="G388" s="302">
        <v>1.0042902684952315</v>
      </c>
      <c r="H388" s="302">
        <v>0.43968248293008394</v>
      </c>
      <c r="I388" s="302">
        <v>0.69704557895371755</v>
      </c>
      <c r="J388" s="302">
        <f t="shared" ref="J388:J391" si="171">SUM(G388:I388)</f>
        <v>2.1410183303790329</v>
      </c>
      <c r="K388" s="303"/>
      <c r="L388" s="302">
        <v>0.94027841048874494</v>
      </c>
      <c r="M388" s="302">
        <v>0.24980827812231032</v>
      </c>
      <c r="N388" s="302">
        <v>0.69902537262207165</v>
      </c>
      <c r="O388" s="302">
        <f t="shared" si="170"/>
        <v>1.8891120612331269</v>
      </c>
    </row>
    <row r="389" spans="1:15" s="236" customFormat="1" x14ac:dyDescent="0.2">
      <c r="A389" s="237" t="str">
        <f>name!E$10</f>
        <v>Sales and customer service occupations</v>
      </c>
      <c r="B389" s="302">
        <v>0.13524305045108417</v>
      </c>
      <c r="C389" s="302">
        <v>0.15691474227163343</v>
      </c>
      <c r="D389" s="302">
        <v>9.0115625217160572E-2</v>
      </c>
      <c r="E389" s="302">
        <f t="shared" si="168"/>
        <v>0.38227341793987812</v>
      </c>
      <c r="F389" s="303"/>
      <c r="G389" s="302">
        <v>0.10120617344533918</v>
      </c>
      <c r="H389" s="302">
        <v>0.14362356655838482</v>
      </c>
      <c r="I389" s="302">
        <v>5.9156273383495196E-2</v>
      </c>
      <c r="J389" s="302">
        <f t="shared" si="171"/>
        <v>0.3039860133872192</v>
      </c>
      <c r="K389" s="303"/>
      <c r="L389" s="302">
        <v>9.7557745871186791E-2</v>
      </c>
      <c r="M389" s="302">
        <v>0.16711562751813949</v>
      </c>
      <c r="N389" s="302">
        <v>4.1210810105243141E-2</v>
      </c>
      <c r="O389" s="302">
        <f t="shared" si="170"/>
        <v>0.30588418349456942</v>
      </c>
    </row>
    <row r="390" spans="1:15" s="236" customFormat="1" x14ac:dyDescent="0.2">
      <c r="A390" s="237" t="str">
        <f>name!E$11</f>
        <v>Process, plant and machine operatives</v>
      </c>
      <c r="B390" s="302">
        <v>0.12322348144523557</v>
      </c>
      <c r="C390" s="302">
        <v>5.5403551928679309E-2</v>
      </c>
      <c r="D390" s="302">
        <v>2.7786696681714327E-2</v>
      </c>
      <c r="E390" s="302">
        <f t="shared" si="168"/>
        <v>0.20641373005562921</v>
      </c>
      <c r="F390" s="303"/>
      <c r="G390" s="302">
        <v>6.8534936086176973E-2</v>
      </c>
      <c r="H390" s="302">
        <v>4.2558300288879435E-2</v>
      </c>
      <c r="I390" s="302">
        <v>3.0180757893035547E-2</v>
      </c>
      <c r="J390" s="302">
        <f t="shared" si="171"/>
        <v>0.14127399426809195</v>
      </c>
      <c r="K390" s="303"/>
      <c r="L390" s="302">
        <v>5.9590587898686181E-2</v>
      </c>
      <c r="M390" s="302">
        <v>3.2208996211956685E-2</v>
      </c>
      <c r="N390" s="302">
        <v>1.9867830723332005E-2</v>
      </c>
      <c r="O390" s="302">
        <f t="shared" si="170"/>
        <v>0.11166741483397488</v>
      </c>
    </row>
    <row r="391" spans="1:15" s="236" customFormat="1" x14ac:dyDescent="0.2">
      <c r="A391" s="237" t="str">
        <f>name!E$12</f>
        <v>Elementary occupations</v>
      </c>
      <c r="B391" s="302">
        <v>0.30447334310868868</v>
      </c>
      <c r="C391" s="302">
        <v>0.35363187631602627</v>
      </c>
      <c r="D391" s="302">
        <v>0.17799688072069431</v>
      </c>
      <c r="E391" s="302">
        <f t="shared" si="168"/>
        <v>0.83610210014540931</v>
      </c>
      <c r="F391" s="303"/>
      <c r="G391" s="302">
        <v>0.19092632970256926</v>
      </c>
      <c r="H391" s="302">
        <v>0.29320955373844915</v>
      </c>
      <c r="I391" s="302">
        <v>0.11155771537739208</v>
      </c>
      <c r="J391" s="302">
        <f t="shared" si="171"/>
        <v>0.59569359881841055</v>
      </c>
      <c r="K391" s="303"/>
      <c r="L391" s="302">
        <v>0.20041582027091098</v>
      </c>
      <c r="M391" s="302">
        <v>0.21571883523430394</v>
      </c>
      <c r="N391" s="302">
        <v>8.7560453039059072E-2</v>
      </c>
      <c r="O391" s="302">
        <f t="shared" si="170"/>
        <v>0.50369510854427402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4.1053588451452923</v>
      </c>
      <c r="C393" s="311">
        <f t="shared" ref="C393:E393" si="172">SUM(C383:C391)</f>
        <v>2.449301712356013</v>
      </c>
      <c r="D393" s="311">
        <f t="shared" si="172"/>
        <v>2.5183394424986916</v>
      </c>
      <c r="E393" s="311">
        <f t="shared" si="172"/>
        <v>9.0729999999999951</v>
      </c>
      <c r="F393" s="311"/>
      <c r="G393" s="311">
        <f t="shared" ref="G393:J393" si="173">SUM(G383:G391)</f>
        <v>3.620183295843943</v>
      </c>
      <c r="H393" s="311">
        <f t="shared" si="173"/>
        <v>2.3452281014789023</v>
      </c>
      <c r="I393" s="311">
        <f t="shared" si="173"/>
        <v>2.3655886026771524</v>
      </c>
      <c r="J393" s="311">
        <f t="shared" si="173"/>
        <v>8.330999999999996</v>
      </c>
      <c r="K393" s="311"/>
      <c r="L393" s="311">
        <f t="shared" ref="L393:O393" si="174">SUM(L383:L391)</f>
        <v>3.5363079972365945</v>
      </c>
      <c r="M393" s="311">
        <f t="shared" si="174"/>
        <v>2.2216161005259036</v>
      </c>
      <c r="N393" s="311">
        <f t="shared" si="174"/>
        <v>2.323075902237496</v>
      </c>
      <c r="O393" s="311">
        <f t="shared" si="174"/>
        <v>8.0809999999999942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Worcestershire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Worcestershire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Worcestershire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24.076161137400419</v>
      </c>
      <c r="C8" s="11">
        <f t="array" ref="C8:C16">MMULT(aggregation!$B$13:$AA$21,'Occ T2'!C8:C33)</f>
        <v>28.181210560410015</v>
      </c>
      <c r="D8" s="11">
        <f t="array" ref="D8:D16">MMULT(aggregation!$B$13:$AA$21,'Occ T2'!D8:D33)</f>
        <v>28.921634401011623</v>
      </c>
      <c r="E8" s="11">
        <f t="array" ref="E8:E16">MMULT(aggregation!$B$13:$AA$21,'Occ T2'!E8:E33)</f>
        <v>29.703928341740422</v>
      </c>
      <c r="F8" s="11">
        <f t="array" ref="F8:F16">MMULT(aggregation!$B$13:$AA$21,'Occ T2'!F8:F33)</f>
        <v>33.681778221552925</v>
      </c>
      <c r="G8" s="11"/>
      <c r="H8" s="11">
        <f>F8-D8</f>
        <v>4.7601438205413018</v>
      </c>
      <c r="I8" s="11">
        <f t="array" ref="I8:I16">MMULT(aggregation!$B$13:$AA$21,'Occ T2'!I8:I33)</f>
        <v>16.501837107581846</v>
      </c>
      <c r="J8" s="11">
        <f>SUM(H8:I8)</f>
        <v>21.261980928123148</v>
      </c>
      <c r="L8" s="10" t="str">
        <f>name!E4</f>
        <v>Managers, directors and senior officials</v>
      </c>
      <c r="M8" s="11">
        <f t="array" ref="M8:M16">MMULT(aggregation!$B$13:$AA$21,'Occ T2'!M8:M33)</f>
        <v>16.301584712974805</v>
      </c>
      <c r="N8" s="11">
        <f t="array" ref="N8:N16">MMULT(aggregation!$B$13:$AA$21,'Occ T2'!N8:N33)</f>
        <v>18.792476149381383</v>
      </c>
      <c r="O8" s="11">
        <f t="array" ref="O8:O16">MMULT(aggregation!$B$13:$AA$21,'Occ T2'!O8:O33)</f>
        <v>18.696947320573145</v>
      </c>
      <c r="P8" s="11">
        <f t="array" ref="P8:P16">MMULT(aggregation!$B$13:$AA$21,'Occ T2'!P8:P33)</f>
        <v>18.784233216840384</v>
      </c>
      <c r="Q8" s="11">
        <f t="array" ref="Q8:Q16">MMULT(aggregation!$B$13:$AA$21,'Occ T2'!Q8:Q33)</f>
        <v>20.589974903393443</v>
      </c>
      <c r="R8" s="11"/>
      <c r="S8" s="11">
        <f>Q8-O8</f>
        <v>1.8930275828202987</v>
      </c>
      <c r="T8" s="11">
        <f t="array" ref="T8:T16">MMULT(aggregation!$B$13:$AA$21,'Occ T2'!T8:T33)</f>
        <v>9.3464256774641381</v>
      </c>
      <c r="U8" s="11">
        <f>SUM(S8:T8)</f>
        <v>11.239453260284437</v>
      </c>
      <c r="W8" s="10" t="str">
        <f>name!E4</f>
        <v>Managers, directors and senior officials</v>
      </c>
      <c r="X8" s="11">
        <f t="array" ref="X8:X16">MMULT(aggregation!$B$13:$AA$21,'Occ T2'!X8:X33)</f>
        <v>7.7745764244256277</v>
      </c>
      <c r="Y8" s="11">
        <f t="array" ref="Y8:Y16">MMULT(aggregation!$B$13:$AA$21,'Occ T2'!Y8:Y33)</f>
        <v>9.3887344110286115</v>
      </c>
      <c r="Z8" s="11">
        <f t="array" ref="Z8:Z16">MMULT(aggregation!$B$13:$AA$21,'Occ T2'!Z8:Z33)</f>
        <v>10.224687080438477</v>
      </c>
      <c r="AA8" s="11">
        <f t="array" ref="AA8:AA16">MMULT(aggregation!$B$13:$AA$21,'Occ T2'!AA8:AA33)</f>
        <v>10.919695124900041</v>
      </c>
      <c r="AB8" s="11">
        <f t="array" ref="AB8:AB16">MMULT(aggregation!$B$13:$AA$21,'Occ T2'!AB8:AB33)</f>
        <v>13.091803318159508</v>
      </c>
      <c r="AC8" s="11"/>
      <c r="AD8" s="11">
        <f>AB8-Z8</f>
        <v>2.8671162377210315</v>
      </c>
      <c r="AE8" s="11">
        <f t="array" ref="AE8:AE16">MMULT(aggregation!$B$13:$AA$21,'Occ T2'!AE8:AE33)</f>
        <v>7.1554114301177094</v>
      </c>
      <c r="AF8" s="11">
        <f>SUM(AD8:AE8)</f>
        <v>10.022527667838741</v>
      </c>
    </row>
    <row r="9" spans="1:32" x14ac:dyDescent="0.2">
      <c r="A9" t="str">
        <f>name!E5</f>
        <v>Professional occupations</v>
      </c>
      <c r="B9" s="11">
        <v>50.121799433939927</v>
      </c>
      <c r="C9" s="11">
        <v>57.877242100284207</v>
      </c>
      <c r="D9" s="11">
        <v>60.527182508358948</v>
      </c>
      <c r="E9" s="11">
        <v>65.292206846922412</v>
      </c>
      <c r="F9" s="11">
        <v>73.021519827684131</v>
      </c>
      <c r="G9" s="11"/>
      <c r="H9" s="11">
        <f t="shared" ref="H9:H16" si="0">F9-D9</f>
        <v>12.494337319325183</v>
      </c>
      <c r="I9" s="11">
        <v>31.075905308906652</v>
      </c>
      <c r="J9" s="11">
        <f t="shared" ref="J9:J15" si="1">SUM(H9:I9)</f>
        <v>43.570242628231838</v>
      </c>
      <c r="L9" s="10" t="str">
        <f>name!E5</f>
        <v>Professional occupations</v>
      </c>
      <c r="M9" s="11">
        <v>26.485715271596064</v>
      </c>
      <c r="N9" s="11">
        <v>30.341531722221379</v>
      </c>
      <c r="O9" s="11">
        <v>31.932846745562443</v>
      </c>
      <c r="P9" s="11">
        <v>34.038663706962339</v>
      </c>
      <c r="Q9" s="11">
        <v>37.03705591632152</v>
      </c>
      <c r="R9" s="11"/>
      <c r="S9" s="11">
        <f t="shared" ref="S9:S16" si="2">Q9-O9</f>
        <v>5.1042091707590771</v>
      </c>
      <c r="T9" s="11">
        <v>13.106109025283569</v>
      </c>
      <c r="U9" s="11">
        <f t="shared" ref="U9:U12" si="3">SUM(S9:T9)</f>
        <v>18.210318196042646</v>
      </c>
      <c r="W9" s="10" t="str">
        <f>name!E5</f>
        <v>Professional occupations</v>
      </c>
      <c r="X9" s="11">
        <v>23.636084162343899</v>
      </c>
      <c r="Y9" s="11">
        <v>27.535710378062845</v>
      </c>
      <c r="Z9" s="11">
        <v>28.594335762796476</v>
      </c>
      <c r="AA9" s="11">
        <v>31.253543139960144</v>
      </c>
      <c r="AB9" s="11">
        <v>35.984463911362582</v>
      </c>
      <c r="AC9" s="11"/>
      <c r="AD9" s="11">
        <f t="shared" ref="AD9:AD16" si="4">AB9-Z9</f>
        <v>7.3901281485661059</v>
      </c>
      <c r="AE9" s="11">
        <v>17.969796283623083</v>
      </c>
      <c r="AF9" s="11">
        <f t="shared" ref="AF9:AF12" si="5">SUM(AD9:AE9)</f>
        <v>25.359924432189189</v>
      </c>
    </row>
    <row r="10" spans="1:32" x14ac:dyDescent="0.2">
      <c r="A10" t="str">
        <f>name!E6</f>
        <v>Associate professional occupations</v>
      </c>
      <c r="B10" s="11">
        <v>32.240284176453081</v>
      </c>
      <c r="C10" s="11">
        <v>35.998907133525776</v>
      </c>
      <c r="D10" s="11">
        <v>37.21325862490545</v>
      </c>
      <c r="E10" s="11">
        <v>36.262953429652612</v>
      </c>
      <c r="F10" s="11">
        <v>39.446225586947399</v>
      </c>
      <c r="G10" s="11"/>
      <c r="H10" s="11">
        <f t="shared" si="0"/>
        <v>2.2329669620419494</v>
      </c>
      <c r="I10" s="11">
        <v>17.087672245986358</v>
      </c>
      <c r="J10" s="11">
        <f t="shared" si="1"/>
        <v>19.320639208028307</v>
      </c>
      <c r="L10" s="10" t="str">
        <f>name!E6</f>
        <v>Associate professional occupations</v>
      </c>
      <c r="M10" s="11">
        <v>18.048978419869446</v>
      </c>
      <c r="N10" s="11">
        <v>19.946971966971244</v>
      </c>
      <c r="O10" s="11">
        <v>20.612570226307621</v>
      </c>
      <c r="P10" s="11">
        <v>19.320206669252443</v>
      </c>
      <c r="Q10" s="11">
        <v>20.024780703196424</v>
      </c>
      <c r="R10" s="11"/>
      <c r="S10" s="11">
        <f t="shared" si="2"/>
        <v>-0.58778952311119781</v>
      </c>
      <c r="T10" s="11">
        <v>7.3666163454021358</v>
      </c>
      <c r="U10" s="11">
        <f t="shared" si="3"/>
        <v>6.778826822290938</v>
      </c>
      <c r="W10" s="10" t="str">
        <f>name!E6</f>
        <v>Associate professional occupations</v>
      </c>
      <c r="X10" s="11">
        <v>14.191305756583665</v>
      </c>
      <c r="Y10" s="11">
        <v>16.051935166554529</v>
      </c>
      <c r="Z10" s="11">
        <v>16.600688398597836</v>
      </c>
      <c r="AA10" s="11">
        <v>16.942746760400137</v>
      </c>
      <c r="AB10" s="11">
        <v>19.421444883750944</v>
      </c>
      <c r="AC10" s="11"/>
      <c r="AD10" s="11">
        <f t="shared" si="4"/>
        <v>2.8207564851531082</v>
      </c>
      <c r="AE10" s="11">
        <v>9.7210559005842256</v>
      </c>
      <c r="AF10" s="11">
        <f t="shared" si="5"/>
        <v>12.541812385737334</v>
      </c>
    </row>
    <row r="11" spans="1:32" x14ac:dyDescent="0.2">
      <c r="A11" t="str">
        <f>name!E7</f>
        <v>Administrative and secretarial occupations</v>
      </c>
      <c r="B11" s="11">
        <v>34.169541610087698</v>
      </c>
      <c r="C11" s="11">
        <v>33.664562207264169</v>
      </c>
      <c r="D11" s="11">
        <v>34.641600824238729</v>
      </c>
      <c r="E11" s="11">
        <v>33.051384794663306</v>
      </c>
      <c r="F11" s="11">
        <v>30.347208405009027</v>
      </c>
      <c r="G11" s="11"/>
      <c r="H11" s="11">
        <f t="shared" si="0"/>
        <v>-4.2943924192297018</v>
      </c>
      <c r="I11" s="11">
        <v>16.193093245034245</v>
      </c>
      <c r="J11" s="11">
        <f t="shared" si="1"/>
        <v>11.898700825804543</v>
      </c>
      <c r="L11" s="10" t="str">
        <f>name!E7</f>
        <v>Administrative and secretarial occupations</v>
      </c>
      <c r="M11" s="11">
        <v>9.2467626450032476</v>
      </c>
      <c r="N11" s="11">
        <v>8.9732722426804301</v>
      </c>
      <c r="O11" s="11">
        <v>10.543917798581418</v>
      </c>
      <c r="P11" s="11">
        <v>10.416018611167688</v>
      </c>
      <c r="Q11" s="11">
        <v>11.67982040708206</v>
      </c>
      <c r="R11" s="11"/>
      <c r="S11" s="11">
        <f t="shared" si="2"/>
        <v>1.1359026085006416</v>
      </c>
      <c r="T11" s="11">
        <v>4.103755624614478</v>
      </c>
      <c r="U11" s="11">
        <f t="shared" si="3"/>
        <v>5.2396582331151196</v>
      </c>
      <c r="W11" s="10" t="str">
        <f>name!E7</f>
        <v>Administrative and secretarial occupations</v>
      </c>
      <c r="X11" s="11">
        <v>24.922778965084461</v>
      </c>
      <c r="Y11" s="11">
        <v>24.691289964583753</v>
      </c>
      <c r="Z11" s="11">
        <v>24.097683025657307</v>
      </c>
      <c r="AA11" s="11">
        <v>22.635366183495609</v>
      </c>
      <c r="AB11" s="11">
        <v>18.667387997926948</v>
      </c>
      <c r="AC11" s="11"/>
      <c r="AD11" s="11">
        <f t="shared" si="4"/>
        <v>-5.4302950277303594</v>
      </c>
      <c r="AE11" s="11">
        <v>12.089337620419764</v>
      </c>
      <c r="AF11" s="11">
        <f t="shared" si="5"/>
        <v>6.6590425926894046</v>
      </c>
    </row>
    <row r="12" spans="1:32" x14ac:dyDescent="0.2">
      <c r="A12" t="str">
        <f>name!E8</f>
        <v>Skilled trades occupations</v>
      </c>
      <c r="B12" s="11">
        <v>35.154203125093879</v>
      </c>
      <c r="C12" s="11">
        <v>35.835875612075704</v>
      </c>
      <c r="D12" s="11">
        <v>30.53197246111197</v>
      </c>
      <c r="E12" s="11">
        <v>30.234375434496382</v>
      </c>
      <c r="F12" s="11">
        <v>28.373327767114084</v>
      </c>
      <c r="G12" s="11"/>
      <c r="H12" s="11">
        <f t="shared" si="0"/>
        <v>-2.1586446939978856</v>
      </c>
      <c r="I12" s="11">
        <v>12.447491706516761</v>
      </c>
      <c r="J12" s="11">
        <f t="shared" si="1"/>
        <v>10.288847012518875</v>
      </c>
      <c r="L12" s="10" t="str">
        <f>name!E8</f>
        <v>Skilled trades occupations</v>
      </c>
      <c r="M12" s="11">
        <v>32.192373815682522</v>
      </c>
      <c r="N12" s="11">
        <v>32.914091621065253</v>
      </c>
      <c r="O12" s="11">
        <v>27.352749626892805</v>
      </c>
      <c r="P12" s="11">
        <v>26.709596339062951</v>
      </c>
      <c r="Q12" s="11">
        <v>24.557360239177083</v>
      </c>
      <c r="R12" s="11"/>
      <c r="S12" s="11">
        <f t="shared" si="2"/>
        <v>-2.7953893877157228</v>
      </c>
      <c r="T12" s="11">
        <v>10.317658208716212</v>
      </c>
      <c r="U12" s="11">
        <f t="shared" si="3"/>
        <v>7.5222688210004893</v>
      </c>
      <c r="W12" s="10" t="str">
        <f>name!E8</f>
        <v>Skilled trades occupations</v>
      </c>
      <c r="X12" s="11">
        <v>2.9618293094113541</v>
      </c>
      <c r="Y12" s="11">
        <v>2.9217839910104377</v>
      </c>
      <c r="Z12" s="11">
        <v>3.1792228342191446</v>
      </c>
      <c r="AA12" s="11">
        <v>3.5247790954334359</v>
      </c>
      <c r="AB12" s="11">
        <v>3.8159675279370089</v>
      </c>
      <c r="AC12" s="11"/>
      <c r="AD12" s="11">
        <f t="shared" si="4"/>
        <v>0.63674469371786424</v>
      </c>
      <c r="AE12" s="11">
        <v>2.1298334978005515</v>
      </c>
      <c r="AF12" s="11">
        <f t="shared" si="5"/>
        <v>2.7665781915184158</v>
      </c>
    </row>
    <row r="13" spans="1:32" x14ac:dyDescent="0.2">
      <c r="A13" t="str">
        <f>name!E9</f>
        <v>Caring, leisure and other service occupations</v>
      </c>
      <c r="B13" s="11">
        <v>27.774672603691172</v>
      </c>
      <c r="C13" s="11">
        <v>28.593307896228175</v>
      </c>
      <c r="D13" s="11">
        <v>27.258138847486396</v>
      </c>
      <c r="E13" s="11">
        <v>29.09484868505854</v>
      </c>
      <c r="F13" s="11">
        <v>31.765186667557494</v>
      </c>
      <c r="G13" s="11"/>
      <c r="H13" s="11">
        <f t="shared" si="0"/>
        <v>4.5070478200710973</v>
      </c>
      <c r="I13" s="11">
        <v>16.547253480490784</v>
      </c>
      <c r="J13" s="11">
        <f>SUM(H13:I13)</f>
        <v>21.054301300561882</v>
      </c>
      <c r="L13" s="10" t="str">
        <f>name!E9</f>
        <v>Caring, leisure and other service occupations</v>
      </c>
      <c r="M13" s="11">
        <v>4.2250787197368975</v>
      </c>
      <c r="N13" s="11">
        <v>4.5051035636913142</v>
      </c>
      <c r="O13" s="11">
        <v>4.3329890775779649</v>
      </c>
      <c r="P13" s="11">
        <v>4.8403065689832099</v>
      </c>
      <c r="Q13" s="11">
        <v>5.4177862331588607</v>
      </c>
      <c r="R13" s="11"/>
      <c r="S13" s="11">
        <f t="shared" si="2"/>
        <v>1.0847971555808957</v>
      </c>
      <c r="T13" s="11">
        <v>2.1720227558708407</v>
      </c>
      <c r="U13" s="11">
        <f>SUM(S13:T13)</f>
        <v>3.2568199114517364</v>
      </c>
      <c r="W13" s="10" t="str">
        <f>name!E9</f>
        <v>Caring, leisure and other service occupations</v>
      </c>
      <c r="X13" s="11">
        <v>23.54959388395427</v>
      </c>
      <c r="Y13" s="11">
        <v>24.088204332536861</v>
      </c>
      <c r="Z13" s="11">
        <v>22.92514976990844</v>
      </c>
      <c r="AA13" s="11">
        <v>24.254542116075331</v>
      </c>
      <c r="AB13" s="11">
        <v>26.347400434398626</v>
      </c>
      <c r="AC13" s="11"/>
      <c r="AD13" s="11">
        <f t="shared" si="4"/>
        <v>3.4222506644901856</v>
      </c>
      <c r="AE13" s="11">
        <v>14.375230724619941</v>
      </c>
      <c r="AF13" s="11">
        <f>SUM(AD13:AE13)</f>
        <v>17.797481389110125</v>
      </c>
    </row>
    <row r="14" spans="1:32" x14ac:dyDescent="0.2">
      <c r="A14" t="str">
        <f>name!E10</f>
        <v>Sales and customer service occupations</v>
      </c>
      <c r="B14" s="11">
        <v>23.350914488259292</v>
      </c>
      <c r="C14" s="11">
        <v>23.117846465491599</v>
      </c>
      <c r="D14" s="11">
        <v>22.776022271702828</v>
      </c>
      <c r="E14" s="11">
        <v>23.322431912111362</v>
      </c>
      <c r="F14" s="11">
        <v>23.931391787341216</v>
      </c>
      <c r="G14" s="11"/>
      <c r="H14" s="11">
        <f t="shared" si="0"/>
        <v>1.1553695156383874</v>
      </c>
      <c r="I14" s="11">
        <v>10.618904266716923</v>
      </c>
      <c r="J14" s="11">
        <f t="shared" si="1"/>
        <v>11.77427378235531</v>
      </c>
      <c r="L14" s="10" t="str">
        <f>name!E10</f>
        <v>Sales and customer service occupations</v>
      </c>
      <c r="M14" s="11">
        <v>9.470772848335109</v>
      </c>
      <c r="N14" s="11">
        <v>9.8347219496852354</v>
      </c>
      <c r="O14" s="11">
        <v>9.9512749480219647</v>
      </c>
      <c r="P14" s="11">
        <v>10.548048952236183</v>
      </c>
      <c r="Q14" s="11">
        <v>10.967380592812795</v>
      </c>
      <c r="R14" s="11"/>
      <c r="S14" s="11">
        <f t="shared" si="2"/>
        <v>1.0161056447908301</v>
      </c>
      <c r="T14" s="11">
        <v>3.5446634325643629</v>
      </c>
      <c r="U14" s="11">
        <f t="shared" ref="U14:U15" si="6">SUM(S14:T14)</f>
        <v>4.560769077355193</v>
      </c>
      <c r="W14" s="10" t="str">
        <f>name!E10</f>
        <v>Sales and customer service occupations</v>
      </c>
      <c r="X14" s="11">
        <v>13.880141639924188</v>
      </c>
      <c r="Y14" s="11">
        <v>13.283124515806348</v>
      </c>
      <c r="Z14" s="11">
        <v>12.82474732368086</v>
      </c>
      <c r="AA14" s="11">
        <v>12.774382959875178</v>
      </c>
      <c r="AB14" s="11">
        <v>12.964011194528421</v>
      </c>
      <c r="AC14" s="11"/>
      <c r="AD14" s="11">
        <f t="shared" si="4"/>
        <v>0.13926387084756087</v>
      </c>
      <c r="AE14" s="11">
        <v>7.0742408341525609</v>
      </c>
      <c r="AF14" s="11">
        <f t="shared" ref="AF14:AF15" si="7">SUM(AD14:AE14)</f>
        <v>7.2135047050001218</v>
      </c>
    </row>
    <row r="15" spans="1:32" x14ac:dyDescent="0.2">
      <c r="A15" t="str">
        <f>name!E11</f>
        <v>Process, plant and machine operatives</v>
      </c>
      <c r="B15" s="11">
        <v>23.140406448960825</v>
      </c>
      <c r="C15" s="11">
        <v>24.645444827039679</v>
      </c>
      <c r="D15" s="11">
        <v>21.446071380724455</v>
      </c>
      <c r="E15" s="11">
        <v>24.401511171085183</v>
      </c>
      <c r="F15" s="11">
        <v>24.464901392093509</v>
      </c>
      <c r="G15" s="11"/>
      <c r="H15" s="11">
        <f t="shared" si="0"/>
        <v>3.0188300113690545</v>
      </c>
      <c r="I15" s="11">
        <v>11.343185064968981</v>
      </c>
      <c r="J15" s="11">
        <f t="shared" si="1"/>
        <v>14.362015076338036</v>
      </c>
      <c r="L15" s="10" t="str">
        <f>name!E11</f>
        <v>Process, plant and machine operatives</v>
      </c>
      <c r="M15" s="11">
        <v>20.102128942199471</v>
      </c>
      <c r="N15" s="11">
        <v>21.523171606954783</v>
      </c>
      <c r="O15" s="11">
        <v>18.725451270932169</v>
      </c>
      <c r="P15" s="11">
        <v>20.814059767858303</v>
      </c>
      <c r="Q15" s="11">
        <v>20.647828565107829</v>
      </c>
      <c r="R15" s="11"/>
      <c r="S15" s="11">
        <f t="shared" si="2"/>
        <v>1.9223772941756607</v>
      </c>
      <c r="T15" s="11">
        <v>9.4103573791554105</v>
      </c>
      <c r="U15" s="11">
        <f t="shared" si="6"/>
        <v>11.332734673331071</v>
      </c>
      <c r="W15" s="10" t="str">
        <f>name!E11</f>
        <v>Process, plant and machine operatives</v>
      </c>
      <c r="X15" s="11">
        <v>3.038277506761347</v>
      </c>
      <c r="Y15" s="11">
        <v>3.1222732200848755</v>
      </c>
      <c r="Z15" s="11">
        <v>2.7206201097922786</v>
      </c>
      <c r="AA15" s="11">
        <v>3.5874514032268752</v>
      </c>
      <c r="AB15" s="11">
        <v>3.8170728269856746</v>
      </c>
      <c r="AC15" s="11"/>
      <c r="AD15" s="11">
        <f t="shared" si="4"/>
        <v>1.096452717193396</v>
      </c>
      <c r="AE15" s="11">
        <v>1.9328276858135716</v>
      </c>
      <c r="AF15" s="11">
        <f t="shared" si="7"/>
        <v>3.0292804030069673</v>
      </c>
    </row>
    <row r="16" spans="1:32" x14ac:dyDescent="0.2">
      <c r="A16" t="str">
        <f>name!E12</f>
        <v>Elementary occupations</v>
      </c>
      <c r="B16" s="11">
        <v>32.603016976113679</v>
      </c>
      <c r="C16" s="11">
        <v>35.615603197680684</v>
      </c>
      <c r="D16" s="11">
        <v>31.594118680459662</v>
      </c>
      <c r="E16" s="11">
        <v>31.418359384269721</v>
      </c>
      <c r="F16" s="11">
        <v>30.230460344700163</v>
      </c>
      <c r="G16" s="11"/>
      <c r="H16" s="11">
        <f t="shared" si="0"/>
        <v>-1.3636583357594994</v>
      </c>
      <c r="I16" s="11">
        <v>14.985377508386865</v>
      </c>
      <c r="J16" s="11">
        <f>SUM(H16:I16)</f>
        <v>13.621719172627365</v>
      </c>
      <c r="L16" s="10" t="str">
        <f>name!E12</f>
        <v>Elementary occupations</v>
      </c>
      <c r="M16" s="11">
        <v>17.740387854918126</v>
      </c>
      <c r="N16" s="11">
        <v>18.57685734493597</v>
      </c>
      <c r="O16" s="11">
        <v>17.000716213828206</v>
      </c>
      <c r="P16" s="11">
        <v>17.389617816575822</v>
      </c>
      <c r="Q16" s="11">
        <v>16.861794649013063</v>
      </c>
      <c r="R16" s="11"/>
      <c r="S16" s="11">
        <f t="shared" si="2"/>
        <v>-0.13892156481514206</v>
      </c>
      <c r="T16" s="11">
        <v>6.7808767192608954</v>
      </c>
      <c r="U16" s="11">
        <f>SUM(S16:T16)</f>
        <v>6.6419551544457534</v>
      </c>
      <c r="W16" s="10" t="str">
        <f>name!E12</f>
        <v>Elementary occupations</v>
      </c>
      <c r="X16" s="11">
        <v>14.862629121195535</v>
      </c>
      <c r="Y16" s="11">
        <v>17.038745852744718</v>
      </c>
      <c r="Z16" s="11">
        <v>14.593402466631492</v>
      </c>
      <c r="AA16" s="11">
        <v>14.028741567693896</v>
      </c>
      <c r="AB16" s="11">
        <v>13.36866569568709</v>
      </c>
      <c r="AC16" s="11"/>
      <c r="AD16" s="11">
        <f t="shared" si="4"/>
        <v>-1.2247367709444017</v>
      </c>
      <c r="AE16" s="11">
        <v>8.2045007891259711</v>
      </c>
      <c r="AF16" s="11">
        <f>SUM(AD16:AE16)</f>
        <v>6.9797640181815694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282.63099999999997</v>
      </c>
      <c r="C18" s="34">
        <f>SUM(C8:C16)</f>
        <v>303.53000000000003</v>
      </c>
      <c r="D18" s="34">
        <f>SUM(D8:D16)</f>
        <v>294.91000000000008</v>
      </c>
      <c r="E18" s="34">
        <f>SUM(E8:E16)</f>
        <v>302.78199999999993</v>
      </c>
      <c r="F18" s="34">
        <f>SUM(F8:F16)</f>
        <v>315.26199999999994</v>
      </c>
      <c r="G18" s="11"/>
      <c r="H18" s="34">
        <f>SUM(H8:H16)</f>
        <v>20.351999999999887</v>
      </c>
      <c r="I18" s="34">
        <f>SUM(I8:I16)</f>
        <v>146.80071993458944</v>
      </c>
      <c r="J18" s="34">
        <f>SUM(H18:I18)</f>
        <v>167.15271993458933</v>
      </c>
      <c r="L18" s="231" t="str">
        <f>name!E3</f>
        <v>All occupations</v>
      </c>
      <c r="M18" s="34">
        <f>SUM(M8:M16)</f>
        <v>153.81378323031566</v>
      </c>
      <c r="N18" s="34">
        <f>SUM(N8:N16)</f>
        <v>165.40819816758702</v>
      </c>
      <c r="O18" s="34">
        <f>SUM(O8:O16)</f>
        <v>159.14946322827774</v>
      </c>
      <c r="P18" s="34">
        <f>SUM(P8:P16)</f>
        <v>162.86075164893933</v>
      </c>
      <c r="Q18" s="34">
        <f>SUM(Q8:Q16)</f>
        <v>167.78378220926308</v>
      </c>
      <c r="R18" s="11"/>
      <c r="S18" s="34">
        <f>SUM(S8:S16)</f>
        <v>8.6343189809853413</v>
      </c>
      <c r="T18" s="34">
        <f>SUM(T8:T16)</f>
        <v>66.14848516833203</v>
      </c>
      <c r="U18" s="34">
        <f>SUM(S18:T18)</f>
        <v>74.782804149317371</v>
      </c>
      <c r="W18" s="231" t="str">
        <f>name!E3</f>
        <v>All occupations</v>
      </c>
      <c r="X18" s="34">
        <f>SUM(X8:X16)</f>
        <v>128.81721676968434</v>
      </c>
      <c r="Y18" s="34">
        <f>SUM(Y8:Y16)</f>
        <v>138.12180183241298</v>
      </c>
      <c r="Z18" s="34">
        <f>SUM(Z8:Z16)</f>
        <v>135.76053677172231</v>
      </c>
      <c r="AA18" s="34">
        <f>SUM(AA8:AA16)</f>
        <v>139.92124835106065</v>
      </c>
      <c r="AB18" s="34">
        <f>SUM(AB8:AB16)</f>
        <v>147.47821779073681</v>
      </c>
      <c r="AC18" s="11"/>
      <c r="AD18" s="34">
        <f>SUM(AD8:AD16)</f>
        <v>11.71768101901449</v>
      </c>
      <c r="AE18" s="34">
        <f>SUM(AE8:AE16)</f>
        <v>80.652234766257379</v>
      </c>
      <c r="AF18" s="34">
        <f>SUM(AD18:AE18)</f>
        <v>92.369915785271871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8.5185847049334367</v>
      </c>
      <c r="C26" s="18">
        <f t="shared" si="8"/>
        <v>9.2844893619774034</v>
      </c>
      <c r="D26" s="18">
        <f t="shared" si="8"/>
        <v>9.8069358112683922</v>
      </c>
      <c r="E26" s="18">
        <f t="shared" si="8"/>
        <v>9.8103349412251823</v>
      </c>
      <c r="F26" s="18">
        <f t="shared" si="8"/>
        <v>10.683741846956794</v>
      </c>
      <c r="G26" s="11"/>
      <c r="H26" s="40">
        <f>IF(D8&gt;0,(H8/D8)*100,0)</f>
        <v>16.458764931952814</v>
      </c>
      <c r="I26" s="40">
        <f>IF(D8&gt;0,(I8/D8)*100,0)</f>
        <v>57.05706973117897</v>
      </c>
      <c r="J26" s="40">
        <f>IF(D8&gt;0,(J8/D8)*100,0)</f>
        <v>73.51583466313177</v>
      </c>
      <c r="L26" t="str">
        <f>$A$8</f>
        <v>Managers, directors and senior officials</v>
      </c>
      <c r="M26" s="18">
        <f t="shared" ref="M26:Q26" si="9">M8/M$18*100</f>
        <v>10.598260032760102</v>
      </c>
      <c r="N26" s="18">
        <f t="shared" si="9"/>
        <v>11.361272511016271</v>
      </c>
      <c r="O26" s="18">
        <f t="shared" si="9"/>
        <v>11.748042966224133</v>
      </c>
      <c r="P26" s="18">
        <f t="shared" si="9"/>
        <v>11.533922707990106</v>
      </c>
      <c r="Q26" s="18">
        <f t="shared" si="9"/>
        <v>12.271731291474429</v>
      </c>
      <c r="R26" s="11"/>
      <c r="S26" s="40">
        <f>IF(O8&gt;0,(S8/O8)*100,0)</f>
        <v>10.124794975152493</v>
      </c>
      <c r="T26" s="40">
        <f>IF(O8&gt;0,(T8/O8)*100,0)</f>
        <v>49.989046432086909</v>
      </c>
      <c r="U26" s="40">
        <f>IF(O8&gt;0,(U8/O8)*100,0)</f>
        <v>60.113841407239399</v>
      </c>
      <c r="W26" t="str">
        <f>$A$8</f>
        <v>Managers, directors and senior officials</v>
      </c>
      <c r="X26" s="18">
        <f t="shared" ref="X26:AB26" si="10">X8/X$18*100</f>
        <v>6.0353550708411872</v>
      </c>
      <c r="Y26" s="18">
        <f t="shared" si="10"/>
        <v>6.7974311705115333</v>
      </c>
      <c r="Z26" s="18">
        <f t="shared" si="10"/>
        <v>7.5314132689612245</v>
      </c>
      <c r="AA26" s="18">
        <f t="shared" si="10"/>
        <v>7.8041721708361713</v>
      </c>
      <c r="AB26" s="18">
        <f t="shared" si="10"/>
        <v>8.8771097957910179</v>
      </c>
      <c r="AC26" s="11"/>
      <c r="AD26" s="40">
        <f>IF(Z8&gt;0,(AD8/Z8)*100,0)</f>
        <v>28.041114756521996</v>
      </c>
      <c r="AE26" s="40">
        <f>IF(Z8&gt;0,(AE8/Z8)*100,0)</f>
        <v>69.981715565723263</v>
      </c>
      <c r="AF26" s="40">
        <f>IF(Z8&gt;0,(AF8/Z8)*100,0)</f>
        <v>98.022830322245255</v>
      </c>
    </row>
    <row r="27" spans="1:32" x14ac:dyDescent="0.2">
      <c r="A27" t="str">
        <f>$A$9</f>
        <v>Professional occupations</v>
      </c>
      <c r="B27" s="18">
        <f t="shared" si="8"/>
        <v>17.734006331202142</v>
      </c>
      <c r="C27" s="18">
        <f t="shared" si="8"/>
        <v>19.068046684111685</v>
      </c>
      <c r="D27" s="18">
        <f t="shared" si="8"/>
        <v>20.523950530113911</v>
      </c>
      <c r="E27" s="18">
        <f t="shared" si="8"/>
        <v>21.56409788128833</v>
      </c>
      <c r="F27" s="18">
        <f t="shared" si="8"/>
        <v>23.162169823094487</v>
      </c>
      <c r="G27" s="11"/>
      <c r="H27" s="40">
        <f t="shared" ref="H27:H36" si="11">IF(D9&gt;0,(H9/D9)*100,0)</f>
        <v>20.642522584955422</v>
      </c>
      <c r="I27" s="40">
        <f t="shared" ref="I27:I36" si="12">IF(D9&gt;0,(I9/D9)*100,0)</f>
        <v>51.342064872447999</v>
      </c>
      <c r="J27" s="40">
        <f t="shared" ref="J27:J36" si="13">IF(D9&gt;0,(J9/D9)*100,0)</f>
        <v>71.984587457403421</v>
      </c>
      <c r="L27" t="str">
        <f>$A$9</f>
        <v>Professional occupations</v>
      </c>
      <c r="M27" s="18">
        <f t="shared" ref="M27:Q27" si="14">M9/M$18*100</f>
        <v>17.219338030283822</v>
      </c>
      <c r="N27" s="18">
        <f t="shared" si="14"/>
        <v>18.34342678195441</v>
      </c>
      <c r="O27" s="18">
        <f t="shared" si="14"/>
        <v>20.064690196132943</v>
      </c>
      <c r="P27" s="18">
        <f t="shared" si="14"/>
        <v>20.900470716441045</v>
      </c>
      <c r="Q27" s="18">
        <f t="shared" si="14"/>
        <v>22.074276445936956</v>
      </c>
      <c r="R27" s="11"/>
      <c r="S27" s="40">
        <f t="shared" ref="S27:S34" si="15">IF(O9&gt;0,(S9/O9)*100,0)</f>
        <v>15.984197122883776</v>
      </c>
      <c r="T27" s="40">
        <f t="shared" ref="T27:T34" si="16">IF(O9&gt;0,(T9/O9)*100,0)</f>
        <v>41.042720461823102</v>
      </c>
      <c r="U27" s="40">
        <f t="shared" ref="U27:U34" si="17">IF(O9&gt;0,(U9/O9)*100,0)</f>
        <v>57.026917584706872</v>
      </c>
      <c r="W27" t="str">
        <f>$A$9</f>
        <v>Professional occupations</v>
      </c>
      <c r="X27" s="18">
        <f t="shared" ref="X27:AB27" si="18">X9/X$18*100</f>
        <v>18.348544360031834</v>
      </c>
      <c r="Y27" s="18">
        <f t="shared" si="18"/>
        <v>19.935817526817878</v>
      </c>
      <c r="Z27" s="18">
        <f t="shared" si="18"/>
        <v>21.062332576717107</v>
      </c>
      <c r="AA27" s="18">
        <f t="shared" si="18"/>
        <v>22.336523943486693</v>
      </c>
      <c r="AB27" s="18">
        <f t="shared" si="18"/>
        <v>24.39984999169334</v>
      </c>
      <c r="AC27" s="11"/>
      <c r="AD27" s="40">
        <f t="shared" ref="AD27:AD34" si="19">IF(Z9&gt;0,(AD9/Z9)*100,0)</f>
        <v>25.844727465854461</v>
      </c>
      <c r="AE27" s="40">
        <f t="shared" ref="AE27:AE34" si="20">IF(Z9&gt;0,(AE9/Z9)*100,0)</f>
        <v>62.843901787721293</v>
      </c>
      <c r="AF27" s="40">
        <f t="shared" ref="AF27:AF34" si="21">IF(Z9&gt;0,(AF9/Z9)*100,0)</f>
        <v>88.688629253575755</v>
      </c>
    </row>
    <row r="28" spans="1:32" x14ac:dyDescent="0.2">
      <c r="A28" t="str">
        <f>$A$10</f>
        <v>Associate professional occupations</v>
      </c>
      <c r="B28" s="18">
        <f t="shared" si="8"/>
        <v>11.407200263401073</v>
      </c>
      <c r="C28" s="18">
        <f t="shared" si="8"/>
        <v>11.860082078715703</v>
      </c>
      <c r="D28" s="18">
        <f t="shared" si="8"/>
        <v>12.618513656676761</v>
      </c>
      <c r="E28" s="18">
        <f t="shared" si="8"/>
        <v>11.976588248195936</v>
      </c>
      <c r="F28" s="18">
        <f t="shared" si="8"/>
        <v>12.512204321151108</v>
      </c>
      <c r="G28" s="11"/>
      <c r="H28" s="40">
        <f t="shared" si="11"/>
        <v>6.0004607082366812</v>
      </c>
      <c r="I28" s="40">
        <f t="shared" si="12"/>
        <v>45.918236879557263</v>
      </c>
      <c r="J28" s="40">
        <f t="shared" si="13"/>
        <v>51.918697587793936</v>
      </c>
      <c r="L28" t="str">
        <f>$A$10</f>
        <v>Associate professional occupations</v>
      </c>
      <c r="M28" s="18">
        <f t="shared" ref="M28:Q28" si="22">M10/M$18*100</f>
        <v>11.734304976325499</v>
      </c>
      <c r="N28" s="18">
        <f t="shared" si="22"/>
        <v>12.059240223850043</v>
      </c>
      <c r="O28" s="18">
        <f t="shared" si="22"/>
        <v>12.951705779077471</v>
      </c>
      <c r="P28" s="18">
        <f t="shared" si="22"/>
        <v>11.863021921266117</v>
      </c>
      <c r="Q28" s="18">
        <f t="shared" si="22"/>
        <v>11.934872631623682</v>
      </c>
      <c r="R28" s="11"/>
      <c r="S28" s="40">
        <f t="shared" si="15"/>
        <v>-2.8516071341797433</v>
      </c>
      <c r="T28" s="40">
        <f t="shared" si="16"/>
        <v>35.738465725153453</v>
      </c>
      <c r="U28" s="40">
        <f t="shared" si="17"/>
        <v>32.886858590973716</v>
      </c>
      <c r="W28" t="str">
        <f>$A$10</f>
        <v>Associate professional occupations</v>
      </c>
      <c r="X28" s="18">
        <f t="shared" ref="X28:AB28" si="23">X10/X$18*100</f>
        <v>11.016621933352798</v>
      </c>
      <c r="Y28" s="18">
        <f t="shared" si="23"/>
        <v>11.62157961567196</v>
      </c>
      <c r="Z28" s="18">
        <f t="shared" si="23"/>
        <v>12.227918947102754</v>
      </c>
      <c r="AA28" s="18">
        <f t="shared" si="23"/>
        <v>12.108773299314054</v>
      </c>
      <c r="AB28" s="18">
        <f t="shared" si="23"/>
        <v>13.169026026140937</v>
      </c>
      <c r="AC28" s="11"/>
      <c r="AD28" s="40">
        <f t="shared" si="19"/>
        <v>16.991804300063613</v>
      </c>
      <c r="AE28" s="40">
        <f t="shared" si="20"/>
        <v>58.558149319911976</v>
      </c>
      <c r="AF28" s="40">
        <f t="shared" si="21"/>
        <v>75.549953619975597</v>
      </c>
    </row>
    <row r="29" spans="1:32" x14ac:dyDescent="0.2">
      <c r="A29" t="str">
        <f>$A$11</f>
        <v>Administrative and secretarial occupations</v>
      </c>
      <c r="B29" s="18">
        <f t="shared" si="8"/>
        <v>12.08980671267048</v>
      </c>
      <c r="C29" s="18">
        <f t="shared" si="8"/>
        <v>11.091016442283848</v>
      </c>
      <c r="D29" s="18">
        <f t="shared" si="8"/>
        <v>11.746499211365744</v>
      </c>
      <c r="E29" s="18">
        <f t="shared" si="8"/>
        <v>10.915901471904972</v>
      </c>
      <c r="F29" s="18">
        <f t="shared" si="8"/>
        <v>9.6260280036950316</v>
      </c>
      <c r="G29" s="11"/>
      <c r="H29" s="40">
        <f t="shared" si="11"/>
        <v>-12.396633865213628</v>
      </c>
      <c r="I29" s="40">
        <f t="shared" si="12"/>
        <v>46.744644761635662</v>
      </c>
      <c r="J29" s="40">
        <f t="shared" si="13"/>
        <v>34.348010896422032</v>
      </c>
      <c r="L29" t="str">
        <f>$A$11</f>
        <v>Administrative and secretarial occupations</v>
      </c>
      <c r="M29" s="18">
        <f t="shared" ref="M29:Q29" si="24">M11/M$18*100</f>
        <v>6.0116606267706523</v>
      </c>
      <c r="N29" s="18">
        <f t="shared" si="24"/>
        <v>5.4249259360101121</v>
      </c>
      <c r="O29" s="18">
        <f t="shared" si="24"/>
        <v>6.6251670503328297</v>
      </c>
      <c r="P29" s="18">
        <f t="shared" si="24"/>
        <v>6.3956591785971444</v>
      </c>
      <c r="Q29" s="18">
        <f t="shared" si="24"/>
        <v>6.9612332332065137</v>
      </c>
      <c r="R29" s="11"/>
      <c r="S29" s="40">
        <f t="shared" si="15"/>
        <v>10.773060167952622</v>
      </c>
      <c r="T29" s="40">
        <f t="shared" si="16"/>
        <v>38.920595769122919</v>
      </c>
      <c r="U29" s="40">
        <f t="shared" si="17"/>
        <v>49.69365593707554</v>
      </c>
      <c r="W29" t="str">
        <f>$A$11</f>
        <v>Administrative and secretarial occupations</v>
      </c>
      <c r="X29" s="18">
        <f t="shared" ref="X29:AB29" si="25">X11/X$18*100</f>
        <v>19.347397490852909</v>
      </c>
      <c r="Y29" s="18">
        <f t="shared" si="25"/>
        <v>17.876460947521071</v>
      </c>
      <c r="Z29" s="18">
        <f t="shared" si="25"/>
        <v>17.750138293999907</v>
      </c>
      <c r="AA29" s="18">
        <f t="shared" si="25"/>
        <v>16.17721857848478</v>
      </c>
      <c r="AB29" s="18">
        <f t="shared" si="25"/>
        <v>12.657725511990462</v>
      </c>
      <c r="AC29" s="11"/>
      <c r="AD29" s="40">
        <f t="shared" si="19"/>
        <v>-22.534510981610183</v>
      </c>
      <c r="AE29" s="40">
        <f t="shared" si="20"/>
        <v>50.168049797766834</v>
      </c>
      <c r="AF29" s="40">
        <f t="shared" si="21"/>
        <v>27.633538816156651</v>
      </c>
    </row>
    <row r="30" spans="1:32" x14ac:dyDescent="0.2">
      <c r="A30" t="str">
        <f>$A$12</f>
        <v>Skilled trades occupations</v>
      </c>
      <c r="B30" s="18">
        <f t="shared" si="8"/>
        <v>12.438197906490753</v>
      </c>
      <c r="C30" s="18">
        <f t="shared" si="8"/>
        <v>11.806370247446942</v>
      </c>
      <c r="D30" s="18">
        <f t="shared" si="8"/>
        <v>10.352979709440833</v>
      </c>
      <c r="E30" s="18">
        <f t="shared" si="8"/>
        <v>9.9855260334155904</v>
      </c>
      <c r="F30" s="18">
        <f t="shared" si="8"/>
        <v>8.9999199926137905</v>
      </c>
      <c r="G30" s="11"/>
      <c r="H30" s="40">
        <f t="shared" si="11"/>
        <v>-7.0701121480025995</v>
      </c>
      <c r="I30" s="40">
        <f t="shared" si="12"/>
        <v>40.768711298855351</v>
      </c>
      <c r="J30" s="40">
        <f t="shared" si="13"/>
        <v>33.69859915085275</v>
      </c>
      <c r="L30" t="str">
        <f>$A$12</f>
        <v>Skilled trades occupations</v>
      </c>
      <c r="M30" s="18">
        <f t="shared" ref="M30:Q30" si="26">M12/M$18*100</f>
        <v>20.929446724211136</v>
      </c>
      <c r="N30" s="18">
        <f t="shared" si="26"/>
        <v>19.898706343271815</v>
      </c>
      <c r="O30" s="18">
        <f t="shared" si="26"/>
        <v>17.186831216426469</v>
      </c>
      <c r="P30" s="18">
        <f t="shared" si="26"/>
        <v>16.400265913446006</v>
      </c>
      <c r="Q30" s="18">
        <f t="shared" si="26"/>
        <v>14.636313424231123</v>
      </c>
      <c r="R30" s="11"/>
      <c r="S30" s="40">
        <f t="shared" si="15"/>
        <v>-10.219774705820942</v>
      </c>
      <c r="T30" s="40">
        <f t="shared" si="16"/>
        <v>37.720735024650132</v>
      </c>
      <c r="U30" s="40">
        <f t="shared" si="17"/>
        <v>27.500960318829186</v>
      </c>
      <c r="W30" t="str">
        <f>$A$12</f>
        <v>Skilled trades occupations</v>
      </c>
      <c r="X30" s="18">
        <f t="shared" ref="X30:AB30" si="27">X12/X$18*100</f>
        <v>2.2992495752387558</v>
      </c>
      <c r="Y30" s="18">
        <f t="shared" si="27"/>
        <v>2.1153677060740343</v>
      </c>
      <c r="Z30" s="18">
        <f t="shared" si="27"/>
        <v>2.341787171602689</v>
      </c>
      <c r="AA30" s="18">
        <f t="shared" si="27"/>
        <v>2.5191163865189434</v>
      </c>
      <c r="AB30" s="18">
        <f t="shared" si="27"/>
        <v>2.5874787376069661</v>
      </c>
      <c r="AC30" s="11"/>
      <c r="AD30" s="40">
        <f t="shared" si="19"/>
        <v>20.028312795955884</v>
      </c>
      <c r="AE30" s="40">
        <f t="shared" si="20"/>
        <v>66.992268515322991</v>
      </c>
      <c r="AF30" s="40">
        <f t="shared" si="21"/>
        <v>87.020581311278875</v>
      </c>
    </row>
    <row r="31" spans="1:32" x14ac:dyDescent="0.2">
      <c r="A31" t="str">
        <f>$A$13</f>
        <v>Caring, leisure and other service occupations</v>
      </c>
      <c r="B31" s="18">
        <f t="shared" si="8"/>
        <v>9.8271854834364145</v>
      </c>
      <c r="C31" s="18">
        <f t="shared" si="8"/>
        <v>9.4202576009712953</v>
      </c>
      <c r="D31" s="18">
        <f t="shared" si="8"/>
        <v>9.2428669246503645</v>
      </c>
      <c r="E31" s="18">
        <f t="shared" si="8"/>
        <v>9.6091738230999688</v>
      </c>
      <c r="F31" s="18">
        <f t="shared" si="8"/>
        <v>10.075805732234617</v>
      </c>
      <c r="G31" s="11"/>
      <c r="H31" s="40">
        <f t="shared" si="11"/>
        <v>16.53468655834774</v>
      </c>
      <c r="I31" s="40">
        <f t="shared" si="12"/>
        <v>60.705734801173648</v>
      </c>
      <c r="J31" s="40">
        <f t="shared" si="13"/>
        <v>77.240421359521392</v>
      </c>
      <c r="L31" t="str">
        <f>$A$13</f>
        <v>Caring, leisure and other service occupations</v>
      </c>
      <c r="M31" s="18">
        <f t="shared" ref="M31:Q31" si="28">M13/M$18*100</f>
        <v>2.7468791359291935</v>
      </c>
      <c r="N31" s="18">
        <f t="shared" si="28"/>
        <v>2.7236277364722077</v>
      </c>
      <c r="O31" s="18">
        <f t="shared" si="28"/>
        <v>2.7225910723700624</v>
      </c>
      <c r="P31" s="18">
        <f t="shared" si="28"/>
        <v>2.9720522102322828</v>
      </c>
      <c r="Q31" s="18">
        <f t="shared" si="28"/>
        <v>3.2290285519977711</v>
      </c>
      <c r="R31" s="11"/>
      <c r="S31" s="40">
        <f t="shared" si="15"/>
        <v>25.035769445956479</v>
      </c>
      <c r="T31" s="40">
        <f t="shared" si="16"/>
        <v>50.127584376117298</v>
      </c>
      <c r="U31" s="40">
        <f t="shared" si="17"/>
        <v>75.163353822073773</v>
      </c>
      <c r="W31" t="str">
        <f>$A$13</f>
        <v>Caring, leisure and other service occupations</v>
      </c>
      <c r="X31" s="18">
        <f t="shared" ref="X31:AB31" si="29">X13/X$18*100</f>
        <v>18.281402497663958</v>
      </c>
      <c r="Y31" s="18">
        <f t="shared" si="29"/>
        <v>17.439827755623799</v>
      </c>
      <c r="Z31" s="18">
        <f t="shared" si="29"/>
        <v>16.886460760284457</v>
      </c>
      <c r="AA31" s="18">
        <f t="shared" si="29"/>
        <v>17.334423757584688</v>
      </c>
      <c r="AB31" s="18">
        <f t="shared" si="29"/>
        <v>17.865282635693418</v>
      </c>
      <c r="AC31" s="11"/>
      <c r="AD31" s="40">
        <f t="shared" si="19"/>
        <v>14.92793154608845</v>
      </c>
      <c r="AE31" s="40">
        <f t="shared" si="20"/>
        <v>62.70506787915896</v>
      </c>
      <c r="AF31" s="40">
        <f t="shared" si="21"/>
        <v>77.632999425247391</v>
      </c>
    </row>
    <row r="32" spans="1:32" x14ac:dyDescent="0.2">
      <c r="A32" t="str">
        <f>$A$14</f>
        <v>Sales and customer service occupations</v>
      </c>
      <c r="B32" s="18">
        <f t="shared" si="8"/>
        <v>8.2619792196394926</v>
      </c>
      <c r="C32" s="18">
        <f t="shared" si="8"/>
        <v>7.6163300054332677</v>
      </c>
      <c r="D32" s="18">
        <f t="shared" si="8"/>
        <v>7.7230416980444279</v>
      </c>
      <c r="E32" s="18">
        <f t="shared" si="8"/>
        <v>7.7027141349589368</v>
      </c>
      <c r="F32" s="18">
        <f t="shared" si="8"/>
        <v>7.590953488635237</v>
      </c>
      <c r="H32" s="40">
        <f t="shared" si="11"/>
        <v>5.0727449326120073</v>
      </c>
      <c r="I32" s="40">
        <f t="shared" si="12"/>
        <v>46.623173002030136</v>
      </c>
      <c r="J32" s="40">
        <f t="shared" si="13"/>
        <v>51.695917934642146</v>
      </c>
      <c r="L32" t="str">
        <f>$A$14</f>
        <v>Sales and customer service occupations</v>
      </c>
      <c r="M32" s="18">
        <f t="shared" ref="M32:Q32" si="30">M14/M$18*100</f>
        <v>6.1572979023303054</v>
      </c>
      <c r="N32" s="18">
        <f t="shared" si="30"/>
        <v>5.9457282399757272</v>
      </c>
      <c r="O32" s="18">
        <f t="shared" si="30"/>
        <v>6.2527857437685768</v>
      </c>
      <c r="P32" s="18">
        <f t="shared" si="30"/>
        <v>6.4767286442183627</v>
      </c>
      <c r="Q32" s="18">
        <f t="shared" si="30"/>
        <v>6.5366154275471464</v>
      </c>
      <c r="S32" s="40">
        <f t="shared" si="15"/>
        <v>10.210808666208179</v>
      </c>
      <c r="T32" s="40">
        <f t="shared" si="16"/>
        <v>35.620193905595407</v>
      </c>
      <c r="U32" s="40">
        <f t="shared" si="17"/>
        <v>45.831002571803594</v>
      </c>
      <c r="W32" t="str">
        <f>$A$14</f>
        <v>Sales and customer service occupations</v>
      </c>
      <c r="X32" s="18">
        <f t="shared" ref="X32:AB32" si="31">X14/X$18*100</f>
        <v>10.775067175019668</v>
      </c>
      <c r="Y32" s="18">
        <f t="shared" si="31"/>
        <v>9.6169644035799156</v>
      </c>
      <c r="Z32" s="18">
        <f t="shared" si="31"/>
        <v>9.4465944438959664</v>
      </c>
      <c r="AA32" s="18">
        <f t="shared" si="31"/>
        <v>9.1296948179195851</v>
      </c>
      <c r="AB32" s="18">
        <f t="shared" si="31"/>
        <v>8.7904582715554742</v>
      </c>
      <c r="AD32" s="40">
        <f t="shared" si="19"/>
        <v>1.0858995295011429</v>
      </c>
      <c r="AE32" s="40">
        <f t="shared" si="20"/>
        <v>55.160859357361339</v>
      </c>
      <c r="AF32" s="40">
        <f t="shared" si="21"/>
        <v>56.24675888686248</v>
      </c>
    </row>
    <row r="33" spans="1:32" x14ac:dyDescent="0.2">
      <c r="A33" t="str">
        <f>$A$15</f>
        <v>Process, plant and machine operatives</v>
      </c>
      <c r="B33" s="18">
        <f t="shared" si="8"/>
        <v>8.187497637895639</v>
      </c>
      <c r="C33" s="18">
        <f t="shared" si="8"/>
        <v>8.1196075600565596</v>
      </c>
      <c r="D33" s="18">
        <f t="shared" si="8"/>
        <v>7.2720733039654304</v>
      </c>
      <c r="E33" s="18">
        <f t="shared" si="8"/>
        <v>8.0591023148949379</v>
      </c>
      <c r="F33" s="18">
        <f t="shared" si="8"/>
        <v>7.7601808629309943</v>
      </c>
      <c r="G33" s="11"/>
      <c r="H33" s="40">
        <f t="shared" si="11"/>
        <v>14.076377709356844</v>
      </c>
      <c r="I33" s="40">
        <f t="shared" si="12"/>
        <v>52.891668891693321</v>
      </c>
      <c r="J33" s="40">
        <f t="shared" si="13"/>
        <v>66.968046601050162</v>
      </c>
      <c r="L33" t="str">
        <f>$A$15</f>
        <v>Process, plant and machine operatives</v>
      </c>
      <c r="M33" s="18">
        <f t="shared" ref="M33:Q33" si="32">M15/M$18*100</f>
        <v>13.069133675815781</v>
      </c>
      <c r="N33" s="18">
        <f t="shared" si="32"/>
        <v>13.012155289393878</v>
      </c>
      <c r="O33" s="18">
        <f t="shared" si="32"/>
        <v>11.765953143098647</v>
      </c>
      <c r="P33" s="18">
        <f t="shared" si="32"/>
        <v>12.780279813963306</v>
      </c>
      <c r="Q33" s="18">
        <f t="shared" si="32"/>
        <v>12.306212372394533</v>
      </c>
      <c r="R33" s="11"/>
      <c r="S33" s="40">
        <f t="shared" si="15"/>
        <v>10.266119979494428</v>
      </c>
      <c r="T33" s="40">
        <f t="shared" si="16"/>
        <v>50.254369002915652</v>
      </c>
      <c r="U33" s="40">
        <f t="shared" si="17"/>
        <v>60.520488982410079</v>
      </c>
      <c r="W33" t="str">
        <f>$A$15</f>
        <v>Process, plant and machine operatives</v>
      </c>
      <c r="X33" s="18">
        <f t="shared" ref="X33:AB33" si="33">X15/X$18*100</f>
        <v>2.3585958328796708</v>
      </c>
      <c r="Y33" s="18">
        <f t="shared" si="33"/>
        <v>2.2605216400762105</v>
      </c>
      <c r="Z33" s="18">
        <f t="shared" si="33"/>
        <v>2.0039844968843399</v>
      </c>
      <c r="AA33" s="18">
        <f t="shared" si="33"/>
        <v>2.5639075161951133</v>
      </c>
      <c r="AB33" s="18">
        <f t="shared" si="33"/>
        <v>2.5882282035723292</v>
      </c>
      <c r="AC33" s="11"/>
      <c r="AD33" s="40">
        <f t="shared" si="19"/>
        <v>40.301573646645984</v>
      </c>
      <c r="AE33" s="40">
        <f t="shared" si="20"/>
        <v>71.043644750576533</v>
      </c>
      <c r="AF33" s="40">
        <f t="shared" si="21"/>
        <v>111.34521839722251</v>
      </c>
    </row>
    <row r="34" spans="1:32" x14ac:dyDescent="0.2">
      <c r="A34" t="str">
        <f>$A$16</f>
        <v>Elementary occupations</v>
      </c>
      <c r="B34" s="18">
        <f t="shared" si="8"/>
        <v>11.535541740330565</v>
      </c>
      <c r="C34" s="18">
        <f t="shared" si="8"/>
        <v>11.733800019003288</v>
      </c>
      <c r="D34" s="18">
        <f t="shared" si="8"/>
        <v>10.713139154474129</v>
      </c>
      <c r="E34" s="18">
        <f t="shared" si="8"/>
        <v>10.376561151016153</v>
      </c>
      <c r="F34" s="18">
        <f t="shared" si="8"/>
        <v>9.5889959286879378</v>
      </c>
      <c r="G34" s="11"/>
      <c r="H34" s="40">
        <f t="shared" si="11"/>
        <v>-4.3161777973661133</v>
      </c>
      <c r="I34" s="40">
        <f t="shared" si="12"/>
        <v>47.430908454664461</v>
      </c>
      <c r="J34" s="40">
        <f t="shared" si="13"/>
        <v>43.114730657298345</v>
      </c>
      <c r="L34" t="str">
        <f>$A$16</f>
        <v>Elementary occupations</v>
      </c>
      <c r="M34" s="18">
        <f t="shared" ref="M34:Q34" si="34">M16/M$18*100</f>
        <v>11.533678895573523</v>
      </c>
      <c r="N34" s="18">
        <f t="shared" si="34"/>
        <v>11.23091693805552</v>
      </c>
      <c r="O34" s="18">
        <f t="shared" si="34"/>
        <v>10.68223283256887</v>
      </c>
      <c r="P34" s="18">
        <f t="shared" si="34"/>
        <v>10.677598893845628</v>
      </c>
      <c r="Q34" s="18">
        <f t="shared" si="34"/>
        <v>10.049716621587846</v>
      </c>
      <c r="R34" s="11"/>
      <c r="S34" s="40">
        <f t="shared" si="15"/>
        <v>-0.81715124861707122</v>
      </c>
      <c r="T34" s="40">
        <f t="shared" si="16"/>
        <v>39.88582971431169</v>
      </c>
      <c r="U34" s="40">
        <f t="shared" si="17"/>
        <v>39.068678465694617</v>
      </c>
      <c r="W34" t="str">
        <f>$A$16</f>
        <v>Elementary occupations</v>
      </c>
      <c r="X34" s="18">
        <f t="shared" ref="X34:AB34" si="35">X16/X$18*100</f>
        <v>11.537766064119223</v>
      </c>
      <c r="Y34" s="18">
        <f t="shared" si="35"/>
        <v>12.33602923412359</v>
      </c>
      <c r="Z34" s="18">
        <f t="shared" si="35"/>
        <v>10.749370040551552</v>
      </c>
      <c r="AA34" s="18">
        <f t="shared" si="35"/>
        <v>10.026169529659969</v>
      </c>
      <c r="AB34" s="18">
        <f t="shared" si="35"/>
        <v>9.0648408259560505</v>
      </c>
      <c r="AC34" s="11"/>
      <c r="AD34" s="40">
        <f t="shared" si="19"/>
        <v>-8.3924004271438459</v>
      </c>
      <c r="AE34" s="40">
        <f t="shared" si="20"/>
        <v>56.220616185197059</v>
      </c>
      <c r="AF34" s="40">
        <f t="shared" si="21"/>
        <v>47.828215758053211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6.9010884676680622</v>
      </c>
      <c r="I36" s="43">
        <f t="shared" si="12"/>
        <v>49.778142461967853</v>
      </c>
      <c r="J36" s="43">
        <f t="shared" si="13"/>
        <v>56.679230929635914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5.4252894140149337</v>
      </c>
      <c r="T36" s="43">
        <f t="shared" ref="T36" si="37">IF(O18&gt;0,(T18/O18)*100,0)</f>
        <v>41.563750091604923</v>
      </c>
      <c r="U36" s="43">
        <f t="shared" ref="U36" si="38">IF(O18&gt;0,(U18/O18)*100,0)</f>
        <v>46.989039505619857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8.631139282188796</v>
      </c>
      <c r="AE36" s="43">
        <f t="shared" ref="AE36" si="40">IF(Z18&gt;0,(AE18/Z18)*100,0)</f>
        <v>59.407716472034835</v>
      </c>
      <c r="AF36" s="43">
        <f t="shared" ref="AF36" si="41">IF(Z18&gt;0,(AF18/Z18)*100,0)</f>
        <v>68.038855754223633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Worcestershire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Worcestershire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Worcestershire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4.0143120229419127</v>
      </c>
      <c r="C46" s="18">
        <f t="shared" si="42"/>
        <v>2.6273670501641977</v>
      </c>
      <c r="D46" s="18">
        <f t="shared" si="42"/>
        <v>0.53521506996376811</v>
      </c>
      <c r="E46" s="18">
        <f t="shared" si="42"/>
        <v>1.2647074390847557</v>
      </c>
      <c r="F46" s="18">
        <f>IF(F$6-D$6 &lt;&gt; 0,(EXP(LN(F8/D8)/(F$6-D$6))-1)*100,0)</f>
        <v>1.0209570646713573</v>
      </c>
      <c r="H46" s="18">
        <f>IF($F$6-$D$6 &lt;&gt; 0,(EXP(LN(1+(H26/100))/($F$6-$D$6))-1)*100,0)</f>
        <v>1.0209570646713573</v>
      </c>
      <c r="I46" s="18">
        <f>IF($F$6-$D$6 &lt;&gt; 0,(EXP(LN(1+(I26/100))/($F$6-$D$6))-1)*100,0)</f>
        <v>3.0553397397422133</v>
      </c>
      <c r="J46" s="18">
        <f>IF($F$6-$D$6 &lt;&gt; 0,(EXP(LN(1+(J26/100))/($F$6-$D$6))-1)*100,0)</f>
        <v>3.7423164105716111</v>
      </c>
      <c r="L46" t="str">
        <f>$A$8</f>
        <v>Managers, directors and senior officials</v>
      </c>
      <c r="M46" s="18">
        <f t="shared" ref="M46:M54" si="43">IF(N$6-M$6 &lt;&gt; 0,(EXP(LN(N8/M8)/(N$6-M$6))-1)*100,0)</f>
        <v>3.6187969419042121</v>
      </c>
      <c r="N46" s="18">
        <f t="shared" ref="N46:N54" si="44">IF(O$6-N$6 &lt;&gt; 0,(EXP(LN(O8/N8)/(O$6-N$6))-1)*100,0)</f>
        <v>-0.50833550644885372</v>
      </c>
      <c r="O46" s="18">
        <f t="shared" ref="O46:O54" si="45">IF(P$6-O$6 &lt;&gt; 0,(EXP(LN(P8/O8)/(P$6-O$6))-1)*100,0)</f>
        <v>9.3195272647061955E-2</v>
      </c>
      <c r="P46" s="18">
        <f t="shared" ref="P46:P54" si="46">IF(Q$6-P$6 &lt;&gt; 0,(EXP(LN(Q8/P8)/(Q$6-P$6))-1)*100,0)</f>
        <v>0.92208972193301708</v>
      </c>
      <c r="Q46" s="18">
        <f>IF(Q$6-O$6 &lt;&gt; 0,(EXP(LN(Q8/O8)/(Q$6-O$6))-1)*100,0)</f>
        <v>0.6450316699425418</v>
      </c>
      <c r="S46" s="18">
        <f>IF($F$6-$D$6 &lt;&gt; 0,(EXP(LN(1+(S26/100))/($F$6-$D$6))-1)*100,0)</f>
        <v>0.6450316699425418</v>
      </c>
      <c r="T46" s="18">
        <f>IF($F$6-$D$6 &lt;&gt; 0,(EXP(LN(1+(T26/100))/($F$6-$D$6))-1)*100,0)</f>
        <v>2.7394657252401755</v>
      </c>
      <c r="U46" s="18">
        <f>IF($F$6-$D$6 &lt;&gt; 0,(EXP(LN(1+(U26/100))/($F$6-$D$6))-1)*100,0)</f>
        <v>3.18785668303323</v>
      </c>
      <c r="W46" t="str">
        <f>$A$8</f>
        <v>Managers, directors and senior officials</v>
      </c>
      <c r="X46" s="18">
        <f t="shared" ref="X46:X54" si="47">IF(Y$6-X$6 &lt;&gt; 0,(EXP(LN(Y8/X8)/(Y$6-X$6))-1)*100,0)</f>
        <v>4.8292742726791849</v>
      </c>
      <c r="Y46" s="18">
        <f t="shared" ref="Y46:Y54" si="48">IF(Z$6-Y$6 &lt;&gt; 0,(EXP(LN(Z8/Y8)/(Z$6-Y$6))-1)*100,0)</f>
        <v>8.9037843953483353</v>
      </c>
      <c r="Z46" s="18">
        <f t="shared" ref="Z46:Z54" si="49">IF(AA$6-Z$6 &lt;&gt; 0,(EXP(LN(AA8/Z8)/(AA$6-Z$6))-1)*100,0)</f>
        <v>1.3239466358404561</v>
      </c>
      <c r="AA46" s="18">
        <f t="shared" ref="AA46:AA54" si="50">IF(AB$6-AA$6 &lt;&gt; 0,(EXP(LN(AB8/AA8)/(AB$6-AA$6))-1)*100,0)</f>
        <v>1.8307390904645837</v>
      </c>
      <c r="AB46" s="18">
        <f>IF(AB$6-Z$6 &lt;&gt; 0,(EXP(LN(AB8/Z8)/(AB$6-Z$6))-1)*100,0)</f>
        <v>1.6615272491795174</v>
      </c>
      <c r="AD46" s="18">
        <f>IF($F$6-$D$6 &lt;&gt; 0,(EXP(LN(1+(AD26/100))/($F$6-$D$6))-1)*100,0)</f>
        <v>1.6615272491795174</v>
      </c>
      <c r="AE46" s="18">
        <f>IF($F$6-$D$6 &lt;&gt; 0,(EXP(LN(1+(AE26/100))/($F$6-$D$6))-1)*100,0)</f>
        <v>3.6000934625925574</v>
      </c>
      <c r="AF46" s="18">
        <f>IF($F$6-$D$6 &lt;&gt; 0,(EXP(LN(1+(AF26/100))/($F$6-$D$6))-1)*100,0)</f>
        <v>4.6600692038496705</v>
      </c>
    </row>
    <row r="47" spans="1:32" x14ac:dyDescent="0.2">
      <c r="A47" t="str">
        <f>$A$9</f>
        <v>Professional occupations</v>
      </c>
      <c r="B47" s="18">
        <f t="shared" si="42"/>
        <v>3.6621694466422827</v>
      </c>
      <c r="C47" s="18">
        <f t="shared" si="42"/>
        <v>4.5785533517356924</v>
      </c>
      <c r="D47" s="18">
        <f t="shared" si="42"/>
        <v>1.5271459688355193</v>
      </c>
      <c r="E47" s="18">
        <f t="shared" si="42"/>
        <v>1.1250971876920035</v>
      </c>
      <c r="F47" s="18">
        <f>IF(F$6-D$6 &lt;&gt; 0,(EXP(LN(F9/D9)/(F$6-D$6))-1)*100,0)</f>
        <v>1.2589362339752164</v>
      </c>
      <c r="H47" s="18">
        <f t="shared" ref="H47:J56" si="51">IF($F$6-$D$6 &lt;&gt; 0,(EXP(LN(1+(H27/100))/($F$6-$D$6))-1)*100,0)</f>
        <v>1.2589362339752164</v>
      </c>
      <c r="I47" s="18">
        <f t="shared" si="51"/>
        <v>2.8009931461475901</v>
      </c>
      <c r="J47" s="18">
        <f t="shared" si="51"/>
        <v>3.6810297532594349</v>
      </c>
      <c r="L47" t="str">
        <f>$A$9</f>
        <v>Professional occupations</v>
      </c>
      <c r="M47" s="18">
        <f t="shared" si="43"/>
        <v>3.4561824543359432</v>
      </c>
      <c r="N47" s="18">
        <f t="shared" si="44"/>
        <v>5.2446759705793822</v>
      </c>
      <c r="O47" s="18">
        <f t="shared" si="45"/>
        <v>1.2854292753882834</v>
      </c>
      <c r="P47" s="18">
        <f t="shared" si="46"/>
        <v>0.8477923391487785</v>
      </c>
      <c r="Q47" s="18">
        <f>IF(Q$6-O$6 &lt;&gt; 0,(EXP(LN(Q9/O9)/(Q$6-O$6))-1)*100,0)</f>
        <v>0.9934608073941531</v>
      </c>
      <c r="S47" s="18">
        <f t="shared" ref="S47:U47" si="52">IF($F$6-$D$6 &lt;&gt; 0,(EXP(LN(1+(S27/100))/($F$6-$D$6))-1)*100,0)</f>
        <v>0.9934608073941531</v>
      </c>
      <c r="T47" s="18">
        <f t="shared" si="52"/>
        <v>2.3191000740567125</v>
      </c>
      <c r="U47" s="18">
        <f t="shared" si="52"/>
        <v>3.0540206361704847</v>
      </c>
      <c r="W47" t="str">
        <f>$A$9</f>
        <v>Professional occupations</v>
      </c>
      <c r="X47" s="18">
        <f t="shared" si="47"/>
        <v>3.8915412936614713</v>
      </c>
      <c r="Y47" s="18">
        <f t="shared" si="48"/>
        <v>3.8445544719885483</v>
      </c>
      <c r="Z47" s="18">
        <f t="shared" si="49"/>
        <v>1.7943912113649985</v>
      </c>
      <c r="AA47" s="18">
        <f t="shared" si="50"/>
        <v>1.4195263014360915</v>
      </c>
      <c r="AB47" s="18">
        <f>IF(AB$6-Z$6 &lt;&gt; 0,(EXP(LN(AB9/Z9)/(AB$6-Z$6))-1)*100,0)</f>
        <v>1.5443276347105739</v>
      </c>
      <c r="AD47" s="18">
        <f t="shared" ref="AD47:AF47" si="53">IF($F$6-$D$6 &lt;&gt; 0,(EXP(LN(1+(AD27/100))/($F$6-$D$6))-1)*100,0)</f>
        <v>1.5443276347105739</v>
      </c>
      <c r="AE47" s="18">
        <f t="shared" si="53"/>
        <v>3.3042288178117607</v>
      </c>
      <c r="AF47" s="18">
        <f t="shared" si="53"/>
        <v>4.3237161072518848</v>
      </c>
    </row>
    <row r="48" spans="1:32" x14ac:dyDescent="0.2">
      <c r="A48" t="str">
        <f>$A$10</f>
        <v>Associate professional occupations</v>
      </c>
      <c r="B48" s="18">
        <f t="shared" si="42"/>
        <v>2.795147452243496</v>
      </c>
      <c r="C48" s="18">
        <f t="shared" si="42"/>
        <v>3.3733009918202495</v>
      </c>
      <c r="D48" s="18">
        <f t="shared" si="42"/>
        <v>-0.51603313005063045</v>
      </c>
      <c r="E48" s="18">
        <f t="shared" si="42"/>
        <v>0.84496699719993629</v>
      </c>
      <c r="F48" s="18">
        <f t="shared" ref="F48:F56" si="54">IF(F$6-D$6 &lt;&gt; 0,(EXP(LN(F10/D10)/(F$6-D$6))-1)*100,0)</f>
        <v>0.38924395697943481</v>
      </c>
      <c r="H48" s="18">
        <f t="shared" si="51"/>
        <v>0.38924395697943481</v>
      </c>
      <c r="I48" s="18">
        <f t="shared" si="51"/>
        <v>2.5511744060589869</v>
      </c>
      <c r="J48" s="18">
        <f t="shared" si="51"/>
        <v>2.8270591634931952</v>
      </c>
      <c r="L48" t="str">
        <f>$A$10</f>
        <v>Associate professional occupations</v>
      </c>
      <c r="M48" s="18">
        <f t="shared" si="43"/>
        <v>2.5312112452086755</v>
      </c>
      <c r="N48" s="18">
        <f t="shared" si="44"/>
        <v>3.3368385960460323</v>
      </c>
      <c r="O48" s="18">
        <f t="shared" si="45"/>
        <v>-1.2866424440909685</v>
      </c>
      <c r="P48" s="18">
        <f>IF(Q$6-P$6 &lt;&gt; 0,(EXP(LN(Q10/P10)/(Q$6-P$6))-1)*100,0)</f>
        <v>0.35883242606353782</v>
      </c>
      <c r="Q48" s="18">
        <f t="shared" ref="Q48:Q54" si="55">IF(Q$6-O$6 &lt;&gt; 0,(EXP(LN(Q10/O10)/(Q$6-O$6))-1)*100,0)</f>
        <v>-0.19268447874067895</v>
      </c>
      <c r="S48" s="18">
        <f t="shared" ref="S48:U48" si="56">IF($F$6-$D$6 &lt;&gt; 0,(EXP(LN(1+(S28/100))/($F$6-$D$6))-1)*100,0)</f>
        <v>-0.19268447874067895</v>
      </c>
      <c r="T48" s="18">
        <f t="shared" si="56"/>
        <v>2.0579551290856424</v>
      </c>
      <c r="U48" s="18">
        <f t="shared" si="56"/>
        <v>1.9135983026215442</v>
      </c>
      <c r="W48" t="str">
        <f>$A$10</f>
        <v>Associate professional occupations</v>
      </c>
      <c r="X48" s="18">
        <f t="shared" si="47"/>
        <v>3.1279203437595715</v>
      </c>
      <c r="Y48" s="18">
        <f t="shared" si="48"/>
        <v>3.418611066824373</v>
      </c>
      <c r="Z48" s="18">
        <f t="shared" si="49"/>
        <v>0.40874626222584531</v>
      </c>
      <c r="AA48" s="18">
        <f t="shared" si="50"/>
        <v>1.374744281472462</v>
      </c>
      <c r="AB48" s="18">
        <f t="shared" ref="AB48:AB54" si="57">IF(AB$6-Z$6 &lt;&gt; 0,(EXP(LN(AB10/Z10)/(AB$6-Z$6))-1)*100,0)</f>
        <v>1.0517167174334263</v>
      </c>
      <c r="AD48" s="18">
        <f t="shared" ref="AD48:AF48" si="58">IF($F$6-$D$6 &lt;&gt; 0,(EXP(LN(1+(AD28/100))/($F$6-$D$6))-1)*100,0)</f>
        <v>1.0517167174334263</v>
      </c>
      <c r="AE48" s="18">
        <f t="shared" si="58"/>
        <v>3.1207123766368028</v>
      </c>
      <c r="AF48" s="18">
        <f t="shared" si="58"/>
        <v>3.8229539720123995</v>
      </c>
    </row>
    <row r="49" spans="1:32" x14ac:dyDescent="0.2">
      <c r="A49" t="str">
        <f>$A$11</f>
        <v>Administrative and secretarial occupations</v>
      </c>
      <c r="B49" s="18">
        <f t="shared" si="42"/>
        <v>-0.37153144595009069</v>
      </c>
      <c r="C49" s="18">
        <f t="shared" si="42"/>
        <v>2.9022763194102463</v>
      </c>
      <c r="D49" s="18">
        <f t="shared" si="42"/>
        <v>-0.93543394690681625</v>
      </c>
      <c r="E49" s="18">
        <f t="shared" si="42"/>
        <v>-0.84995659189625039</v>
      </c>
      <c r="F49" s="18">
        <f t="shared" si="54"/>
        <v>-0.87845723528088282</v>
      </c>
      <c r="H49" s="18">
        <f t="shared" si="51"/>
        <v>-0.87845723528088282</v>
      </c>
      <c r="I49" s="18">
        <f t="shared" si="51"/>
        <v>2.5897923452379956</v>
      </c>
      <c r="J49" s="18">
        <f t="shared" si="51"/>
        <v>1.9879234670917123</v>
      </c>
      <c r="L49" t="str">
        <f>$A$11</f>
        <v>Administrative and secretarial occupations</v>
      </c>
      <c r="M49" s="18">
        <f t="shared" si="43"/>
        <v>-0.74776764874311397</v>
      </c>
      <c r="N49" s="18">
        <f t="shared" si="44"/>
        <v>17.503598614008141</v>
      </c>
      <c r="O49" s="18">
        <f t="shared" si="45"/>
        <v>-0.24378854070942202</v>
      </c>
      <c r="P49" s="18">
        <f t="shared" si="46"/>
        <v>1.1517595465424746</v>
      </c>
      <c r="Q49" s="18">
        <f t="shared" si="55"/>
        <v>0.68442099142433932</v>
      </c>
      <c r="S49" s="18">
        <f t="shared" ref="S49:U49" si="59">IF($F$6-$D$6 &lt;&gt; 0,(EXP(LN(1+(S29/100))/($F$6-$D$6))-1)*100,0)</f>
        <v>0.68442099142433932</v>
      </c>
      <c r="T49" s="18">
        <f t="shared" si="59"/>
        <v>2.2157396966683507</v>
      </c>
      <c r="U49" s="18">
        <f t="shared" si="59"/>
        <v>2.7259642108840687</v>
      </c>
      <c r="W49" t="str">
        <f>$A$11</f>
        <v>Administrative and secretarial occupations</v>
      </c>
      <c r="X49" s="18">
        <f t="shared" si="47"/>
        <v>-0.23301945525889822</v>
      </c>
      <c r="Y49" s="18">
        <f t="shared" si="48"/>
        <v>-2.4041147294365461</v>
      </c>
      <c r="Z49" s="18">
        <f t="shared" si="49"/>
        <v>-1.2442373015584929</v>
      </c>
      <c r="AA49" s="18">
        <f t="shared" si="50"/>
        <v>-1.9089004081480065</v>
      </c>
      <c r="AB49" s="18">
        <f t="shared" si="57"/>
        <v>-1.687844579794362</v>
      </c>
      <c r="AD49" s="18">
        <f t="shared" ref="AD49:AF49" si="60">IF($F$6-$D$6 &lt;&gt; 0,(EXP(LN(1+(AD29/100))/($F$6-$D$6))-1)*100,0)</f>
        <v>-1.687844579794362</v>
      </c>
      <c r="AE49" s="18">
        <f t="shared" si="60"/>
        <v>2.7476354220450361</v>
      </c>
      <c r="AF49" s="18">
        <f t="shared" si="60"/>
        <v>1.639921444602388</v>
      </c>
    </row>
    <row r="50" spans="1:32" x14ac:dyDescent="0.2">
      <c r="A50" t="str">
        <f>$A$12</f>
        <v>Skilled trades occupations</v>
      </c>
      <c r="B50" s="18">
        <f t="shared" si="42"/>
        <v>0.48128737923989195</v>
      </c>
      <c r="C50" s="18">
        <f t="shared" si="42"/>
        <v>-14.800540130171857</v>
      </c>
      <c r="D50" s="18">
        <f t="shared" si="42"/>
        <v>-0.19570575591498773</v>
      </c>
      <c r="E50" s="18">
        <f t="shared" si="42"/>
        <v>-0.63328619383542506</v>
      </c>
      <c r="F50" s="18">
        <f t="shared" si="54"/>
        <v>-0.48763963331770466</v>
      </c>
      <c r="H50" s="18">
        <f t="shared" si="51"/>
        <v>-0.48763963331770466</v>
      </c>
      <c r="I50" s="18">
        <f t="shared" si="51"/>
        <v>2.3058360923647436</v>
      </c>
      <c r="J50" s="18">
        <f t="shared" si="51"/>
        <v>1.9549831320923916</v>
      </c>
      <c r="L50" t="str">
        <f>$A$12</f>
        <v>Skilled trades occupations</v>
      </c>
      <c r="M50" s="18">
        <f t="shared" si="43"/>
        <v>0.55582139562482258</v>
      </c>
      <c r="N50" s="18">
        <f t="shared" si="44"/>
        <v>-16.896537988042638</v>
      </c>
      <c r="O50" s="18">
        <f t="shared" si="45"/>
        <v>-0.47475235819438577</v>
      </c>
      <c r="P50" s="18">
        <f t="shared" si="46"/>
        <v>-0.83659390146051393</v>
      </c>
      <c r="Q50" s="18">
        <f t="shared" si="55"/>
        <v>-0.7161264613512297</v>
      </c>
      <c r="S50" s="18">
        <f t="shared" ref="S50:U50" si="61">IF($F$6-$D$6 &lt;&gt; 0,(EXP(LN(1+(S30/100))/($F$6-$D$6))-1)*100,0)</f>
        <v>-0.7161264613512297</v>
      </c>
      <c r="T50" s="18">
        <f t="shared" si="61"/>
        <v>2.1566451446572543</v>
      </c>
      <c r="U50" s="18">
        <f t="shared" si="61"/>
        <v>1.6328795105102545</v>
      </c>
      <c r="W50" t="str">
        <f>$A$12</f>
        <v>Skilled trades occupations</v>
      </c>
      <c r="X50" s="18">
        <f t="shared" si="47"/>
        <v>-0.33973912204982026</v>
      </c>
      <c r="Y50" s="18">
        <f t="shared" si="48"/>
        <v>8.8110155987156666</v>
      </c>
      <c r="Z50" s="18">
        <f t="shared" si="49"/>
        <v>2.0850596823679401</v>
      </c>
      <c r="AA50" s="18">
        <f t="shared" si="50"/>
        <v>0.79692344214521427</v>
      </c>
      <c r="AB50" s="18">
        <f t="shared" si="57"/>
        <v>1.2244859806120001</v>
      </c>
      <c r="AD50" s="18">
        <f t="shared" ref="AD50:AF50" si="62">IF($F$6-$D$6 &lt;&gt; 0,(EXP(LN(1+(AD30/100))/($F$6-$D$6))-1)*100,0)</f>
        <v>1.2244859806120001</v>
      </c>
      <c r="AE50" s="18">
        <f t="shared" si="62"/>
        <v>3.4776183254884296</v>
      </c>
      <c r="AF50" s="18">
        <f t="shared" si="62"/>
        <v>4.261978074379269</v>
      </c>
    </row>
    <row r="51" spans="1:32" x14ac:dyDescent="0.2">
      <c r="A51" t="str">
        <f>$A$13</f>
        <v>Caring, leisure and other service occupations</v>
      </c>
      <c r="B51" s="18">
        <f t="shared" si="42"/>
        <v>0.72884707436817742</v>
      </c>
      <c r="C51" s="18">
        <f t="shared" si="42"/>
        <v>-4.6695158656963383</v>
      </c>
      <c r="D51" s="18">
        <f t="shared" si="42"/>
        <v>1.3127212671228738</v>
      </c>
      <c r="E51" s="18">
        <f t="shared" si="42"/>
        <v>0.88196452756803545</v>
      </c>
      <c r="F51" s="18">
        <f t="shared" si="54"/>
        <v>1.0253462250805701</v>
      </c>
      <c r="H51" s="18">
        <f t="shared" si="51"/>
        <v>1.0253462250805701</v>
      </c>
      <c r="I51" s="18">
        <f t="shared" si="51"/>
        <v>3.2132432439131664</v>
      </c>
      <c r="J51" s="18">
        <f t="shared" si="51"/>
        <v>3.8893075495814111</v>
      </c>
      <c r="L51" t="str">
        <f>$A$13</f>
        <v>Caring, leisure and other service occupations</v>
      </c>
      <c r="M51" s="18">
        <f t="shared" si="43"/>
        <v>1.6172630589284642</v>
      </c>
      <c r="N51" s="18">
        <f t="shared" si="44"/>
        <v>-3.8204335079108587</v>
      </c>
      <c r="O51" s="18">
        <f t="shared" si="45"/>
        <v>2.2391087617362304</v>
      </c>
      <c r="P51" s="18">
        <f t="shared" si="46"/>
        <v>1.133467900880003</v>
      </c>
      <c r="Q51" s="18">
        <f t="shared" si="55"/>
        <v>1.5006799070706567</v>
      </c>
      <c r="S51" s="18">
        <f t="shared" ref="S51:U51" si="63">IF($F$6-$D$6 &lt;&gt; 0,(EXP(LN(1+(S31/100))/($F$6-$D$6))-1)*100,0)</f>
        <v>1.5006799070706567</v>
      </c>
      <c r="T51" s="18">
        <f t="shared" si="63"/>
        <v>2.7457893794158084</v>
      </c>
      <c r="U51" s="18">
        <f t="shared" si="63"/>
        <v>3.807695545294365</v>
      </c>
      <c r="W51" t="str">
        <f>$A$13</f>
        <v>Caring, leisure and other service occupations</v>
      </c>
      <c r="X51" s="18">
        <f t="shared" si="47"/>
        <v>0.56694353687249954</v>
      </c>
      <c r="Y51" s="18">
        <f t="shared" si="48"/>
        <v>-4.8283157456342156</v>
      </c>
      <c r="Z51" s="18">
        <f t="shared" si="49"/>
        <v>1.1337660059021148</v>
      </c>
      <c r="AA51" s="18">
        <f t="shared" si="50"/>
        <v>0.83109166317201222</v>
      </c>
      <c r="AB51" s="18">
        <f t="shared" si="57"/>
        <v>0.93188232692671402</v>
      </c>
      <c r="AD51" s="18">
        <f t="shared" ref="AD51:AF51" si="64">IF($F$6-$D$6 &lt;&gt; 0,(EXP(LN(1+(AD31/100))/($F$6-$D$6))-1)*100,0)</f>
        <v>0.93188232692671402</v>
      </c>
      <c r="AE51" s="18">
        <f t="shared" si="64"/>
        <v>3.2983549557862535</v>
      </c>
      <c r="AF51" s="18">
        <f t="shared" si="64"/>
        <v>3.9046323332629473</v>
      </c>
    </row>
    <row r="52" spans="1:32" x14ac:dyDescent="0.2">
      <c r="A52" t="str">
        <f>$A$14</f>
        <v>Sales and customer service occupations</v>
      </c>
      <c r="B52" s="18">
        <f t="shared" si="42"/>
        <v>-0.25046716170606942</v>
      </c>
      <c r="C52" s="18">
        <f t="shared" si="42"/>
        <v>-1.4786160739453713</v>
      </c>
      <c r="D52" s="18">
        <f t="shared" si="42"/>
        <v>0.47527210417896981</v>
      </c>
      <c r="E52" s="18">
        <f t="shared" si="42"/>
        <v>0.25808667737365898</v>
      </c>
      <c r="F52" s="18">
        <f t="shared" si="54"/>
        <v>0.33042960681430866</v>
      </c>
      <c r="H52" s="18">
        <f t="shared" si="51"/>
        <v>0.33042960681430866</v>
      </c>
      <c r="I52" s="18">
        <f t="shared" si="51"/>
        <v>2.5841287295476079</v>
      </c>
      <c r="J52" s="18">
        <f t="shared" si="51"/>
        <v>2.8169996301387501</v>
      </c>
      <c r="L52" t="str">
        <f>$A$14</f>
        <v>Sales and customer service occupations</v>
      </c>
      <c r="M52" s="18">
        <f t="shared" si="43"/>
        <v>0.9471742170222619</v>
      </c>
      <c r="N52" s="18">
        <f t="shared" si="44"/>
        <v>1.1851173722350117</v>
      </c>
      <c r="O52" s="18">
        <f t="shared" si="45"/>
        <v>1.1716148842290774</v>
      </c>
      <c r="P52" s="18">
        <f t="shared" si="46"/>
        <v>0.3906064587958058</v>
      </c>
      <c r="Q52" s="18">
        <f t="shared" si="55"/>
        <v>0.65027039139349263</v>
      </c>
      <c r="S52" s="18">
        <f t="shared" ref="S52:U52" si="65">IF($F$6-$D$6 &lt;&gt; 0,(EXP(LN(1+(S32/100))/($F$6-$D$6))-1)*100,0)</f>
        <v>0.65027039139349263</v>
      </c>
      <c r="T52" s="18">
        <f t="shared" si="65"/>
        <v>2.0520243656648951</v>
      </c>
      <c r="U52" s="18">
        <f t="shared" si="65"/>
        <v>2.5470860537152307</v>
      </c>
      <c r="W52" t="str">
        <f>$A$14</f>
        <v>Sales and customer service occupations</v>
      </c>
      <c r="X52" s="18">
        <f t="shared" si="47"/>
        <v>-1.0931008419018062</v>
      </c>
      <c r="Y52" s="18">
        <f t="shared" si="48"/>
        <v>-3.4508235737761739</v>
      </c>
      <c r="Z52" s="18">
        <f t="shared" si="49"/>
        <v>-7.8666135540961246E-2</v>
      </c>
      <c r="AA52" s="18">
        <f t="shared" si="50"/>
        <v>0.14746176270383771</v>
      </c>
      <c r="AB52" s="18">
        <f t="shared" si="57"/>
        <v>7.2028993644712713E-2</v>
      </c>
      <c r="AD52" s="18">
        <f t="shared" ref="AD52:AF52" si="66">IF($F$6-$D$6 &lt;&gt; 0,(EXP(LN(1+(AD32/100))/($F$6-$D$6))-1)*100,0)</f>
        <v>7.2028993644712713E-2</v>
      </c>
      <c r="AE52" s="18">
        <f t="shared" si="66"/>
        <v>2.9719202703132774</v>
      </c>
      <c r="AF52" s="18">
        <f t="shared" si="66"/>
        <v>3.0198076072320612</v>
      </c>
    </row>
    <row r="53" spans="1:32" x14ac:dyDescent="0.2">
      <c r="A53" t="str">
        <f>$A$15</f>
        <v>Process, plant and machine operatives</v>
      </c>
      <c r="B53" s="18">
        <f t="shared" si="42"/>
        <v>1.5877682579744645</v>
      </c>
      <c r="C53" s="18">
        <f t="shared" si="42"/>
        <v>-12.981601544497344</v>
      </c>
      <c r="D53" s="18">
        <f t="shared" si="42"/>
        <v>2.6156959982821082</v>
      </c>
      <c r="E53" s="18">
        <f t="shared" si="42"/>
        <v>2.5947671225279301E-2</v>
      </c>
      <c r="F53" s="18">
        <f t="shared" si="54"/>
        <v>0.88185239539397831</v>
      </c>
      <c r="H53" s="18">
        <f t="shared" si="51"/>
        <v>0.88185239539397831</v>
      </c>
      <c r="I53" s="18">
        <f t="shared" si="51"/>
        <v>2.8708325703218796</v>
      </c>
      <c r="J53" s="18">
        <f t="shared" si="51"/>
        <v>3.4766176421649364</v>
      </c>
      <c r="L53" t="str">
        <f>$A$15</f>
        <v>Process, plant and machine operatives</v>
      </c>
      <c r="M53" s="18">
        <f t="shared" si="43"/>
        <v>1.7222724170671944</v>
      </c>
      <c r="N53" s="18">
        <f t="shared" si="44"/>
        <v>-12.998643448619751</v>
      </c>
      <c r="O53" s="18">
        <f t="shared" si="45"/>
        <v>2.1374241341457045</v>
      </c>
      <c r="P53" s="18">
        <f t="shared" si="46"/>
        <v>-8.0153350902711917E-2</v>
      </c>
      <c r="Q53" s="18">
        <f t="shared" si="55"/>
        <v>0.65363714841930598</v>
      </c>
      <c r="S53" s="18">
        <f t="shared" ref="S53:U53" si="67">IF($F$6-$D$6 &lt;&gt; 0,(EXP(LN(1+(S33/100))/($F$6-$D$6))-1)*100,0)</f>
        <v>0.65363714841930598</v>
      </c>
      <c r="T53" s="18">
        <f t="shared" si="67"/>
        <v>2.751571774682704</v>
      </c>
      <c r="U53" s="18">
        <f t="shared" si="67"/>
        <v>3.2053073667846821</v>
      </c>
      <c r="W53" t="str">
        <f>$A$15</f>
        <v>Process, plant and machine operatives</v>
      </c>
      <c r="X53" s="18">
        <f t="shared" si="47"/>
        <v>0.68409399311755159</v>
      </c>
      <c r="Y53" s="18">
        <f t="shared" si="48"/>
        <v>-12.864124372872098</v>
      </c>
      <c r="Z53" s="18">
        <f t="shared" si="49"/>
        <v>5.6874999077614063</v>
      </c>
      <c r="AA53" s="18">
        <f t="shared" si="50"/>
        <v>0.62234676362926677</v>
      </c>
      <c r="AB53" s="18">
        <f t="shared" si="57"/>
        <v>2.2831676663260803</v>
      </c>
      <c r="AD53" s="18">
        <f t="shared" ref="AD53:AF53" si="68">IF($F$6-$D$6 &lt;&gt; 0,(EXP(LN(1+(AD33/100))/($F$6-$D$6))-1)*100,0)</f>
        <v>2.2831676663260803</v>
      </c>
      <c r="AE53" s="18">
        <f t="shared" si="68"/>
        <v>3.643116327677931</v>
      </c>
      <c r="AF53" s="18">
        <f t="shared" si="68"/>
        <v>5.1153550982525609</v>
      </c>
    </row>
    <row r="54" spans="1:32" x14ac:dyDescent="0.2">
      <c r="A54" t="str">
        <f>$A$16</f>
        <v>Elementary occupations</v>
      </c>
      <c r="B54" s="18">
        <f t="shared" si="42"/>
        <v>2.2340647817017834</v>
      </c>
      <c r="C54" s="18">
        <f t="shared" si="42"/>
        <v>-11.291355911902413</v>
      </c>
      <c r="D54" s="18">
        <f t="shared" si="42"/>
        <v>-0.1115091772580068</v>
      </c>
      <c r="E54" s="18">
        <f t="shared" si="42"/>
        <v>-0.38468198648169416</v>
      </c>
      <c r="F54" s="18">
        <f t="shared" si="54"/>
        <v>-0.29370749189200351</v>
      </c>
      <c r="H54" s="18">
        <f t="shared" si="51"/>
        <v>-0.29370749189200351</v>
      </c>
      <c r="I54" s="18">
        <f t="shared" si="51"/>
        <v>2.6217074051325895</v>
      </c>
      <c r="J54" s="18">
        <f t="shared" si="51"/>
        <v>2.4186284974013095</v>
      </c>
      <c r="L54" t="str">
        <f>$A$16</f>
        <v>Elementary occupations</v>
      </c>
      <c r="M54" s="18">
        <f t="shared" si="43"/>
        <v>1.1584774032667777</v>
      </c>
      <c r="N54" s="18">
        <f t="shared" si="44"/>
        <v>-8.4844336253538479</v>
      </c>
      <c r="O54" s="18">
        <f t="shared" si="45"/>
        <v>0.4533822319713332</v>
      </c>
      <c r="P54" s="18">
        <f t="shared" si="46"/>
        <v>-0.30775505857990604</v>
      </c>
      <c r="Q54" s="18">
        <f t="shared" si="55"/>
        <v>-5.4685590622871594E-2</v>
      </c>
      <c r="S54" s="18">
        <f t="shared" ref="S54:U54" si="69">IF($F$6-$D$6 &lt;&gt; 0,(EXP(LN(1+(S34/100))/($F$6-$D$6))-1)*100,0)</f>
        <v>-5.4685590622871594E-2</v>
      </c>
      <c r="T54" s="18">
        <f t="shared" si="69"/>
        <v>2.262933860498384</v>
      </c>
      <c r="U54" s="18">
        <f t="shared" si="69"/>
        <v>2.2229998910951565</v>
      </c>
      <c r="W54" t="str">
        <f>$A$16</f>
        <v>Elementary occupations</v>
      </c>
      <c r="X54" s="18">
        <f t="shared" si="47"/>
        <v>3.4750145438886326</v>
      </c>
      <c r="Y54" s="18">
        <f t="shared" si="48"/>
        <v>-14.351663011155914</v>
      </c>
      <c r="Z54" s="18">
        <f t="shared" si="49"/>
        <v>-0.78612071056803901</v>
      </c>
      <c r="AA54" s="18">
        <f t="shared" si="50"/>
        <v>-0.48078656860697233</v>
      </c>
      <c r="AB54" s="18">
        <f t="shared" si="57"/>
        <v>-0.58266888185987131</v>
      </c>
      <c r="AD54" s="18">
        <f t="shared" ref="AD54:AF54" si="70">IF($F$6-$D$6 &lt;&gt; 0,(EXP(LN(1+(AD34/100))/($F$6-$D$6))-1)*100,0)</f>
        <v>-0.58266888185987131</v>
      </c>
      <c r="AE54" s="18">
        <f t="shared" si="70"/>
        <v>3.0186583881262496</v>
      </c>
      <c r="AF54" s="18">
        <f t="shared" si="70"/>
        <v>2.6401210777066808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1.7994558797274962</v>
      </c>
      <c r="C56" s="26">
        <f>IF(D$6-C$6 &lt;&gt; 0,(EXP(LN(D18/C18)/(D$6-C$6))-1)*100,0)</f>
        <v>-2.8399169769050658</v>
      </c>
      <c r="D56" s="26">
        <f>IF(E$6-D$6 &lt;&gt; 0,(EXP(LN(E18/D18)/(E$6-D$6))-1)*100,0)</f>
        <v>0.5282473234976548</v>
      </c>
      <c r="E56" s="26">
        <f>IF(F$6-E$6 &lt;&gt; 0,(EXP(LN(F18/E18)/(F$6-E$6))-1)*100,0)</f>
        <v>0.40472645967131182</v>
      </c>
      <c r="F56" s="26">
        <f t="shared" si="54"/>
        <v>0.44588320814158422</v>
      </c>
      <c r="H56" s="26">
        <f t="shared" si="51"/>
        <v>0.44588320814158422</v>
      </c>
      <c r="I56" s="26">
        <f t="shared" ref="I56" si="71">IF($F$6-$D$6 &lt;&gt; 0,(EXP(LN(1+(I36/100))/($F$6-$D$6))-1)*100,0)</f>
        <v>2.7298284025460084</v>
      </c>
      <c r="J56" s="26">
        <f t="shared" ref="J56" si="72">IF($F$6-$D$6 &lt;&gt; 0,(EXP(LN(1+(J36/100))/($F$6-$D$6))-1)*100,0)</f>
        <v>3.0387928504429285</v>
      </c>
      <c r="L56" s="24" t="str">
        <f>$A$18</f>
        <v>All occupations</v>
      </c>
      <c r="M56" s="26">
        <f>IF(N$6-M$6 &lt;&gt; 0,(EXP(LN(N18/M18)/(N$6-M$6))-1)*100,0)</f>
        <v>1.8334468853489216</v>
      </c>
      <c r="N56" s="26">
        <f>IF(O$6-N$6 &lt;&gt; 0,(EXP(LN(O18/N18)/(O$6-N$6))-1)*100,0)</f>
        <v>-3.7838118114122188</v>
      </c>
      <c r="O56" s="26">
        <f>IF(P$6-O$6 &lt;&gt; 0,(EXP(LN(P18/O18)/(P$6-O$6))-1)*100,0)</f>
        <v>0.46209981044555981</v>
      </c>
      <c r="P56" s="26">
        <f>IF(Q$6-P$6 &lt;&gt; 0,(EXP(LN(Q18/P18)/(Q$6-P$6))-1)*100,0)</f>
        <v>0.2982497672422868</v>
      </c>
      <c r="Q56" s="26">
        <f t="shared" ref="Q56" si="73">IF(Q$6-O$6 &lt;&gt; 0,(EXP(LN(Q18/O18)/(Q$6-O$6))-1)*100,0)</f>
        <v>0.35283673415715811</v>
      </c>
      <c r="S56" s="26">
        <f t="shared" ref="S56:U56" si="74">IF($F$6-$D$6 &lt;&gt; 0,(EXP(LN(1+(S36/100))/($F$6-$D$6))-1)*100,0)</f>
        <v>0.35283673415715811</v>
      </c>
      <c r="T56" s="26">
        <f t="shared" si="74"/>
        <v>2.3442553821661605</v>
      </c>
      <c r="U56" s="26">
        <f t="shared" si="74"/>
        <v>2.6011739941925516</v>
      </c>
      <c r="W56" s="24" t="str">
        <f>$A$18</f>
        <v>All occupations</v>
      </c>
      <c r="X56" s="26">
        <f>IF(Y$6-X$6 &lt;&gt; 0,(EXP(LN(Y18/X18)/(Y$6-X$6))-1)*100,0)</f>
        <v>1.7588243767005185</v>
      </c>
      <c r="Y56" s="26">
        <f>IF(Z$6-Y$6 &lt;&gt; 0,(EXP(LN(Z18/Y18)/(Z$6-Y$6))-1)*100,0)</f>
        <v>-1.7095527493593332</v>
      </c>
      <c r="Z56" s="26">
        <f>IF(AA$6-Z$6 &lt;&gt; 0,(EXP(LN(AA18/Z18)/(AA$6-Z$6))-1)*100,0)</f>
        <v>0.60556976107024596</v>
      </c>
      <c r="AA56" s="26">
        <f>IF(AB$6-AA$6 &lt;&gt; 0,(EXP(LN(AB18/AA18)/(AB$6-AA$6))-1)*100,0)</f>
        <v>0.52739321072816647</v>
      </c>
      <c r="AB56" s="26">
        <f t="shared" ref="AB56" si="75">IF(AB$6-Z$6 &lt;&gt; 0,(EXP(LN(AB18/Z18)/(AB$6-Z$6))-1)*100,0)</f>
        <v>0.55344530874785747</v>
      </c>
      <c r="AD56" s="26">
        <f t="shared" ref="AD56:AF56" si="76">IF($F$6-$D$6 &lt;&gt; 0,(EXP(LN(1+(AD36/100))/($F$6-$D$6))-1)*100,0)</f>
        <v>0.55344530874785747</v>
      </c>
      <c r="AE56" s="26">
        <f t="shared" si="76"/>
        <v>3.157455853417912</v>
      </c>
      <c r="AF56" s="26">
        <f t="shared" si="76"/>
        <v>3.5207272613133833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4.1050494230095964</v>
      </c>
      <c r="C64" s="27">
        <f t="shared" si="77"/>
        <v>0.74042384060160771</v>
      </c>
      <c r="D64" s="27">
        <f t="shared" si="77"/>
        <v>0.78229394072879899</v>
      </c>
      <c r="E64" s="27">
        <f t="shared" si="77"/>
        <v>3.9778498798125028</v>
      </c>
      <c r="F64" s="27">
        <f>F8-D8</f>
        <v>4.7601438205413018</v>
      </c>
      <c r="L64" t="str">
        <f>$A$8</f>
        <v>Managers, directors and senior officials</v>
      </c>
      <c r="M64" s="27">
        <f t="shared" ref="M64:M72" si="78">N8-M8</f>
        <v>2.490891436406578</v>
      </c>
      <c r="N64" s="27">
        <f t="shared" ref="N64:N72" si="79">O8-N8</f>
        <v>-9.5528828808237876E-2</v>
      </c>
      <c r="O64" s="27">
        <f t="shared" ref="O64:O72" si="80">P8-O8</f>
        <v>8.7285896267239593E-2</v>
      </c>
      <c r="P64" s="27">
        <f t="shared" ref="P64:P72" si="81">Q8-P8</f>
        <v>1.8057416865530591</v>
      </c>
      <c r="Q64" s="27">
        <f>Q8-O8</f>
        <v>1.8930275828202987</v>
      </c>
      <c r="W64" t="str">
        <f>$A$8</f>
        <v>Managers, directors and senior officials</v>
      </c>
      <c r="X64" s="27">
        <f t="shared" ref="X64:X72" si="82">Y8-X8</f>
        <v>1.6141579866029838</v>
      </c>
      <c r="Y64" s="27">
        <f t="shared" ref="Y64:Y72" si="83">Z8-Y8</f>
        <v>0.83595266940986512</v>
      </c>
      <c r="Z64" s="27">
        <f t="shared" ref="Z64:Z72" si="84">AA8-Z8</f>
        <v>0.69500804446156472</v>
      </c>
      <c r="AA64" s="27">
        <f t="shared" ref="AA64:AA72" si="85">AB8-AA8</f>
        <v>2.1721081932594668</v>
      </c>
      <c r="AB64" s="27">
        <f>AB8-Z8</f>
        <v>2.8671162377210315</v>
      </c>
    </row>
    <row r="65" spans="1:31" x14ac:dyDescent="0.2">
      <c r="A65" t="str">
        <f>$A$9</f>
        <v>Professional occupations</v>
      </c>
      <c r="B65" s="27">
        <f t="shared" si="77"/>
        <v>7.7554426663442797</v>
      </c>
      <c r="C65" s="27">
        <f t="shared" si="77"/>
        <v>2.6499404080747411</v>
      </c>
      <c r="D65" s="27">
        <f t="shared" si="77"/>
        <v>4.7650243385634639</v>
      </c>
      <c r="E65" s="27">
        <f t="shared" si="77"/>
        <v>7.7293129807617191</v>
      </c>
      <c r="F65" s="27">
        <f t="shared" ref="F65:F72" si="86">F9-D9</f>
        <v>12.494337319325183</v>
      </c>
      <c r="L65" t="str">
        <f>$A$9</f>
        <v>Professional occupations</v>
      </c>
      <c r="M65" s="27">
        <f t="shared" si="78"/>
        <v>3.8558164506253156</v>
      </c>
      <c r="N65" s="27">
        <f t="shared" si="79"/>
        <v>1.591315023341064</v>
      </c>
      <c r="O65" s="27">
        <f t="shared" si="80"/>
        <v>2.1058169613998956</v>
      </c>
      <c r="P65" s="27">
        <f t="shared" si="81"/>
        <v>2.9983922093591815</v>
      </c>
      <c r="Q65" s="27">
        <f t="shared" ref="Q65:Q72" si="87">Q9-O9</f>
        <v>5.1042091707590771</v>
      </c>
      <c r="W65" t="str">
        <f>$A$9</f>
        <v>Professional occupations</v>
      </c>
      <c r="X65" s="27">
        <f t="shared" si="82"/>
        <v>3.8996262157189463</v>
      </c>
      <c r="Y65" s="27">
        <f t="shared" si="83"/>
        <v>1.0586253847336309</v>
      </c>
      <c r="Z65" s="27">
        <f t="shared" si="84"/>
        <v>2.6592073771636677</v>
      </c>
      <c r="AA65" s="27">
        <f t="shared" si="85"/>
        <v>4.7309207714024382</v>
      </c>
      <c r="AB65" s="27">
        <f t="shared" ref="AB65:AB72" si="88">AB9-Z9</f>
        <v>7.3901281485661059</v>
      </c>
    </row>
    <row r="66" spans="1:31" x14ac:dyDescent="0.2">
      <c r="A66" t="str">
        <f>$A$10</f>
        <v>Associate professional occupations</v>
      </c>
      <c r="B66" s="27">
        <f t="shared" si="77"/>
        <v>3.7586229570726957</v>
      </c>
      <c r="C66" s="27">
        <f t="shared" si="77"/>
        <v>1.2143514913796736</v>
      </c>
      <c r="D66" s="27">
        <f t="shared" si="77"/>
        <v>-0.95030519525283808</v>
      </c>
      <c r="E66" s="27">
        <f t="shared" si="77"/>
        <v>3.1832721572947875</v>
      </c>
      <c r="F66" s="27">
        <f t="shared" si="86"/>
        <v>2.2329669620419494</v>
      </c>
      <c r="L66" t="str">
        <f>$A$10</f>
        <v>Associate professional occupations</v>
      </c>
      <c r="M66" s="27">
        <f t="shared" si="78"/>
        <v>1.8979935471017981</v>
      </c>
      <c r="N66" s="27">
        <f t="shared" si="79"/>
        <v>0.6655982593363774</v>
      </c>
      <c r="O66" s="27">
        <f t="shared" si="80"/>
        <v>-1.2923635570551788</v>
      </c>
      <c r="P66" s="27">
        <f t="shared" si="81"/>
        <v>0.70457403394398099</v>
      </c>
      <c r="Q66" s="27">
        <f t="shared" si="87"/>
        <v>-0.58778952311119781</v>
      </c>
      <c r="W66" t="str">
        <f>$A$10</f>
        <v>Associate professional occupations</v>
      </c>
      <c r="X66" s="27">
        <f t="shared" si="82"/>
        <v>1.8606294099708638</v>
      </c>
      <c r="Y66" s="27">
        <f t="shared" si="83"/>
        <v>0.54875323204330684</v>
      </c>
      <c r="Z66" s="27">
        <f t="shared" si="84"/>
        <v>0.34205836180230165</v>
      </c>
      <c r="AA66" s="27">
        <f t="shared" si="85"/>
        <v>2.4786981233508065</v>
      </c>
      <c r="AB66" s="27">
        <f t="shared" si="88"/>
        <v>2.8207564851531082</v>
      </c>
    </row>
    <row r="67" spans="1:31" x14ac:dyDescent="0.2">
      <c r="A67" t="str">
        <f>$A$11</f>
        <v>Administrative and secretarial occupations</v>
      </c>
      <c r="B67" s="27">
        <f t="shared" si="77"/>
        <v>-0.50497940282352971</v>
      </c>
      <c r="C67" s="27">
        <f t="shared" si="77"/>
        <v>0.97703861697456063</v>
      </c>
      <c r="D67" s="27">
        <f t="shared" si="77"/>
        <v>-1.5902160295754229</v>
      </c>
      <c r="E67" s="27">
        <f t="shared" si="77"/>
        <v>-2.704176389654279</v>
      </c>
      <c r="F67" s="27">
        <f t="shared" si="86"/>
        <v>-4.2943924192297018</v>
      </c>
      <c r="L67" t="str">
        <f>$A$11</f>
        <v>Administrative and secretarial occupations</v>
      </c>
      <c r="M67" s="27">
        <f t="shared" si="78"/>
        <v>-0.27349040232281752</v>
      </c>
      <c r="N67" s="27">
        <f t="shared" si="79"/>
        <v>1.5706455559009882</v>
      </c>
      <c r="O67" s="27">
        <f t="shared" si="80"/>
        <v>-0.12789918741373008</v>
      </c>
      <c r="P67" s="27">
        <f t="shared" si="81"/>
        <v>1.2638017959143717</v>
      </c>
      <c r="Q67" s="27">
        <f t="shared" si="87"/>
        <v>1.1359026085006416</v>
      </c>
      <c r="W67" t="str">
        <f>$A$11</f>
        <v>Administrative and secretarial occupations</v>
      </c>
      <c r="X67" s="27">
        <f t="shared" si="82"/>
        <v>-0.23148900050070864</v>
      </c>
      <c r="Y67" s="27">
        <f t="shared" si="83"/>
        <v>-0.59360693892644534</v>
      </c>
      <c r="Z67" s="27">
        <f t="shared" si="84"/>
        <v>-1.4623168421616981</v>
      </c>
      <c r="AA67" s="27">
        <f t="shared" si="85"/>
        <v>-3.9679781855686613</v>
      </c>
      <c r="AB67" s="27">
        <f t="shared" si="88"/>
        <v>-5.4302950277303594</v>
      </c>
    </row>
    <row r="68" spans="1:31" x14ac:dyDescent="0.2">
      <c r="A68" t="str">
        <f>$A$12</f>
        <v>Skilled trades occupations</v>
      </c>
      <c r="B68" s="27">
        <f t="shared" si="77"/>
        <v>0.68167248698182448</v>
      </c>
      <c r="C68" s="27">
        <f t="shared" si="77"/>
        <v>-5.303903150963734</v>
      </c>
      <c r="D68" s="27">
        <f t="shared" si="77"/>
        <v>-0.29759702661558762</v>
      </c>
      <c r="E68" s="27">
        <f t="shared" si="77"/>
        <v>-1.861047667382298</v>
      </c>
      <c r="F68" s="27">
        <f t="shared" si="86"/>
        <v>-2.1586446939978856</v>
      </c>
      <c r="L68" t="str">
        <f>$A$12</f>
        <v>Skilled trades occupations</v>
      </c>
      <c r="M68" s="27">
        <f t="shared" si="78"/>
        <v>0.72171780538273111</v>
      </c>
      <c r="N68" s="27">
        <f t="shared" si="79"/>
        <v>-5.561341994172448</v>
      </c>
      <c r="O68" s="27">
        <f t="shared" si="80"/>
        <v>-0.64315328782985404</v>
      </c>
      <c r="P68" s="27">
        <f t="shared" si="81"/>
        <v>-2.1522360998858687</v>
      </c>
      <c r="Q68" s="27">
        <f t="shared" si="87"/>
        <v>-2.7953893877157228</v>
      </c>
      <c r="W68" t="str">
        <f>$A$12</f>
        <v>Skilled trades occupations</v>
      </c>
      <c r="X68" s="27">
        <f t="shared" si="82"/>
        <v>-4.0045318400916408E-2</v>
      </c>
      <c r="Y68" s="27">
        <f t="shared" si="83"/>
        <v>0.25743884320870691</v>
      </c>
      <c r="Z68" s="27">
        <f t="shared" si="84"/>
        <v>0.34555626121429128</v>
      </c>
      <c r="AA68" s="27">
        <f t="shared" si="85"/>
        <v>0.29118843250357296</v>
      </c>
      <c r="AB68" s="27">
        <f t="shared" si="88"/>
        <v>0.63674469371786424</v>
      </c>
    </row>
    <row r="69" spans="1:31" x14ac:dyDescent="0.2">
      <c r="A69" t="str">
        <f>$A$13</f>
        <v>Caring, leisure and other service occupations</v>
      </c>
      <c r="B69" s="27">
        <f t="shared" si="77"/>
        <v>0.81863529253700307</v>
      </c>
      <c r="C69" s="27">
        <f t="shared" si="77"/>
        <v>-1.3351690487417791</v>
      </c>
      <c r="D69" s="27">
        <f t="shared" si="77"/>
        <v>1.836709837572144</v>
      </c>
      <c r="E69" s="27">
        <f t="shared" si="77"/>
        <v>2.6703379824989533</v>
      </c>
      <c r="F69" s="27">
        <f t="shared" si="86"/>
        <v>4.5070478200710973</v>
      </c>
      <c r="L69" t="str">
        <f>$A$13</f>
        <v>Caring, leisure and other service occupations</v>
      </c>
      <c r="M69" s="27">
        <f t="shared" si="78"/>
        <v>0.28002484395441662</v>
      </c>
      <c r="N69" s="27">
        <f t="shared" si="79"/>
        <v>-0.17211448611334923</v>
      </c>
      <c r="O69" s="27">
        <f t="shared" si="80"/>
        <v>0.50731749140524496</v>
      </c>
      <c r="P69" s="27">
        <f t="shared" si="81"/>
        <v>0.57747966417565078</v>
      </c>
      <c r="Q69" s="27">
        <f t="shared" si="87"/>
        <v>1.0847971555808957</v>
      </c>
      <c r="W69" t="str">
        <f>$A$13</f>
        <v>Caring, leisure and other service occupations</v>
      </c>
      <c r="X69" s="27">
        <f t="shared" si="82"/>
        <v>0.53861044858259177</v>
      </c>
      <c r="Y69" s="27">
        <f t="shared" si="83"/>
        <v>-1.163054562628421</v>
      </c>
      <c r="Z69" s="27">
        <f t="shared" si="84"/>
        <v>1.3293923461668911</v>
      </c>
      <c r="AA69" s="27">
        <f t="shared" si="85"/>
        <v>2.0928583183232945</v>
      </c>
      <c r="AB69" s="27">
        <f t="shared" si="88"/>
        <v>3.4222506644901856</v>
      </c>
    </row>
    <row r="70" spans="1:31" x14ac:dyDescent="0.2">
      <c r="A70" t="str">
        <f>$A$14</f>
        <v>Sales and customer service occupations</v>
      </c>
      <c r="B70" s="27">
        <f t="shared" si="77"/>
        <v>-0.2330680227676929</v>
      </c>
      <c r="C70" s="27">
        <f t="shared" si="77"/>
        <v>-0.34182419378877071</v>
      </c>
      <c r="D70" s="27">
        <f t="shared" si="77"/>
        <v>0.5464096404085339</v>
      </c>
      <c r="E70" s="27">
        <f t="shared" si="77"/>
        <v>0.60895987522985351</v>
      </c>
      <c r="F70" s="27">
        <f t="shared" si="86"/>
        <v>1.1553695156383874</v>
      </c>
      <c r="L70" t="str">
        <f>$A$14</f>
        <v>Sales and customer service occupations</v>
      </c>
      <c r="M70" s="27">
        <f t="shared" si="78"/>
        <v>0.36394910135012637</v>
      </c>
      <c r="N70" s="27">
        <f t="shared" si="79"/>
        <v>0.11655299833672927</v>
      </c>
      <c r="O70" s="27">
        <f t="shared" si="80"/>
        <v>0.59677400421421822</v>
      </c>
      <c r="P70" s="27">
        <f t="shared" si="81"/>
        <v>0.41933164057661187</v>
      </c>
      <c r="Q70" s="27">
        <f t="shared" si="87"/>
        <v>1.0161056447908301</v>
      </c>
      <c r="W70" t="str">
        <f>$A$14</f>
        <v>Sales and customer service occupations</v>
      </c>
      <c r="X70" s="27">
        <f t="shared" si="82"/>
        <v>-0.59701712411784058</v>
      </c>
      <c r="Y70" s="27">
        <f t="shared" si="83"/>
        <v>-0.45837719212548755</v>
      </c>
      <c r="Z70" s="27">
        <f t="shared" si="84"/>
        <v>-5.0364363805682544E-2</v>
      </c>
      <c r="AA70" s="27">
        <f t="shared" si="85"/>
        <v>0.18962823465324341</v>
      </c>
      <c r="AB70" s="27">
        <f t="shared" si="88"/>
        <v>0.13926387084756087</v>
      </c>
    </row>
    <row r="71" spans="1:31" x14ac:dyDescent="0.2">
      <c r="A71" t="str">
        <f>$A$15</f>
        <v>Process, plant and machine operatives</v>
      </c>
      <c r="B71" s="27">
        <f t="shared" si="77"/>
        <v>1.5050383780788543</v>
      </c>
      <c r="C71" s="27">
        <f t="shared" si="77"/>
        <v>-3.1993734463152244</v>
      </c>
      <c r="D71" s="27">
        <f t="shared" si="77"/>
        <v>2.9554397903607281</v>
      </c>
      <c r="E71" s="27">
        <f t="shared" si="77"/>
        <v>6.3390221008326364E-2</v>
      </c>
      <c r="F71" s="27">
        <f t="shared" si="86"/>
        <v>3.0188300113690545</v>
      </c>
      <c r="L71" t="str">
        <f>$A$15</f>
        <v>Process, plant and machine operatives</v>
      </c>
      <c r="M71" s="27">
        <f t="shared" si="78"/>
        <v>1.421042664755312</v>
      </c>
      <c r="N71" s="27">
        <f t="shared" si="79"/>
        <v>-2.7977203360226142</v>
      </c>
      <c r="O71" s="27">
        <f t="shared" si="80"/>
        <v>2.0886084969261347</v>
      </c>
      <c r="P71" s="27">
        <f t="shared" si="81"/>
        <v>-0.16623120275047398</v>
      </c>
      <c r="Q71" s="27">
        <f t="shared" si="87"/>
        <v>1.9223772941756607</v>
      </c>
      <c r="W71" t="str">
        <f>$A$15</f>
        <v>Process, plant and machine operatives</v>
      </c>
      <c r="X71" s="27">
        <f t="shared" si="82"/>
        <v>8.3995713323528509E-2</v>
      </c>
      <c r="Y71" s="27">
        <f t="shared" si="83"/>
        <v>-0.40165311029259687</v>
      </c>
      <c r="Z71" s="27">
        <f t="shared" si="84"/>
        <v>0.86683129343459653</v>
      </c>
      <c r="AA71" s="27">
        <f t="shared" si="85"/>
        <v>0.22962142375879946</v>
      </c>
      <c r="AB71" s="27">
        <f t="shared" si="88"/>
        <v>1.096452717193396</v>
      </c>
    </row>
    <row r="72" spans="1:31" x14ac:dyDescent="0.2">
      <c r="A72" t="str">
        <f>$A$16</f>
        <v>Elementary occupations</v>
      </c>
      <c r="B72" s="27">
        <f t="shared" si="77"/>
        <v>3.0125862215670054</v>
      </c>
      <c r="C72" s="27">
        <f t="shared" si="77"/>
        <v>-4.0214845172210225</v>
      </c>
      <c r="D72" s="27">
        <f t="shared" si="77"/>
        <v>-0.17575929618994124</v>
      </c>
      <c r="E72" s="27">
        <f t="shared" si="77"/>
        <v>-1.1878990395695581</v>
      </c>
      <c r="F72" s="27">
        <f t="shared" si="86"/>
        <v>-1.3636583357594994</v>
      </c>
      <c r="L72" t="str">
        <f>$A$16</f>
        <v>Elementary occupations</v>
      </c>
      <c r="M72" s="27">
        <f t="shared" si="78"/>
        <v>0.83646949001784421</v>
      </c>
      <c r="N72" s="27">
        <f t="shared" si="79"/>
        <v>-1.5761411311077644</v>
      </c>
      <c r="O72" s="27">
        <f t="shared" si="80"/>
        <v>0.38890160274761598</v>
      </c>
      <c r="P72" s="27">
        <f t="shared" si="81"/>
        <v>-0.52782316756275804</v>
      </c>
      <c r="Q72" s="27">
        <f t="shared" si="87"/>
        <v>-0.13892156481514206</v>
      </c>
      <c r="W72" t="str">
        <f>$A$16</f>
        <v>Elementary occupations</v>
      </c>
      <c r="X72" s="27">
        <f t="shared" si="82"/>
        <v>2.1761167315491825</v>
      </c>
      <c r="Y72" s="27">
        <f t="shared" si="83"/>
        <v>-2.4453433861132261</v>
      </c>
      <c r="Z72" s="27">
        <f t="shared" si="84"/>
        <v>-0.5646608989375963</v>
      </c>
      <c r="AA72" s="27">
        <f t="shared" si="85"/>
        <v>-0.6600758720068054</v>
      </c>
      <c r="AB72" s="27">
        <f t="shared" si="88"/>
        <v>-1.2247367709444017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20.899000000000058</v>
      </c>
      <c r="C74" s="29">
        <f t="shared" ref="C74" si="89">D18-C18</f>
        <v>-8.6199999999999477</v>
      </c>
      <c r="D74" s="29">
        <f>E18-D18</f>
        <v>7.8719999999998436</v>
      </c>
      <c r="E74" s="29">
        <f>F18-E18</f>
        <v>12.480000000000018</v>
      </c>
      <c r="F74" s="29">
        <f>F18-D18</f>
        <v>20.351999999999862</v>
      </c>
      <c r="L74" s="24" t="str">
        <f>$A$18</f>
        <v>All occupations</v>
      </c>
      <c r="M74" s="29">
        <f>N18-M18</f>
        <v>11.594414937271353</v>
      </c>
      <c r="N74" s="29">
        <f t="shared" ref="N74" si="90">O18-N18</f>
        <v>-6.2587349393092779</v>
      </c>
      <c r="O74" s="29">
        <f>P18-O18</f>
        <v>3.7112884206615888</v>
      </c>
      <c r="P74" s="29">
        <f>Q18-P18</f>
        <v>4.9230305603237525</v>
      </c>
      <c r="Q74" s="29">
        <f>Q18-O18</f>
        <v>8.6343189809853413</v>
      </c>
      <c r="W74" s="24" t="str">
        <f>$A$18</f>
        <v>All occupations</v>
      </c>
      <c r="X74" s="29">
        <f>Y18-X18</f>
        <v>9.3045850627286484</v>
      </c>
      <c r="Y74" s="29">
        <f t="shared" ref="Y74" si="91">Z18-Y18</f>
        <v>-2.3612650606906698</v>
      </c>
      <c r="Z74" s="29">
        <f>AA18-Z18</f>
        <v>4.16071157933834</v>
      </c>
      <c r="AA74" s="29">
        <f>AB18-AA18</f>
        <v>7.556969439676152</v>
      </c>
      <c r="AB74" s="29">
        <f>AB18-Z18</f>
        <v>11.717681019014492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24.076161137400419</v>
      </c>
      <c r="C80" s="11">
        <f t="shared" si="92"/>
        <v>28.181210560410015</v>
      </c>
      <c r="D80" s="11">
        <f t="shared" si="92"/>
        <v>28.921634401011623</v>
      </c>
      <c r="E80" s="11">
        <f t="shared" si="92"/>
        <v>29.703928341740422</v>
      </c>
      <c r="F80" s="11">
        <f t="shared" si="92"/>
        <v>33.681778221552925</v>
      </c>
      <c r="H80" s="40">
        <f>IF(D$6-B$6 &lt;&gt; 0,(EXP(LN(D8/B8)/(D$6-B$6))-1)*100,0)</f>
        <v>3.7354315787264669</v>
      </c>
      <c r="I80" s="40">
        <f t="shared" ref="I80:I88" si="93">F46</f>
        <v>1.0209570646713573</v>
      </c>
      <c r="L80" t="str">
        <f t="shared" ref="L80:Q88" si="94">L8</f>
        <v>Managers, directors and senior officials</v>
      </c>
      <c r="M80" s="11">
        <f t="shared" si="94"/>
        <v>16.301584712974805</v>
      </c>
      <c r="N80" s="11">
        <f t="shared" si="94"/>
        <v>18.792476149381383</v>
      </c>
      <c r="O80" s="11">
        <f t="shared" si="94"/>
        <v>18.696947320573145</v>
      </c>
      <c r="P80" s="11">
        <f t="shared" si="94"/>
        <v>18.784233216840384</v>
      </c>
      <c r="Q80" s="11">
        <f t="shared" si="94"/>
        <v>20.589974903393443</v>
      </c>
      <c r="S80" s="40">
        <f t="shared" ref="S80:S88" si="95">IF(O$6-M$6 &lt;&gt; 0,(EXP(LN(O8/M8)/(O$6-M$6))-1)*100,0)</f>
        <v>2.7798964599663467</v>
      </c>
      <c r="T80" s="40">
        <f t="shared" ref="T80:T88" si="96">Q46</f>
        <v>0.6450316699425418</v>
      </c>
      <c r="W80" t="str">
        <f t="shared" ref="W80:AB88" si="97">W8</f>
        <v>Managers, directors and senior officials</v>
      </c>
      <c r="X80" s="11">
        <f t="shared" si="97"/>
        <v>7.7745764244256277</v>
      </c>
      <c r="Y80" s="11">
        <f t="shared" si="97"/>
        <v>9.3887344110286115</v>
      </c>
      <c r="Z80" s="11">
        <f t="shared" si="97"/>
        <v>10.224687080438477</v>
      </c>
      <c r="AA80" s="11">
        <f t="shared" si="97"/>
        <v>10.919695124900041</v>
      </c>
      <c r="AB80" s="11">
        <f t="shared" si="97"/>
        <v>13.091803318159508</v>
      </c>
      <c r="AD80" s="40">
        <f t="shared" ref="AD80:AD88" si="98">IF(Z$6-X$6 &lt;&gt; 0,(EXP(LN(Z8/X8)/(Z$6-X$6))-1)*100,0)</f>
        <v>5.6317944880591275</v>
      </c>
      <c r="AE80" s="40">
        <f t="shared" ref="AE80:AE88" si="99">AB46</f>
        <v>1.6615272491795174</v>
      </c>
    </row>
    <row r="81" spans="1:31" x14ac:dyDescent="0.2">
      <c r="A81" t="str">
        <f t="shared" si="92"/>
        <v>Professional occupations</v>
      </c>
      <c r="B81" s="11">
        <f t="shared" si="92"/>
        <v>50.121799433939927</v>
      </c>
      <c r="C81" s="11">
        <f t="shared" si="92"/>
        <v>57.877242100284207</v>
      </c>
      <c r="D81" s="11">
        <f t="shared" si="92"/>
        <v>60.527182508358948</v>
      </c>
      <c r="E81" s="11">
        <f t="shared" si="92"/>
        <v>65.292206846922412</v>
      </c>
      <c r="F81" s="11">
        <f t="shared" si="92"/>
        <v>73.021519827684131</v>
      </c>
      <c r="H81" s="40">
        <f t="shared" ref="H81:H88" si="100">IF(D$6-B$6 &lt;&gt; 0,(EXP(LN(D9/B9)/(D$6-B$6))-1)*100,0)</f>
        <v>3.8448015699539484</v>
      </c>
      <c r="I81" s="40">
        <f t="shared" si="93"/>
        <v>1.2589362339752164</v>
      </c>
      <c r="L81" t="str">
        <f t="shared" si="94"/>
        <v>Professional occupations</v>
      </c>
      <c r="M81" s="11">
        <f t="shared" si="94"/>
        <v>26.485715271596064</v>
      </c>
      <c r="N81" s="11">
        <f t="shared" si="94"/>
        <v>30.341531722221379</v>
      </c>
      <c r="O81" s="11">
        <f t="shared" si="94"/>
        <v>31.932846745562443</v>
      </c>
      <c r="P81" s="11">
        <f t="shared" si="94"/>
        <v>34.038663706962339</v>
      </c>
      <c r="Q81" s="11">
        <f t="shared" si="94"/>
        <v>37.03705591632152</v>
      </c>
      <c r="S81" s="40">
        <f t="shared" si="95"/>
        <v>3.8114330279381381</v>
      </c>
      <c r="T81" s="40">
        <f t="shared" si="96"/>
        <v>0.9934608073941531</v>
      </c>
      <c r="W81" t="str">
        <f t="shared" si="97"/>
        <v>Professional occupations</v>
      </c>
      <c r="X81" s="11">
        <f t="shared" si="97"/>
        <v>23.636084162343899</v>
      </c>
      <c r="Y81" s="11">
        <f t="shared" si="97"/>
        <v>27.535710378062845</v>
      </c>
      <c r="Z81" s="11">
        <f t="shared" si="97"/>
        <v>28.594335762796476</v>
      </c>
      <c r="AA81" s="11">
        <f t="shared" si="97"/>
        <v>31.253543139960144</v>
      </c>
      <c r="AB81" s="11">
        <f t="shared" si="97"/>
        <v>35.984463911362582</v>
      </c>
      <c r="AD81" s="40">
        <f t="shared" si="98"/>
        <v>3.8821422288144669</v>
      </c>
      <c r="AE81" s="40">
        <f t="shared" si="99"/>
        <v>1.5443276347105739</v>
      </c>
    </row>
    <row r="82" spans="1:31" x14ac:dyDescent="0.2">
      <c r="A82" t="str">
        <f t="shared" si="92"/>
        <v>Associate professional occupations</v>
      </c>
      <c r="B82" s="11">
        <f t="shared" si="92"/>
        <v>32.240284176453081</v>
      </c>
      <c r="C82" s="11">
        <f t="shared" si="92"/>
        <v>35.998907133525776</v>
      </c>
      <c r="D82" s="11">
        <f t="shared" si="92"/>
        <v>37.21325862490545</v>
      </c>
      <c r="E82" s="11">
        <f t="shared" si="92"/>
        <v>36.262953429652612</v>
      </c>
      <c r="F82" s="11">
        <f t="shared" si="92"/>
        <v>39.446225586947399</v>
      </c>
      <c r="H82" s="40">
        <f t="shared" si="100"/>
        <v>2.9105188966056739</v>
      </c>
      <c r="I82" s="40">
        <f t="shared" si="93"/>
        <v>0.38924395697943481</v>
      </c>
      <c r="L82" t="str">
        <f t="shared" si="94"/>
        <v>Associate professional occupations</v>
      </c>
      <c r="M82" s="11">
        <f t="shared" si="94"/>
        <v>18.048978419869446</v>
      </c>
      <c r="N82" s="11">
        <f t="shared" si="94"/>
        <v>19.946971966971244</v>
      </c>
      <c r="O82" s="11">
        <f t="shared" si="94"/>
        <v>20.612570226307621</v>
      </c>
      <c r="P82" s="11">
        <f t="shared" si="94"/>
        <v>19.320206669252443</v>
      </c>
      <c r="Q82" s="11">
        <f t="shared" si="94"/>
        <v>20.024780703196424</v>
      </c>
      <c r="S82" s="40">
        <f t="shared" si="95"/>
        <v>2.691832679723416</v>
      </c>
      <c r="T82" s="40">
        <f t="shared" si="96"/>
        <v>-0.19268447874067895</v>
      </c>
      <c r="W82" t="str">
        <f t="shared" si="97"/>
        <v>Associate professional occupations</v>
      </c>
      <c r="X82" s="11">
        <f t="shared" si="97"/>
        <v>14.191305756583665</v>
      </c>
      <c r="Y82" s="11">
        <f t="shared" si="97"/>
        <v>16.051935166554529</v>
      </c>
      <c r="Z82" s="11">
        <f t="shared" si="97"/>
        <v>16.600688398597836</v>
      </c>
      <c r="AA82" s="11">
        <f t="shared" si="97"/>
        <v>16.942746760400137</v>
      </c>
      <c r="AB82" s="11">
        <f t="shared" si="97"/>
        <v>19.421444883750944</v>
      </c>
      <c r="AD82" s="40">
        <f t="shared" si="98"/>
        <v>3.1859930485066634</v>
      </c>
      <c r="AE82" s="40">
        <f t="shared" si="99"/>
        <v>1.0517167174334263</v>
      </c>
    </row>
    <row r="83" spans="1:31" x14ac:dyDescent="0.2">
      <c r="A83" t="str">
        <f t="shared" si="92"/>
        <v>Administrative and secretarial occupations</v>
      </c>
      <c r="B83" s="11">
        <f t="shared" si="92"/>
        <v>34.169541610087698</v>
      </c>
      <c r="C83" s="11">
        <f t="shared" si="92"/>
        <v>33.664562207264169</v>
      </c>
      <c r="D83" s="11">
        <f t="shared" si="92"/>
        <v>34.641600824238729</v>
      </c>
      <c r="E83" s="11">
        <f t="shared" si="92"/>
        <v>33.051384794663306</v>
      </c>
      <c r="F83" s="11">
        <f t="shared" si="92"/>
        <v>30.347208405009027</v>
      </c>
      <c r="H83" s="40">
        <f t="shared" si="100"/>
        <v>0.27478975164840769</v>
      </c>
      <c r="I83" s="40">
        <f t="shared" si="93"/>
        <v>-0.87845723528088282</v>
      </c>
      <c r="L83" t="str">
        <f t="shared" si="94"/>
        <v>Administrative and secretarial occupations</v>
      </c>
      <c r="M83" s="11">
        <f t="shared" si="94"/>
        <v>9.2467626450032476</v>
      </c>
      <c r="N83" s="11">
        <f t="shared" si="94"/>
        <v>8.9732722426804301</v>
      </c>
      <c r="O83" s="11">
        <f t="shared" si="94"/>
        <v>10.543917798581418</v>
      </c>
      <c r="P83" s="11">
        <f t="shared" si="94"/>
        <v>10.416018611167688</v>
      </c>
      <c r="Q83" s="11">
        <f t="shared" si="94"/>
        <v>11.67982040708206</v>
      </c>
      <c r="S83" s="40">
        <f t="shared" si="95"/>
        <v>2.6602837532575085</v>
      </c>
      <c r="T83" s="40">
        <f t="shared" si="96"/>
        <v>0.68442099142433932</v>
      </c>
      <c r="W83" t="str">
        <f t="shared" si="97"/>
        <v>Administrative and secretarial occupations</v>
      </c>
      <c r="X83" s="11">
        <f t="shared" si="97"/>
        <v>24.922778965084461</v>
      </c>
      <c r="Y83" s="11">
        <f t="shared" si="97"/>
        <v>24.691289964583753</v>
      </c>
      <c r="Z83" s="11">
        <f t="shared" si="97"/>
        <v>24.097683025657307</v>
      </c>
      <c r="AA83" s="11">
        <f t="shared" si="97"/>
        <v>22.635366183495609</v>
      </c>
      <c r="AB83" s="11">
        <f t="shared" si="97"/>
        <v>18.667387997926948</v>
      </c>
      <c r="AD83" s="40">
        <f t="shared" si="98"/>
        <v>-0.67106835773522722</v>
      </c>
      <c r="AE83" s="40">
        <f t="shared" si="99"/>
        <v>-1.687844579794362</v>
      </c>
    </row>
    <row r="84" spans="1:31" x14ac:dyDescent="0.2">
      <c r="A84" t="str">
        <f t="shared" si="92"/>
        <v>Skilled trades occupations</v>
      </c>
      <c r="B84" s="11">
        <f t="shared" si="92"/>
        <v>35.154203125093879</v>
      </c>
      <c r="C84" s="11">
        <f t="shared" si="92"/>
        <v>35.835875612075704</v>
      </c>
      <c r="D84" s="11">
        <f t="shared" si="92"/>
        <v>30.53197246111197</v>
      </c>
      <c r="E84" s="11">
        <f t="shared" si="92"/>
        <v>30.234375434496382</v>
      </c>
      <c r="F84" s="11">
        <f t="shared" si="92"/>
        <v>28.373327767114084</v>
      </c>
      <c r="H84" s="40">
        <f t="shared" si="100"/>
        <v>-2.7800214681680147</v>
      </c>
      <c r="I84" s="40">
        <f t="shared" si="93"/>
        <v>-0.48763963331770466</v>
      </c>
      <c r="L84" t="str">
        <f t="shared" si="94"/>
        <v>Skilled trades occupations</v>
      </c>
      <c r="M84" s="11">
        <f t="shared" si="94"/>
        <v>32.192373815682522</v>
      </c>
      <c r="N84" s="11">
        <f t="shared" si="94"/>
        <v>32.914091621065253</v>
      </c>
      <c r="O84" s="11">
        <f t="shared" si="94"/>
        <v>27.352749626892805</v>
      </c>
      <c r="P84" s="11">
        <f t="shared" si="94"/>
        <v>26.709596339062951</v>
      </c>
      <c r="Q84" s="11">
        <f t="shared" si="94"/>
        <v>24.557360239177083</v>
      </c>
      <c r="S84" s="40">
        <f t="shared" si="95"/>
        <v>-3.2057414119718186</v>
      </c>
      <c r="T84" s="40">
        <f t="shared" si="96"/>
        <v>-0.7161264613512297</v>
      </c>
      <c r="W84" t="str">
        <f t="shared" si="97"/>
        <v>Skilled trades occupations</v>
      </c>
      <c r="X84" s="11">
        <f t="shared" si="97"/>
        <v>2.9618293094113541</v>
      </c>
      <c r="Y84" s="11">
        <f t="shared" si="97"/>
        <v>2.9217839910104377</v>
      </c>
      <c r="Z84" s="11">
        <f t="shared" si="97"/>
        <v>3.1792228342191446</v>
      </c>
      <c r="AA84" s="11">
        <f t="shared" si="97"/>
        <v>3.5247790954334359</v>
      </c>
      <c r="AB84" s="11">
        <f t="shared" si="97"/>
        <v>3.8159675279370089</v>
      </c>
      <c r="AD84" s="40">
        <f t="shared" si="98"/>
        <v>1.4266749922005051</v>
      </c>
      <c r="AE84" s="40">
        <f t="shared" si="99"/>
        <v>1.2244859806120001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27.774672603691172</v>
      </c>
      <c r="C85" s="11">
        <f t="shared" si="92"/>
        <v>28.593307896228175</v>
      </c>
      <c r="D85" s="11">
        <f t="shared" si="92"/>
        <v>27.258138847486396</v>
      </c>
      <c r="E85" s="11">
        <f t="shared" si="92"/>
        <v>29.09484868505854</v>
      </c>
      <c r="F85" s="11">
        <f t="shared" si="92"/>
        <v>31.765186667557494</v>
      </c>
      <c r="H85" s="40">
        <f t="shared" si="100"/>
        <v>-0.37474403922153066</v>
      </c>
      <c r="I85" s="40">
        <f t="shared" si="93"/>
        <v>1.0253462250805701</v>
      </c>
      <c r="L85" t="str">
        <f t="shared" si="94"/>
        <v>Caring, leisure and other service occupations</v>
      </c>
      <c r="M85" s="11">
        <f t="shared" si="94"/>
        <v>4.2250787197368975</v>
      </c>
      <c r="N85" s="11">
        <f t="shared" si="94"/>
        <v>4.5051035636913142</v>
      </c>
      <c r="O85" s="11">
        <f t="shared" si="94"/>
        <v>4.3329890775779649</v>
      </c>
      <c r="P85" s="11">
        <f t="shared" si="94"/>
        <v>4.8403065689832099</v>
      </c>
      <c r="Q85" s="11">
        <f t="shared" si="94"/>
        <v>5.4177862331588607</v>
      </c>
      <c r="S85" s="40">
        <f t="shared" si="95"/>
        <v>0.50566880047533402</v>
      </c>
      <c r="T85" s="40">
        <f t="shared" si="96"/>
        <v>1.5006799070706567</v>
      </c>
      <c r="W85" t="str">
        <f t="shared" si="97"/>
        <v>Caring, leisure and other service occupations</v>
      </c>
      <c r="X85" s="11">
        <f t="shared" si="97"/>
        <v>23.54959388395427</v>
      </c>
      <c r="Y85" s="11">
        <f t="shared" si="97"/>
        <v>24.088204332536861</v>
      </c>
      <c r="Z85" s="11">
        <f t="shared" si="97"/>
        <v>22.92514976990844</v>
      </c>
      <c r="AA85" s="11">
        <f t="shared" si="97"/>
        <v>24.254542116075331</v>
      </c>
      <c r="AB85" s="11">
        <f t="shared" si="97"/>
        <v>26.347400434398626</v>
      </c>
      <c r="AD85" s="40">
        <f>IF(Z$6-X$6 &lt;&gt; 0,(EXP(LN(Z13/X13)/(Z$6-X$6))-1)*100,0)</f>
        <v>-0.53603864422374636</v>
      </c>
      <c r="AE85" s="40">
        <f t="shared" si="99"/>
        <v>0.93188232692671402</v>
      </c>
    </row>
    <row r="86" spans="1:31" x14ac:dyDescent="0.2">
      <c r="A86" t="str">
        <f t="shared" si="92"/>
        <v>Sales and customer service occupations</v>
      </c>
      <c r="B86" s="11">
        <f t="shared" si="92"/>
        <v>23.350914488259292</v>
      </c>
      <c r="C86" s="11">
        <f t="shared" si="92"/>
        <v>23.117846465491599</v>
      </c>
      <c r="D86" s="11">
        <f t="shared" si="92"/>
        <v>22.776022271702828</v>
      </c>
      <c r="E86" s="11">
        <f t="shared" si="92"/>
        <v>23.322431912111362</v>
      </c>
      <c r="F86" s="11">
        <f t="shared" si="92"/>
        <v>23.931391787341216</v>
      </c>
      <c r="H86" s="40">
        <f t="shared" si="100"/>
        <v>-0.49731566823459916</v>
      </c>
      <c r="I86" s="40">
        <f t="shared" si="93"/>
        <v>0.33042960681430866</v>
      </c>
      <c r="L86" t="str">
        <f t="shared" si="94"/>
        <v>Sales and customer service occupations</v>
      </c>
      <c r="M86" s="11">
        <f t="shared" si="94"/>
        <v>9.470772848335109</v>
      </c>
      <c r="N86" s="11">
        <f t="shared" si="94"/>
        <v>9.8347219496852354</v>
      </c>
      <c r="O86" s="11">
        <f t="shared" si="94"/>
        <v>9.9512749480219647</v>
      </c>
      <c r="P86" s="11">
        <f t="shared" si="94"/>
        <v>10.548048952236183</v>
      </c>
      <c r="Q86" s="11">
        <f t="shared" si="94"/>
        <v>10.967380592812795</v>
      </c>
      <c r="S86" s="40">
        <f t="shared" si="95"/>
        <v>0.994718042843723</v>
      </c>
      <c r="T86" s="40">
        <f t="shared" si="96"/>
        <v>0.65027039139349263</v>
      </c>
      <c r="W86" t="str">
        <f t="shared" si="97"/>
        <v>Sales and customer service occupations</v>
      </c>
      <c r="X86" s="11">
        <f t="shared" si="97"/>
        <v>13.880141639924188</v>
      </c>
      <c r="Y86" s="11">
        <f t="shared" si="97"/>
        <v>13.283124515806348</v>
      </c>
      <c r="Z86" s="11">
        <f t="shared" si="97"/>
        <v>12.82474732368086</v>
      </c>
      <c r="AA86" s="11">
        <f t="shared" si="97"/>
        <v>12.774382959875178</v>
      </c>
      <c r="AB86" s="11">
        <f t="shared" si="97"/>
        <v>12.964011194528421</v>
      </c>
      <c r="AD86" s="40">
        <f t="shared" si="98"/>
        <v>-1.5692070229081589</v>
      </c>
      <c r="AE86" s="40">
        <f t="shared" si="99"/>
        <v>7.2028993644712713E-2</v>
      </c>
    </row>
    <row r="87" spans="1:31" x14ac:dyDescent="0.2">
      <c r="A87" t="str">
        <f t="shared" si="92"/>
        <v>Process, plant and machine operatives</v>
      </c>
      <c r="B87" s="11">
        <f t="shared" si="92"/>
        <v>23.140406448960825</v>
      </c>
      <c r="C87" s="11">
        <f t="shared" si="92"/>
        <v>24.645444827039679</v>
      </c>
      <c r="D87" s="11">
        <f t="shared" si="92"/>
        <v>21.446071380724455</v>
      </c>
      <c r="E87" s="11">
        <f t="shared" si="92"/>
        <v>24.401511171085183</v>
      </c>
      <c r="F87" s="11">
        <f t="shared" si="92"/>
        <v>24.464901392093509</v>
      </c>
      <c r="H87" s="40">
        <f t="shared" si="100"/>
        <v>-1.5092708004066147</v>
      </c>
      <c r="I87" s="40">
        <f t="shared" si="93"/>
        <v>0.88185239539397831</v>
      </c>
      <c r="L87" t="str">
        <f t="shared" si="94"/>
        <v>Process, plant and machine operatives</v>
      </c>
      <c r="M87" s="11">
        <f t="shared" si="94"/>
        <v>20.102128942199471</v>
      </c>
      <c r="N87" s="11">
        <f t="shared" si="94"/>
        <v>21.523171606954783</v>
      </c>
      <c r="O87" s="11">
        <f t="shared" si="94"/>
        <v>18.725451270932169</v>
      </c>
      <c r="P87" s="11">
        <f t="shared" si="94"/>
        <v>20.814059767858303</v>
      </c>
      <c r="Q87" s="11">
        <f t="shared" si="94"/>
        <v>20.647828565107829</v>
      </c>
      <c r="S87" s="40">
        <f t="shared" si="95"/>
        <v>-1.4088238328914593</v>
      </c>
      <c r="T87" s="40">
        <f t="shared" si="96"/>
        <v>0.65363714841930598</v>
      </c>
      <c r="W87" t="str">
        <f t="shared" si="97"/>
        <v>Process, plant and machine operatives</v>
      </c>
      <c r="X87" s="11">
        <f t="shared" si="97"/>
        <v>3.038277506761347</v>
      </c>
      <c r="Y87" s="11">
        <f t="shared" si="97"/>
        <v>3.1222732200848755</v>
      </c>
      <c r="Z87" s="11">
        <f t="shared" si="97"/>
        <v>2.7206201097922786</v>
      </c>
      <c r="AA87" s="11">
        <f t="shared" si="97"/>
        <v>3.5874514032268752</v>
      </c>
      <c r="AB87" s="11">
        <f t="shared" si="97"/>
        <v>3.8170728269856746</v>
      </c>
      <c r="AD87" s="40">
        <f t="shared" si="98"/>
        <v>-2.1844067888990959</v>
      </c>
      <c r="AE87" s="40">
        <f t="shared" si="99"/>
        <v>2.2831676663260803</v>
      </c>
    </row>
    <row r="88" spans="1:31" x14ac:dyDescent="0.2">
      <c r="A88" t="str">
        <f t="shared" si="92"/>
        <v>Elementary occupations</v>
      </c>
      <c r="B88" s="11">
        <f t="shared" si="92"/>
        <v>32.603016976113679</v>
      </c>
      <c r="C88" s="11">
        <f t="shared" si="92"/>
        <v>35.615603197680684</v>
      </c>
      <c r="D88" s="11">
        <f t="shared" si="92"/>
        <v>31.594118680459662</v>
      </c>
      <c r="E88" s="11">
        <f t="shared" si="92"/>
        <v>31.418359384269721</v>
      </c>
      <c r="F88" s="11">
        <f t="shared" si="92"/>
        <v>30.230460344700163</v>
      </c>
      <c r="H88" s="40">
        <f t="shared" si="100"/>
        <v>-0.62670483780080666</v>
      </c>
      <c r="I88" s="40">
        <f t="shared" si="93"/>
        <v>-0.29370749189200351</v>
      </c>
      <c r="L88" t="str">
        <f t="shared" si="94"/>
        <v>Elementary occupations</v>
      </c>
      <c r="M88" s="11">
        <f t="shared" si="94"/>
        <v>17.740387854918126</v>
      </c>
      <c r="N88" s="11">
        <f t="shared" si="94"/>
        <v>18.57685734493597</v>
      </c>
      <c r="O88" s="11">
        <f t="shared" si="94"/>
        <v>17.000716213828206</v>
      </c>
      <c r="P88" s="11">
        <f t="shared" si="94"/>
        <v>17.389617816575822</v>
      </c>
      <c r="Q88" s="11">
        <f t="shared" si="94"/>
        <v>16.861794649013063</v>
      </c>
      <c r="S88" s="40">
        <f t="shared" si="95"/>
        <v>-0.84815007051237679</v>
      </c>
      <c r="T88" s="40">
        <f t="shared" si="96"/>
        <v>-5.4685590622871594E-2</v>
      </c>
      <c r="W88" t="str">
        <f t="shared" si="97"/>
        <v>Elementary occupations</v>
      </c>
      <c r="X88" s="11">
        <f t="shared" si="97"/>
        <v>14.862629121195535</v>
      </c>
      <c r="Y88" s="11">
        <f t="shared" si="97"/>
        <v>17.038745852744718</v>
      </c>
      <c r="Z88" s="11">
        <f t="shared" si="97"/>
        <v>14.593402466631492</v>
      </c>
      <c r="AA88" s="11">
        <f t="shared" si="97"/>
        <v>14.028741567693896</v>
      </c>
      <c r="AB88" s="11">
        <f t="shared" si="97"/>
        <v>13.36866569568709</v>
      </c>
      <c r="AD88" s="40">
        <f t="shared" si="98"/>
        <v>-0.36494064626896305</v>
      </c>
      <c r="AE88" s="40">
        <f t="shared" si="99"/>
        <v>-0.58266888185987131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282.63099999999997</v>
      </c>
      <c r="C90" s="34">
        <f t="shared" si="101"/>
        <v>303.53000000000003</v>
      </c>
      <c r="D90" s="34">
        <f t="shared" si="101"/>
        <v>294.91000000000008</v>
      </c>
      <c r="E90" s="34">
        <f t="shared" si="101"/>
        <v>302.78199999999993</v>
      </c>
      <c r="F90" s="34">
        <f t="shared" si="101"/>
        <v>315.26199999999994</v>
      </c>
      <c r="H90" s="43">
        <f>IF(D$6-B$6 &lt;&gt; 0,(EXP(LN(D18/B18)/(D$6-B$6))-1)*100,0)</f>
        <v>0.85418885277925849</v>
      </c>
      <c r="I90" s="43">
        <f>F56</f>
        <v>0.44588320814158422</v>
      </c>
      <c r="L90" s="24" t="str">
        <f t="shared" ref="L90:Q90" si="102">L18</f>
        <v>All occupations</v>
      </c>
      <c r="M90" s="34">
        <f t="shared" si="102"/>
        <v>153.81378323031566</v>
      </c>
      <c r="N90" s="34">
        <f t="shared" si="102"/>
        <v>165.40819816758702</v>
      </c>
      <c r="O90" s="34">
        <f t="shared" si="102"/>
        <v>159.14946322827774</v>
      </c>
      <c r="P90" s="34">
        <f t="shared" si="102"/>
        <v>162.86075164893933</v>
      </c>
      <c r="Q90" s="34">
        <f t="shared" si="102"/>
        <v>167.78378220926308</v>
      </c>
      <c r="S90" s="43">
        <f>IF(O$6-M$6 &lt;&gt; 0,(EXP(LN(O18/M18)/(O$6-M$6))-1)*100,0)</f>
        <v>0.68435326872469116</v>
      </c>
      <c r="T90" s="43">
        <f>Q56</f>
        <v>0.35283673415715811</v>
      </c>
      <c r="W90" s="24" t="str">
        <f t="shared" ref="W90:AB90" si="103">W18</f>
        <v>All occupations</v>
      </c>
      <c r="X90" s="34">
        <f t="shared" si="103"/>
        <v>128.81721676968434</v>
      </c>
      <c r="Y90" s="34">
        <f t="shared" si="103"/>
        <v>138.12180183241298</v>
      </c>
      <c r="Z90" s="34">
        <f t="shared" si="103"/>
        <v>135.76053677172231</v>
      </c>
      <c r="AA90" s="34">
        <f t="shared" si="103"/>
        <v>139.92124835106065</v>
      </c>
      <c r="AB90" s="34">
        <f t="shared" si="103"/>
        <v>147.47821779073681</v>
      </c>
      <c r="AD90" s="43">
        <f>IF(Z$6-X$6 &lt;&gt; 0,(EXP(LN(Z18/X18)/(Z$6-X$6))-1)*100,0)</f>
        <v>1.0554934320325504</v>
      </c>
      <c r="AE90" s="43">
        <f>AB56</f>
        <v>0.55344530874785747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Worcestershire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Worcestershire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Worcestershire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16.518810212049289</v>
      </c>
      <c r="C8" s="11">
        <v>19.856638364746974</v>
      </c>
      <c r="D8" s="11">
        <v>20.278127809701456</v>
      </c>
      <c r="E8" s="11">
        <v>19.018139940102383</v>
      </c>
      <c r="F8" s="11">
        <v>21.079757062119686</v>
      </c>
      <c r="G8" s="10"/>
      <c r="H8" s="11">
        <f>F8-D8</f>
        <v>0.80162925241823046</v>
      </c>
      <c r="I8" s="11">
        <f>'RD T1'!E7</f>
        <v>10.094548875715169</v>
      </c>
      <c r="J8" s="11">
        <f>SUM(H8:I8)</f>
        <v>10.8961781281334</v>
      </c>
      <c r="L8" s="10" t="str">
        <f>name!D4</f>
        <v>11 Corporate managers and directors</v>
      </c>
      <c r="M8" s="11">
        <v>11.78919463213685</v>
      </c>
      <c r="N8" s="11">
        <v>13.70007176057392</v>
      </c>
      <c r="O8" s="11">
        <v>13.871780284914273</v>
      </c>
      <c r="P8" s="11">
        <v>12.60299632602921</v>
      </c>
      <c r="Q8" s="11">
        <v>13.41231038889593</v>
      </c>
      <c r="R8" s="10"/>
      <c r="S8" s="11">
        <f>Q8-O8</f>
        <v>-0.45946989601834254</v>
      </c>
      <c r="T8" s="11">
        <f>'RD T1'!T7</f>
        <v>6.06069724343822</v>
      </c>
      <c r="U8" s="11">
        <f>SUM(S8:T8)</f>
        <v>5.6012273474198775</v>
      </c>
      <c r="W8" s="10" t="str">
        <f>name!D4</f>
        <v>11 Corporate managers and directors</v>
      </c>
      <c r="X8" s="11">
        <v>4.7296155799124531</v>
      </c>
      <c r="Y8" s="11">
        <v>6.1565666041730296</v>
      </c>
      <c r="Z8" s="11">
        <v>6.4063475247871944</v>
      </c>
      <c r="AA8" s="11">
        <v>6.4151436140731875</v>
      </c>
      <c r="AB8" s="11">
        <v>7.6674466732237763</v>
      </c>
      <c r="AC8" s="10"/>
      <c r="AD8" s="11">
        <f>AB8-Z8</f>
        <v>1.2610991484365819</v>
      </c>
      <c r="AE8" s="11">
        <f>'RD T1'!T36</f>
        <v>4.0338516322769502</v>
      </c>
      <c r="AF8" s="11">
        <f>SUM(AD8:AE8)</f>
        <v>5.2949507807135321</v>
      </c>
    </row>
    <row r="9" spans="1:32" x14ac:dyDescent="0.2">
      <c r="A9" s="10" t="str">
        <f>name!D5</f>
        <v>12 Other managers and proprietors</v>
      </c>
      <c r="B9" s="11">
        <v>7.5573509253511286</v>
      </c>
      <c r="C9" s="11">
        <v>8.3245721956630412</v>
      </c>
      <c r="D9" s="11">
        <v>8.6435065913101674</v>
      </c>
      <c r="E9" s="11">
        <v>10.685788401638039</v>
      </c>
      <c r="F9" s="11">
        <v>12.602021159433237</v>
      </c>
      <c r="H9" s="11">
        <f t="shared" ref="H9:H32" si="2">F9-D9</f>
        <v>3.9585145681230696</v>
      </c>
      <c r="I9" s="11">
        <f>'RD T1'!E8</f>
        <v>6.4072882318666755</v>
      </c>
      <c r="J9" s="11">
        <f>SUM(H9:I9)</f>
        <v>10.365802799989744</v>
      </c>
      <c r="L9" s="10" t="str">
        <f>name!D5</f>
        <v>12 Other managers and proprietors</v>
      </c>
      <c r="M9" s="11">
        <v>4.5123900808379549</v>
      </c>
      <c r="N9" s="11">
        <v>5.0924043888074619</v>
      </c>
      <c r="O9" s="11">
        <v>4.8251670356588718</v>
      </c>
      <c r="P9" s="11">
        <v>6.1812368908111726</v>
      </c>
      <c r="Q9" s="11">
        <v>7.1776645144975122</v>
      </c>
      <c r="S9" s="11">
        <f t="shared" ref="S9:S32" si="3">Q9-O9</f>
        <v>2.3524974788386404</v>
      </c>
      <c r="T9" s="11">
        <f>'RD T1'!T8</f>
        <v>3.2857284340259176</v>
      </c>
      <c r="U9" s="11">
        <f>SUM(S9:T9)</f>
        <v>5.6382259128645575</v>
      </c>
      <c r="W9" s="10" t="str">
        <f>name!D5</f>
        <v>12 Other managers and proprietors</v>
      </c>
      <c r="X9" s="11">
        <v>3.0449608445131746</v>
      </c>
      <c r="Y9" s="11">
        <v>3.2321678068555824</v>
      </c>
      <c r="Z9" s="11">
        <v>3.8183395556512818</v>
      </c>
      <c r="AA9" s="11">
        <v>4.5045515108268539</v>
      </c>
      <c r="AB9" s="11">
        <v>5.4243566449357319</v>
      </c>
      <c r="AD9" s="11">
        <f t="shared" ref="AD9:AD32" si="4">AB9-Z9</f>
        <v>1.6060170892844501</v>
      </c>
      <c r="AE9" s="11">
        <f>'RD T1'!T37</f>
        <v>3.1215597978407592</v>
      </c>
      <c r="AF9" s="11">
        <f>SUM(AD9:AE9)</f>
        <v>4.7275768871252097</v>
      </c>
    </row>
    <row r="10" spans="1:32" x14ac:dyDescent="0.2">
      <c r="A10" s="10" t="str">
        <f>name!D6</f>
        <v>21 Science, research, engineering and technology professionals</v>
      </c>
      <c r="B10" s="11">
        <v>14.134806965968286</v>
      </c>
      <c r="C10" s="11">
        <v>16.38490623615256</v>
      </c>
      <c r="D10" s="11">
        <v>17.233884541865848</v>
      </c>
      <c r="E10" s="11">
        <v>18.022243482329877</v>
      </c>
      <c r="F10" s="11">
        <v>19.976868741120974</v>
      </c>
      <c r="G10" s="11"/>
      <c r="H10" s="11">
        <f t="shared" si="2"/>
        <v>2.742984199255126</v>
      </c>
      <c r="I10" s="11">
        <f>'RD T1'!E9</f>
        <v>6.7325776177656751</v>
      </c>
      <c r="J10" s="11">
        <f t="shared" ref="J10:J32" si="5">SUM(H10:I10)</f>
        <v>9.4755618170208002</v>
      </c>
      <c r="L10" s="10" t="str">
        <f>name!D6</f>
        <v>21 Science, research, engineering and technology professionals</v>
      </c>
      <c r="M10" s="11">
        <v>11.890621835194803</v>
      </c>
      <c r="N10" s="11">
        <v>13.907870531626273</v>
      </c>
      <c r="O10" s="11">
        <v>14.156016707569597</v>
      </c>
      <c r="P10" s="11">
        <v>14.415769427070181</v>
      </c>
      <c r="Q10" s="11">
        <v>15.546788144461795</v>
      </c>
      <c r="R10" s="11"/>
      <c r="S10" s="11">
        <f t="shared" si="3"/>
        <v>1.390771436892198</v>
      </c>
      <c r="T10" s="11">
        <f>'RD T1'!T9</f>
        <v>4.7917249718464943</v>
      </c>
      <c r="U10" s="11">
        <f t="shared" ref="U10:U32" si="6">SUM(S10:T10)</f>
        <v>6.1824964087386922</v>
      </c>
      <c r="W10" s="10" t="str">
        <f>name!D6</f>
        <v>21 Science, research, engineering and technology professionals</v>
      </c>
      <c r="X10" s="11">
        <v>2.2441851307734852</v>
      </c>
      <c r="Y10" s="11">
        <v>2.4770357045262976</v>
      </c>
      <c r="Z10" s="11">
        <v>3.0778678342962285</v>
      </c>
      <c r="AA10" s="11">
        <v>3.6064740552596857</v>
      </c>
      <c r="AB10" s="11">
        <v>4.4300805966591978</v>
      </c>
      <c r="AC10" s="11"/>
      <c r="AD10" s="11">
        <f t="shared" si="4"/>
        <v>1.3522127623629694</v>
      </c>
      <c r="AE10" s="11">
        <f>'RD T1'!T38</f>
        <v>1.9408526459191811</v>
      </c>
      <c r="AF10" s="11">
        <f t="shared" ref="AF10:AF32" si="7">SUM(AD10:AE10)</f>
        <v>3.2930654082821507</v>
      </c>
    </row>
    <row r="11" spans="1:32" x14ac:dyDescent="0.2">
      <c r="A11" s="10" t="str">
        <f>name!D7</f>
        <v>22 Health professionals</v>
      </c>
      <c r="B11" s="11">
        <v>11.702974133255927</v>
      </c>
      <c r="C11" s="11">
        <v>14.199480089609814</v>
      </c>
      <c r="D11" s="11">
        <v>13.874797213235112</v>
      </c>
      <c r="E11" s="11">
        <v>15.035181104749748</v>
      </c>
      <c r="F11" s="11">
        <v>16.536520239592953</v>
      </c>
      <c r="G11" s="11"/>
      <c r="H11" s="11">
        <f t="shared" si="2"/>
        <v>2.6617230263578406</v>
      </c>
      <c r="I11" s="11">
        <f>'RD T1'!E10</f>
        <v>8.1486560982289085</v>
      </c>
      <c r="J11" s="11">
        <f t="shared" si="5"/>
        <v>10.810379124586749</v>
      </c>
      <c r="L11" s="10" t="str">
        <f>name!D7</f>
        <v>22 Health professionals</v>
      </c>
      <c r="M11" s="11">
        <v>2.7597611510684681</v>
      </c>
      <c r="N11" s="11">
        <v>3.4015200039474287</v>
      </c>
      <c r="O11" s="11">
        <v>3.5637671411694947</v>
      </c>
      <c r="P11" s="11">
        <v>3.8081988271714886</v>
      </c>
      <c r="Q11" s="11">
        <v>4.133529735180125</v>
      </c>
      <c r="R11" s="11"/>
      <c r="S11" s="11">
        <f t="shared" si="3"/>
        <v>0.56976259401063034</v>
      </c>
      <c r="T11" s="11">
        <f>'RD T1'!T10</f>
        <v>1.4874768471787734</v>
      </c>
      <c r="U11" s="11">
        <f t="shared" si="6"/>
        <v>2.0572394411894037</v>
      </c>
      <c r="W11" s="10" t="str">
        <f>name!D7</f>
        <v>22 Health professionals</v>
      </c>
      <c r="X11" s="11">
        <v>8.9432129821874664</v>
      </c>
      <c r="Y11" s="11">
        <v>10.797960085662375</v>
      </c>
      <c r="Z11" s="11">
        <v>10.311030072065615</v>
      </c>
      <c r="AA11" s="11">
        <v>11.226982277578278</v>
      </c>
      <c r="AB11" s="11">
        <v>12.402990504412816</v>
      </c>
      <c r="AC11" s="11"/>
      <c r="AD11" s="11">
        <f t="shared" si="4"/>
        <v>2.0919604323472019</v>
      </c>
      <c r="AE11" s="11">
        <f>'RD T1'!T39</f>
        <v>6.661179251050136</v>
      </c>
      <c r="AF11" s="11">
        <f t="shared" si="7"/>
        <v>8.7531396833973378</v>
      </c>
    </row>
    <row r="12" spans="1:32" x14ac:dyDescent="0.2">
      <c r="A12" s="10" t="str">
        <f>name!D8</f>
        <v>23 Teaching and other educational professionals</v>
      </c>
      <c r="B12" s="11">
        <v>10.881067285357572</v>
      </c>
      <c r="C12" s="11">
        <v>11.130108345242158</v>
      </c>
      <c r="D12" s="11">
        <v>11.798610757745342</v>
      </c>
      <c r="E12" s="11">
        <v>12.551632030030477</v>
      </c>
      <c r="F12" s="11">
        <v>14.062750901056758</v>
      </c>
      <c r="G12" s="11"/>
      <c r="H12" s="11">
        <f t="shared" si="2"/>
        <v>2.2641401433114154</v>
      </c>
      <c r="I12" s="11">
        <f>'RD T1'!E11</f>
        <v>6.5592811039580923</v>
      </c>
      <c r="J12" s="11">
        <f t="shared" si="5"/>
        <v>8.8234212472695077</v>
      </c>
      <c r="L12" s="10" t="str">
        <f>name!D8</f>
        <v>23 Teaching and other educational professionals</v>
      </c>
      <c r="M12" s="11">
        <v>3.6579184022220383</v>
      </c>
      <c r="N12" s="11">
        <v>3.5445666596688574</v>
      </c>
      <c r="O12" s="11">
        <v>3.833340105867765</v>
      </c>
      <c r="P12" s="11">
        <v>4.1525693276245628</v>
      </c>
      <c r="Q12" s="11">
        <v>4.4993798553951523</v>
      </c>
      <c r="R12" s="11"/>
      <c r="S12" s="11">
        <f t="shared" si="3"/>
        <v>0.66603974952738731</v>
      </c>
      <c r="T12" s="11">
        <f>'RD T1'!T11</f>
        <v>1.8075881792629709</v>
      </c>
      <c r="U12" s="11">
        <f t="shared" si="6"/>
        <v>2.473627928790358</v>
      </c>
      <c r="W12" s="10" t="str">
        <f>name!D8</f>
        <v>23 Teaching and other educational professionals</v>
      </c>
      <c r="X12" s="11">
        <v>7.2231488831355337</v>
      </c>
      <c r="Y12" s="11">
        <v>7.5855416855733102</v>
      </c>
      <c r="Z12" s="11">
        <v>7.9652706518775664</v>
      </c>
      <c r="AA12" s="11">
        <v>8.3990627024059243</v>
      </c>
      <c r="AB12" s="11">
        <v>9.5633710456615937</v>
      </c>
      <c r="AC12" s="11"/>
      <c r="AD12" s="11">
        <f t="shared" si="4"/>
        <v>1.5981003937840272</v>
      </c>
      <c r="AE12" s="11">
        <f>'RD T1'!T40</f>
        <v>4.7516929246951216</v>
      </c>
      <c r="AF12" s="11">
        <f t="shared" si="7"/>
        <v>6.3497933184791489</v>
      </c>
    </row>
    <row r="13" spans="1:32" x14ac:dyDescent="0.2">
      <c r="A13" s="10" t="str">
        <f>name!D9</f>
        <v>24 Business, media and public service professionals</v>
      </c>
      <c r="B13" s="11">
        <v>13.402951049358144</v>
      </c>
      <c r="C13" s="11">
        <v>16.16274742927968</v>
      </c>
      <c r="D13" s="11">
        <v>17.61988999551264</v>
      </c>
      <c r="E13" s="11">
        <v>19.683150229812316</v>
      </c>
      <c r="F13" s="11">
        <v>22.445379945913441</v>
      </c>
      <c r="G13" s="11"/>
      <c r="H13" s="11">
        <f t="shared" si="2"/>
        <v>4.8254899504008009</v>
      </c>
      <c r="I13" s="11">
        <f>'RD T1'!E12</f>
        <v>9.635390488953977</v>
      </c>
      <c r="J13" s="11">
        <f t="shared" si="5"/>
        <v>14.460880439354778</v>
      </c>
      <c r="L13" s="10" t="str">
        <f>name!D9</f>
        <v>24 Business, media and public service professionals</v>
      </c>
      <c r="M13" s="11">
        <v>8.1774138831107539</v>
      </c>
      <c r="N13" s="11">
        <v>9.4875745269788219</v>
      </c>
      <c r="O13" s="11">
        <v>10.379722790955585</v>
      </c>
      <c r="P13" s="11">
        <v>11.66212612509611</v>
      </c>
      <c r="Q13" s="11">
        <v>12.857358181284447</v>
      </c>
      <c r="R13" s="11"/>
      <c r="S13" s="11">
        <f t="shared" si="3"/>
        <v>2.4776353903288619</v>
      </c>
      <c r="T13" s="11">
        <f>'RD T1'!T12</f>
        <v>5.0193190269953307</v>
      </c>
      <c r="U13" s="11">
        <f t="shared" si="6"/>
        <v>7.4969544173241927</v>
      </c>
      <c r="W13" s="10" t="str">
        <f>name!D9</f>
        <v>24 Business, media and public service professionals</v>
      </c>
      <c r="X13" s="11">
        <v>5.2255371662474133</v>
      </c>
      <c r="Y13" s="11">
        <v>6.6751729023008606</v>
      </c>
      <c r="Z13" s="11">
        <v>7.240167204557066</v>
      </c>
      <c r="AA13" s="11">
        <v>8.0210241047162523</v>
      </c>
      <c r="AB13" s="11">
        <v>9.5880217646289694</v>
      </c>
      <c r="AC13" s="11"/>
      <c r="AD13" s="11">
        <f t="shared" si="4"/>
        <v>2.3478545600719034</v>
      </c>
      <c r="AE13" s="11">
        <f>'RD T1'!T41</f>
        <v>4.6160714619586445</v>
      </c>
      <c r="AF13" s="11">
        <f t="shared" si="7"/>
        <v>6.9639260220305479</v>
      </c>
    </row>
    <row r="14" spans="1:32" x14ac:dyDescent="0.2">
      <c r="A14" s="10" t="str">
        <f>name!D10</f>
        <v>31 Science, engineering and technology associate professionals</v>
      </c>
      <c r="B14" s="11">
        <v>4.3801099499807972</v>
      </c>
      <c r="C14" s="11">
        <v>5.0368112834796168</v>
      </c>
      <c r="D14" s="11">
        <v>5.4513625890766892</v>
      </c>
      <c r="E14" s="11">
        <v>4.7713033601971526</v>
      </c>
      <c r="F14" s="11">
        <v>5.0729002366421199</v>
      </c>
      <c r="G14" s="11"/>
      <c r="H14" s="11">
        <f t="shared" si="2"/>
        <v>-0.37846235243456938</v>
      </c>
      <c r="I14" s="11">
        <f>'RD T1'!E13</f>
        <v>1.9696464939593259</v>
      </c>
      <c r="J14" s="11">
        <f t="shared" si="5"/>
        <v>1.5911841415247565</v>
      </c>
      <c r="L14" s="10" t="str">
        <f>name!D10</f>
        <v>31 Science, engineering and technology associate professionals</v>
      </c>
      <c r="M14" s="11">
        <v>3.3785252583908667</v>
      </c>
      <c r="N14" s="11">
        <v>4.0251937419871746</v>
      </c>
      <c r="O14" s="11">
        <v>4.1944378372145454</v>
      </c>
      <c r="P14" s="11">
        <v>3.4814623975134138</v>
      </c>
      <c r="Q14" s="11">
        <v>3.545868816420513</v>
      </c>
      <c r="R14" s="11"/>
      <c r="S14" s="11">
        <f t="shared" si="3"/>
        <v>-0.64856902079403245</v>
      </c>
      <c r="T14" s="11">
        <f>'RD T1'!T13</f>
        <v>1.2843554217774691</v>
      </c>
      <c r="U14" s="11">
        <f t="shared" si="6"/>
        <v>0.63578640098343664</v>
      </c>
      <c r="W14" s="10" t="str">
        <f>name!D10</f>
        <v>31 Science, engineering and technology associate professionals</v>
      </c>
      <c r="X14" s="11">
        <v>1.0015846915899311</v>
      </c>
      <c r="Y14" s="11">
        <v>1.0116175414924342</v>
      </c>
      <c r="Z14" s="11">
        <v>1.2569247518621416</v>
      </c>
      <c r="AA14" s="11">
        <v>1.2898409626837335</v>
      </c>
      <c r="AB14" s="11">
        <v>1.5270314202216118</v>
      </c>
      <c r="AC14" s="11"/>
      <c r="AD14" s="11">
        <f t="shared" si="4"/>
        <v>0.27010666835947017</v>
      </c>
      <c r="AE14" s="11">
        <f>'RD T1'!T42</f>
        <v>0.6852910721818567</v>
      </c>
      <c r="AF14" s="11">
        <f t="shared" si="7"/>
        <v>0.95539774054132687</v>
      </c>
    </row>
    <row r="15" spans="1:32" x14ac:dyDescent="0.2">
      <c r="A15" s="10" t="str">
        <f>name!D11</f>
        <v>32 Health and social care associate professionals</v>
      </c>
      <c r="B15" s="11">
        <v>4.9099768797065568</v>
      </c>
      <c r="C15" s="11">
        <v>5.761083013980774</v>
      </c>
      <c r="D15" s="11">
        <v>5.7763247861711831</v>
      </c>
      <c r="E15" s="11">
        <v>5.9046633935566755</v>
      </c>
      <c r="F15" s="11">
        <v>6.5457953310386028</v>
      </c>
      <c r="G15" s="11"/>
      <c r="H15" s="11">
        <f t="shared" si="2"/>
        <v>0.76947054486741973</v>
      </c>
      <c r="I15" s="11">
        <f>'RD T1'!E14</f>
        <v>3.4735981005547254</v>
      </c>
      <c r="J15" s="11">
        <f t="shared" si="5"/>
        <v>4.2430686454221451</v>
      </c>
      <c r="L15" s="10" t="str">
        <f>name!D11</f>
        <v>32 Health and social care associate professionals</v>
      </c>
      <c r="M15" s="11">
        <v>1.1335956813248951</v>
      </c>
      <c r="N15" s="11">
        <v>1.2382055650828361</v>
      </c>
      <c r="O15" s="11">
        <v>1.3069286041883745</v>
      </c>
      <c r="P15" s="11">
        <v>1.2232334468282451</v>
      </c>
      <c r="Q15" s="11">
        <v>1.2933125775707466</v>
      </c>
      <c r="R15" s="11"/>
      <c r="S15" s="11">
        <f t="shared" si="3"/>
        <v>-1.3616026617627952E-2</v>
      </c>
      <c r="T15" s="11">
        <f>'RD T1'!T14</f>
        <v>0.59873484341301675</v>
      </c>
      <c r="U15" s="11">
        <f t="shared" si="6"/>
        <v>0.5851188167953888</v>
      </c>
      <c r="W15" s="10" t="str">
        <f>name!D11</f>
        <v>32 Health and social care associate professionals</v>
      </c>
      <c r="X15" s="11">
        <v>3.7763811983816744</v>
      </c>
      <c r="Y15" s="11">
        <v>4.5228774488979386</v>
      </c>
      <c r="Z15" s="11">
        <v>4.469396181982809</v>
      </c>
      <c r="AA15" s="11">
        <v>4.6814299467284295</v>
      </c>
      <c r="AB15" s="11">
        <v>5.2524827534678549</v>
      </c>
      <c r="AC15" s="11"/>
      <c r="AD15" s="11">
        <f t="shared" si="4"/>
        <v>0.7830865714850459</v>
      </c>
      <c r="AE15" s="11">
        <f>'RD T1'!T43</f>
        <v>2.8748632571417092</v>
      </c>
      <c r="AF15" s="11">
        <f t="shared" si="7"/>
        <v>3.6579498286267551</v>
      </c>
    </row>
    <row r="16" spans="1:32" x14ac:dyDescent="0.2">
      <c r="A16" s="10" t="str">
        <f>name!D12</f>
        <v>33 Protective service occupations</v>
      </c>
      <c r="B16" s="11">
        <v>2.6562526539235951</v>
      </c>
      <c r="C16" s="11">
        <v>2.842946057386897</v>
      </c>
      <c r="D16" s="11">
        <v>3.0126019813685625</v>
      </c>
      <c r="E16" s="11">
        <v>3.6246391590005445</v>
      </c>
      <c r="F16" s="11">
        <v>4.2450458952443411</v>
      </c>
      <c r="G16" s="11"/>
      <c r="H16" s="11">
        <f t="shared" si="2"/>
        <v>1.2324439138757786</v>
      </c>
      <c r="I16" s="11">
        <f>'RD T1'!E15</f>
        <v>1.3009551842291134</v>
      </c>
      <c r="J16" s="11">
        <f t="shared" si="5"/>
        <v>2.5333990981048919</v>
      </c>
      <c r="L16" s="10" t="str">
        <f>name!D12</f>
        <v>33 Protective service occupations</v>
      </c>
      <c r="M16" s="11">
        <v>2.0493378476068349</v>
      </c>
      <c r="N16" s="11">
        <v>2.1437802831253041</v>
      </c>
      <c r="O16" s="11">
        <v>2.2265937924978156</v>
      </c>
      <c r="P16" s="11">
        <v>2.5886667820378713</v>
      </c>
      <c r="Q16" s="11">
        <v>2.8344052197385801</v>
      </c>
      <c r="R16" s="11"/>
      <c r="S16" s="11">
        <f t="shared" si="3"/>
        <v>0.60781142724076442</v>
      </c>
      <c r="T16" s="11">
        <f>'RD T1'!T15</f>
        <v>0.74097633715702527</v>
      </c>
      <c r="U16" s="11">
        <f t="shared" si="6"/>
        <v>1.3487877643977897</v>
      </c>
      <c r="W16" s="10" t="str">
        <f>name!D12</f>
        <v>33 Protective service occupations</v>
      </c>
      <c r="X16" s="11">
        <v>0.60691480631675632</v>
      </c>
      <c r="Y16" s="11">
        <v>0.6991657742615881</v>
      </c>
      <c r="Z16" s="11">
        <v>0.78600818887074853</v>
      </c>
      <c r="AA16" s="11">
        <v>1.0359723769626767</v>
      </c>
      <c r="AB16" s="11">
        <v>1.4106406755057526</v>
      </c>
      <c r="AC16" s="11"/>
      <c r="AD16" s="11">
        <f t="shared" si="4"/>
        <v>0.62463248663500404</v>
      </c>
      <c r="AE16" s="11">
        <f>'RD T1'!T44</f>
        <v>0.55997884707208812</v>
      </c>
      <c r="AF16" s="11">
        <f t="shared" si="7"/>
        <v>1.184611333707092</v>
      </c>
    </row>
    <row r="17" spans="1:32" x14ac:dyDescent="0.2">
      <c r="A17" s="10" t="str">
        <f>name!D13</f>
        <v>34 Culture, media and sports occupations</v>
      </c>
      <c r="B17" s="11">
        <v>4.7806902325231313</v>
      </c>
      <c r="C17" s="11">
        <v>5.2030621319517465</v>
      </c>
      <c r="D17" s="11">
        <v>5.3321918963352282</v>
      </c>
      <c r="E17" s="11">
        <v>5.0174195232958079</v>
      </c>
      <c r="F17" s="11">
        <v>5.6668359231269889</v>
      </c>
      <c r="G17" s="11"/>
      <c r="H17" s="11">
        <f t="shared" si="2"/>
        <v>0.33464402679176075</v>
      </c>
      <c r="I17" s="11">
        <f>'RD T1'!E16</f>
        <v>2.4174092307418413</v>
      </c>
      <c r="J17" s="11">
        <f t="shared" si="5"/>
        <v>2.7520532575336021</v>
      </c>
      <c r="L17" s="10" t="str">
        <f>name!D13</f>
        <v>34 Culture, media and sports occupations</v>
      </c>
      <c r="M17" s="11">
        <v>2.8832010354327204</v>
      </c>
      <c r="N17" s="11">
        <v>3.1995483458377061</v>
      </c>
      <c r="O17" s="11">
        <v>3.2241701422710562</v>
      </c>
      <c r="P17" s="11">
        <v>3.0383331207612576</v>
      </c>
      <c r="Q17" s="11">
        <v>3.3515005233576489</v>
      </c>
      <c r="R17" s="11"/>
      <c r="S17" s="11">
        <f t="shared" si="3"/>
        <v>0.12733038108659267</v>
      </c>
      <c r="T17" s="11">
        <f>'RD T1'!T16</f>
        <v>1.2714651235202361</v>
      </c>
      <c r="U17" s="11">
        <f t="shared" si="6"/>
        <v>1.3987955046068288</v>
      </c>
      <c r="W17" s="10" t="str">
        <f>name!D13</f>
        <v>34 Culture, media and sports occupations</v>
      </c>
      <c r="X17" s="11">
        <v>1.8974891970904095</v>
      </c>
      <c r="Y17" s="11">
        <v>2.0035137861140422</v>
      </c>
      <c r="Z17" s="11">
        <v>2.1080217540641781</v>
      </c>
      <c r="AA17" s="11">
        <v>1.9790864025345543</v>
      </c>
      <c r="AB17" s="11">
        <v>2.3153353997693413</v>
      </c>
      <c r="AC17" s="11"/>
      <c r="AD17" s="11">
        <f t="shared" si="4"/>
        <v>0.2073136457051632</v>
      </c>
      <c r="AE17" s="11">
        <f>'RD T1'!T45</f>
        <v>1.145944107221605</v>
      </c>
      <c r="AF17" s="11">
        <f t="shared" si="7"/>
        <v>1.3532577529267682</v>
      </c>
    </row>
    <row r="18" spans="1:32" x14ac:dyDescent="0.2">
      <c r="A18" s="10" t="str">
        <f>name!D14</f>
        <v>35 Business and public service associate professionals</v>
      </c>
      <c r="B18" s="11">
        <v>15.513254460319002</v>
      </c>
      <c r="C18" s="11">
        <v>17.155004646726738</v>
      </c>
      <c r="D18" s="11">
        <v>17.640777371953785</v>
      </c>
      <c r="E18" s="11">
        <v>16.944927993602427</v>
      </c>
      <c r="F18" s="11">
        <v>17.915648200895347</v>
      </c>
      <c r="G18" s="11"/>
      <c r="H18" s="11">
        <f t="shared" si="2"/>
        <v>0.27487082894156245</v>
      </c>
      <c r="I18" s="11">
        <f>'RD T1'!E17</f>
        <v>7.9260632365013537</v>
      </c>
      <c r="J18" s="11">
        <f t="shared" si="5"/>
        <v>8.2009340654429153</v>
      </c>
      <c r="L18" s="10" t="str">
        <f>name!D14</f>
        <v>35 Business and public service associate professionals</v>
      </c>
      <c r="M18" s="11">
        <v>8.6043185971141298</v>
      </c>
      <c r="N18" s="11">
        <v>9.3402440309382229</v>
      </c>
      <c r="O18" s="11">
        <v>9.6604398501358286</v>
      </c>
      <c r="P18" s="11">
        <v>8.9885109221116526</v>
      </c>
      <c r="Q18" s="11">
        <v>8.9996935661089363</v>
      </c>
      <c r="R18" s="11"/>
      <c r="S18" s="11">
        <f t="shared" si="3"/>
        <v>-0.66074628402689228</v>
      </c>
      <c r="T18" s="11">
        <f>'RD T1'!T17</f>
        <v>3.471084619534389</v>
      </c>
      <c r="U18" s="11">
        <f t="shared" si="6"/>
        <v>2.8103383355074967</v>
      </c>
      <c r="W18" s="10" t="str">
        <f>name!D14</f>
        <v>35 Business and public service associate professionals</v>
      </c>
      <c r="X18" s="11">
        <v>6.9089358632048938</v>
      </c>
      <c r="Y18" s="11">
        <v>7.8147606157885265</v>
      </c>
      <c r="Z18" s="11">
        <v>7.9803375218179573</v>
      </c>
      <c r="AA18" s="11">
        <v>7.9564170714907441</v>
      </c>
      <c r="AB18" s="11">
        <v>8.9159546347863792</v>
      </c>
      <c r="AC18" s="11"/>
      <c r="AD18" s="11">
        <f t="shared" si="4"/>
        <v>0.93561711296842187</v>
      </c>
      <c r="AE18" s="11">
        <f>'RD T1'!T46</f>
        <v>4.4549786169669661</v>
      </c>
      <c r="AF18" s="11">
        <f t="shared" si="7"/>
        <v>5.3905957299353879</v>
      </c>
    </row>
    <row r="19" spans="1:32" x14ac:dyDescent="0.2">
      <c r="A19" s="10" t="str">
        <f>name!D15</f>
        <v>41 Administrative occupations</v>
      </c>
      <c r="B19" s="11">
        <v>27.686964592795626</v>
      </c>
      <c r="C19" s="11">
        <v>27.74873078426614</v>
      </c>
      <c r="D19" s="11">
        <v>28.876632547995694</v>
      </c>
      <c r="E19" s="11">
        <v>26.933326469852343</v>
      </c>
      <c r="F19" s="11">
        <v>26.031324394836773</v>
      </c>
      <c r="G19" s="11"/>
      <c r="H19" s="11">
        <f t="shared" si="2"/>
        <v>-2.8453081531589213</v>
      </c>
      <c r="I19" s="11">
        <f>'RD T1'!E18</f>
        <v>13.31208960427913</v>
      </c>
      <c r="J19" s="11">
        <f t="shared" si="5"/>
        <v>10.466781451120209</v>
      </c>
      <c r="L19" s="10" t="str">
        <f>name!D15</f>
        <v>41 Administrative occupations</v>
      </c>
      <c r="M19" s="11">
        <v>8.670531509575115</v>
      </c>
      <c r="N19" s="11">
        <v>8.5199901203480071</v>
      </c>
      <c r="O19" s="11">
        <v>10.091668942959382</v>
      </c>
      <c r="P19" s="11">
        <v>9.8422265501490607</v>
      </c>
      <c r="Q19" s="11">
        <v>10.977166454925376</v>
      </c>
      <c r="R19" s="11"/>
      <c r="S19" s="11">
        <f t="shared" si="3"/>
        <v>0.88549751196599402</v>
      </c>
      <c r="T19" s="11">
        <f>'RD T1'!T18</f>
        <v>3.9020399855986962</v>
      </c>
      <c r="U19" s="11">
        <f t="shared" si="6"/>
        <v>4.7875374975646903</v>
      </c>
      <c r="W19" s="10" t="str">
        <f>name!D15</f>
        <v>41 Administrative occupations</v>
      </c>
      <c r="X19" s="11">
        <v>19.01643308322052</v>
      </c>
      <c r="Y19" s="11">
        <v>19.228740663918149</v>
      </c>
      <c r="Z19" s="11">
        <v>18.784963605036307</v>
      </c>
      <c r="AA19" s="11">
        <v>17.091099919703275</v>
      </c>
      <c r="AB19" s="11">
        <v>15.054157939911375</v>
      </c>
      <c r="AC19" s="11"/>
      <c r="AD19" s="11">
        <f t="shared" si="4"/>
        <v>-3.7308056651249313</v>
      </c>
      <c r="AE19" s="11">
        <f>'RD T1'!T47</f>
        <v>9.4100496186804321</v>
      </c>
      <c r="AF19" s="11">
        <f t="shared" si="7"/>
        <v>5.6792439535555008</v>
      </c>
    </row>
    <row r="20" spans="1:32" x14ac:dyDescent="0.2">
      <c r="A20" s="10" t="str">
        <f>name!D16</f>
        <v>42 Secretarial and related occupations</v>
      </c>
      <c r="B20" s="11">
        <v>6.4825770172920754</v>
      </c>
      <c r="C20" s="11">
        <v>5.9158314229980276</v>
      </c>
      <c r="D20" s="11">
        <v>5.7649682762430361</v>
      </c>
      <c r="E20" s="11">
        <v>6.1180583248109626</v>
      </c>
      <c r="F20" s="11">
        <v>4.3158840101722564</v>
      </c>
      <c r="G20" s="11"/>
      <c r="H20" s="11">
        <f t="shared" si="2"/>
        <v>-1.4490842660707797</v>
      </c>
      <c r="I20" s="11">
        <f>'RD T1'!E19</f>
        <v>2.8810036407551141</v>
      </c>
      <c r="J20" s="11">
        <f t="shared" si="5"/>
        <v>1.4319193746843344</v>
      </c>
      <c r="L20" s="10" t="str">
        <f>name!D16</f>
        <v>42 Secretarial and related occupations</v>
      </c>
      <c r="M20" s="11">
        <v>0.57623113542813209</v>
      </c>
      <c r="N20" s="11">
        <v>0.45328212233242288</v>
      </c>
      <c r="O20" s="11">
        <v>0.45224885562203604</v>
      </c>
      <c r="P20" s="11">
        <v>0.57379206101862779</v>
      </c>
      <c r="Q20" s="11">
        <v>0.70265395215668425</v>
      </c>
      <c r="R20" s="11"/>
      <c r="S20" s="11">
        <f t="shared" si="3"/>
        <v>0.25040509653464821</v>
      </c>
      <c r="T20" s="11">
        <f>'RD T1'!T19</f>
        <v>0.20171563901578213</v>
      </c>
      <c r="U20" s="11">
        <f t="shared" si="6"/>
        <v>0.45212073555043031</v>
      </c>
      <c r="W20" s="10" t="str">
        <f>name!D16</f>
        <v>42 Secretarial and related occupations</v>
      </c>
      <c r="X20" s="11">
        <v>5.9063458818639401</v>
      </c>
      <c r="Y20" s="11">
        <v>5.4625493006656054</v>
      </c>
      <c r="Z20" s="11">
        <v>5.3127194206209998</v>
      </c>
      <c r="AA20" s="11">
        <v>5.5442662637923341</v>
      </c>
      <c r="AB20" s="11">
        <v>3.6132300580155725</v>
      </c>
      <c r="AC20" s="11"/>
      <c r="AD20" s="11">
        <f t="shared" si="4"/>
        <v>-1.6994893626054273</v>
      </c>
      <c r="AE20" s="11">
        <f>'RD T1'!T48</f>
        <v>2.6792880017393319</v>
      </c>
      <c r="AF20" s="11">
        <f t="shared" si="7"/>
        <v>0.97979863913390464</v>
      </c>
    </row>
    <row r="21" spans="1:32" x14ac:dyDescent="0.2">
      <c r="A21" s="10" t="str">
        <f>name!D17</f>
        <v>51 Skilled agricultural and related trades</v>
      </c>
      <c r="B21" s="11">
        <v>4.3303802647780225</v>
      </c>
      <c r="C21" s="11">
        <v>3.6264020256790088</v>
      </c>
      <c r="D21" s="11">
        <v>2.9902915002137971</v>
      </c>
      <c r="E21" s="11">
        <v>3.0503588969869986</v>
      </c>
      <c r="F21" s="11">
        <v>3.2337959112924897</v>
      </c>
      <c r="G21" s="11"/>
      <c r="H21" s="11">
        <f t="shared" si="2"/>
        <v>0.24350441107869258</v>
      </c>
      <c r="I21" s="11">
        <f>'RD T1'!E20</f>
        <v>1.7247822655354501</v>
      </c>
      <c r="J21" s="11">
        <f t="shared" si="5"/>
        <v>1.9682866766141427</v>
      </c>
      <c r="L21" s="10" t="str">
        <f>name!D17</f>
        <v>51 Skilled agricultural and related trades</v>
      </c>
      <c r="M21" s="11">
        <v>3.7381823727086361</v>
      </c>
      <c r="N21" s="11">
        <v>3.0153098467457697</v>
      </c>
      <c r="O21" s="11">
        <v>2.3781586586652153</v>
      </c>
      <c r="P21" s="11">
        <v>2.3748265627347442</v>
      </c>
      <c r="Q21" s="11">
        <v>2.4647247310255489</v>
      </c>
      <c r="R21" s="11"/>
      <c r="S21" s="11">
        <f t="shared" si="3"/>
        <v>8.6566072360333646E-2</v>
      </c>
      <c r="T21" s="11">
        <f>'RD T1'!T20</f>
        <v>1.2387189675113655</v>
      </c>
      <c r="U21" s="11">
        <f t="shared" si="6"/>
        <v>1.3252850398716991</v>
      </c>
      <c r="W21" s="10" t="str">
        <f>name!D17</f>
        <v>51 Skilled agricultural and related trades</v>
      </c>
      <c r="X21" s="11">
        <v>0.59219789206938644</v>
      </c>
      <c r="Y21" s="11">
        <v>0.61109217893324275</v>
      </c>
      <c r="Z21" s="11">
        <v>0.61213284154858072</v>
      </c>
      <c r="AA21" s="11">
        <v>0.67553233425225279</v>
      </c>
      <c r="AB21" s="11">
        <v>0.7690711802669441</v>
      </c>
      <c r="AC21" s="11"/>
      <c r="AD21" s="11">
        <f t="shared" si="4"/>
        <v>0.15693833871836338</v>
      </c>
      <c r="AE21" s="11">
        <f>'RD T1'!T49</f>
        <v>0.48606329802408454</v>
      </c>
      <c r="AF21" s="11">
        <f t="shared" si="7"/>
        <v>0.64300163674244792</v>
      </c>
    </row>
    <row r="22" spans="1:32" x14ac:dyDescent="0.2">
      <c r="A22" s="10" t="str">
        <f>name!D18</f>
        <v>52 Skilled metal, electrical and electronic trades</v>
      </c>
      <c r="B22" s="11">
        <v>14.686889462892088</v>
      </c>
      <c r="C22" s="11">
        <v>14.958160723083031</v>
      </c>
      <c r="D22" s="11">
        <v>12.47740893442726</v>
      </c>
      <c r="E22" s="11">
        <v>12.274453692199687</v>
      </c>
      <c r="F22" s="11">
        <v>11.526201879638487</v>
      </c>
      <c r="G22" s="11"/>
      <c r="H22" s="11">
        <f t="shared" si="2"/>
        <v>-0.95120705478877277</v>
      </c>
      <c r="I22" s="11">
        <f>'RD T1'!E21</f>
        <v>4.5590121949753764</v>
      </c>
      <c r="J22" s="11">
        <f t="shared" si="5"/>
        <v>3.6078051401866036</v>
      </c>
      <c r="L22" s="10" t="str">
        <f>name!D18</f>
        <v>52 Skilled metal, electrical and electronic trades</v>
      </c>
      <c r="M22" s="11">
        <v>14.487861641338457</v>
      </c>
      <c r="N22" s="11">
        <v>14.634960369604368</v>
      </c>
      <c r="O22" s="11">
        <v>12.217961144500515</v>
      </c>
      <c r="P22" s="11">
        <v>11.713111379291481</v>
      </c>
      <c r="Q22" s="11">
        <v>10.838475514366975</v>
      </c>
      <c r="R22" s="11"/>
      <c r="S22" s="11">
        <f t="shared" si="3"/>
        <v>-1.3794856301335408</v>
      </c>
      <c r="T22" s="11">
        <f>'RD T1'!T21</f>
        <v>4.2362347399070028</v>
      </c>
      <c r="U22" s="11">
        <f t="shared" si="6"/>
        <v>2.8567491097734621</v>
      </c>
      <c r="W22" s="10" t="str">
        <f>name!D18</f>
        <v>52 Skilled metal, electrical and electronic trades</v>
      </c>
      <c r="X22" s="11">
        <v>0.19902782155362975</v>
      </c>
      <c r="Y22" s="11">
        <v>0.32320035347864662</v>
      </c>
      <c r="Z22" s="11">
        <v>0.2594477899267405</v>
      </c>
      <c r="AA22" s="11">
        <v>0.56134231290821335</v>
      </c>
      <c r="AB22" s="11">
        <v>0.68772636527151099</v>
      </c>
      <c r="AC22" s="11"/>
      <c r="AD22" s="11">
        <f t="shared" si="4"/>
        <v>0.42827857534477048</v>
      </c>
      <c r="AE22" s="11">
        <f>'RD T1'!T50</f>
        <v>0.32277745506837313</v>
      </c>
      <c r="AF22" s="11">
        <f t="shared" si="7"/>
        <v>0.75105603041314362</v>
      </c>
    </row>
    <row r="23" spans="1:32" x14ac:dyDescent="0.2">
      <c r="A23" s="10" t="str">
        <f>name!D19</f>
        <v>53 Skilled construction and building trades</v>
      </c>
      <c r="B23" s="11">
        <v>10.39931661456926</v>
      </c>
      <c r="C23" s="11">
        <v>12.128045101682032</v>
      </c>
      <c r="D23" s="11">
        <v>9.9066598861708197</v>
      </c>
      <c r="E23" s="11">
        <v>10.003390457240739</v>
      </c>
      <c r="F23" s="11">
        <v>8.8284024230900169</v>
      </c>
      <c r="G23" s="11"/>
      <c r="H23" s="11">
        <f t="shared" si="2"/>
        <v>-1.0782574630808028</v>
      </c>
      <c r="I23" s="11">
        <f>'RD T1'!E22</f>
        <v>4.0585918095819169</v>
      </c>
      <c r="J23" s="11">
        <f t="shared" si="5"/>
        <v>2.9803343465011141</v>
      </c>
      <c r="L23" s="10" t="str">
        <f>name!D19</f>
        <v>53 Skilled construction and building trades</v>
      </c>
      <c r="M23" s="11">
        <v>10.258960041973008</v>
      </c>
      <c r="N23" s="11">
        <v>11.993508182677751</v>
      </c>
      <c r="O23" s="11">
        <v>9.7457901114641867</v>
      </c>
      <c r="P23" s="11">
        <v>9.8350731132391775</v>
      </c>
      <c r="Q23" s="11">
        <v>8.6344015149763926</v>
      </c>
      <c r="R23" s="11"/>
      <c r="S23" s="11">
        <f t="shared" si="3"/>
        <v>-1.1113885964877941</v>
      </c>
      <c r="T23" s="11">
        <f>'RD T1'!T22</f>
        <v>3.9656912696720585</v>
      </c>
      <c r="U23" s="11">
        <f t="shared" si="6"/>
        <v>2.8543026731842644</v>
      </c>
      <c r="W23" s="10" t="str">
        <f>name!D19</f>
        <v>53 Skilled construction and building trades</v>
      </c>
      <c r="X23" s="11">
        <v>0.14035657259624226</v>
      </c>
      <c r="Y23" s="11">
        <v>0.13453691900428544</v>
      </c>
      <c r="Z23" s="11">
        <v>0.16086977470661537</v>
      </c>
      <c r="AA23" s="11">
        <v>0.16831734400155826</v>
      </c>
      <c r="AB23" s="11">
        <v>0.19400090811363369</v>
      </c>
      <c r="AC23" s="11"/>
      <c r="AD23" s="11">
        <f t="shared" si="4"/>
        <v>3.3131133407018315E-2</v>
      </c>
      <c r="AE23" s="11">
        <f>'RD T1'!T51</f>
        <v>9.2900539909859109E-2</v>
      </c>
      <c r="AF23" s="11">
        <f t="shared" si="7"/>
        <v>0.12603167331687742</v>
      </c>
    </row>
    <row r="24" spans="1:32" x14ac:dyDescent="0.2">
      <c r="A24" s="10" t="str">
        <f>name!D20</f>
        <v>54 Textiles, printing and other skilled trades</v>
      </c>
      <c r="B24" s="11">
        <v>5.7376167828545093</v>
      </c>
      <c r="C24" s="11">
        <v>5.1232677616316309</v>
      </c>
      <c r="D24" s="11">
        <v>5.1576121403000954</v>
      </c>
      <c r="E24" s="11">
        <v>4.9061723880689572</v>
      </c>
      <c r="F24" s="11">
        <v>4.7849275530930928</v>
      </c>
      <c r="G24" s="11"/>
      <c r="H24" s="11">
        <f t="shared" si="2"/>
        <v>-0.37268458720700259</v>
      </c>
      <c r="I24" s="11">
        <f>'RD T1'!E23</f>
        <v>2.1051054364240187</v>
      </c>
      <c r="J24" s="11">
        <f t="shared" si="5"/>
        <v>1.7324208492170161</v>
      </c>
      <c r="L24" s="10" t="str">
        <f>name!D20</f>
        <v>54 Textiles, printing and other skilled trades</v>
      </c>
      <c r="M24" s="11">
        <v>3.70736975966242</v>
      </c>
      <c r="N24" s="11">
        <v>3.2703132220373674</v>
      </c>
      <c r="O24" s="11">
        <v>3.0108397122628894</v>
      </c>
      <c r="P24" s="11">
        <v>2.7865852837975469</v>
      </c>
      <c r="Q24" s="11">
        <v>2.6197584788081669</v>
      </c>
      <c r="R24" s="11"/>
      <c r="S24" s="11">
        <f t="shared" si="3"/>
        <v>-0.39108123345472245</v>
      </c>
      <c r="T24" s="11">
        <f>'RD T1'!T23</f>
        <v>0.87701323162578482</v>
      </c>
      <c r="U24" s="11">
        <f t="shared" si="6"/>
        <v>0.48593199817106236</v>
      </c>
      <c r="W24" s="10" t="str">
        <f>name!D20</f>
        <v>54 Textiles, printing and other skilled trades</v>
      </c>
      <c r="X24" s="11">
        <v>2.0302470231920955</v>
      </c>
      <c r="Y24" s="11">
        <v>1.8529545395942633</v>
      </c>
      <c r="Z24" s="11">
        <v>2.1467724280372082</v>
      </c>
      <c r="AA24" s="11">
        <v>2.1195871042714116</v>
      </c>
      <c r="AB24" s="11">
        <v>2.1651690742849201</v>
      </c>
      <c r="AC24" s="11"/>
      <c r="AD24" s="11">
        <f t="shared" si="4"/>
        <v>1.8396646247711868E-2</v>
      </c>
      <c r="AE24" s="11">
        <f>'RD T1'!T52</f>
        <v>1.2280922047982346</v>
      </c>
      <c r="AF24" s="11">
        <f t="shared" si="7"/>
        <v>1.2464888510459464</v>
      </c>
    </row>
    <row r="25" spans="1:32" x14ac:dyDescent="0.2">
      <c r="A25" s="10" t="str">
        <f>name!D21</f>
        <v>61 Caring personal service occupations</v>
      </c>
      <c r="B25" s="11">
        <v>21.045743997020093</v>
      </c>
      <c r="C25" s="11">
        <v>21.909636294259879</v>
      </c>
      <c r="D25" s="11">
        <v>21.11055163305133</v>
      </c>
      <c r="E25" s="11">
        <v>22.953062307058591</v>
      </c>
      <c r="F25" s="11">
        <v>25.401535280480452</v>
      </c>
      <c r="G25" s="11"/>
      <c r="H25" s="11">
        <f t="shared" si="2"/>
        <v>4.2909836474291225</v>
      </c>
      <c r="I25" s="11">
        <f>'RD T1'!E24</f>
        <v>13.370210490408949</v>
      </c>
      <c r="J25" s="11">
        <f t="shared" si="5"/>
        <v>17.661194137838073</v>
      </c>
      <c r="L25" s="10" t="str">
        <f>name!D21</f>
        <v>61 Caring personal service occupations</v>
      </c>
      <c r="M25" s="11">
        <v>2.3432452288698027</v>
      </c>
      <c r="N25" s="11">
        <v>2.4789124690567501</v>
      </c>
      <c r="O25" s="11">
        <v>2.3538853854090926</v>
      </c>
      <c r="P25" s="11">
        <v>2.897624475667306</v>
      </c>
      <c r="Q25" s="11">
        <v>3.3388407472952477</v>
      </c>
      <c r="R25" s="11"/>
      <c r="S25" s="11">
        <f t="shared" si="3"/>
        <v>0.98495536188615507</v>
      </c>
      <c r="T25" s="11">
        <f>'RD T1'!T24</f>
        <v>1.313466699527569</v>
      </c>
      <c r="U25" s="11">
        <f t="shared" si="6"/>
        <v>2.2984220614137243</v>
      </c>
      <c r="W25" s="10" t="str">
        <f>name!D21</f>
        <v>61 Caring personal service occupations</v>
      </c>
      <c r="X25" s="11">
        <v>18.702498768150289</v>
      </c>
      <c r="Y25" s="11">
        <v>19.430723825203131</v>
      </c>
      <c r="Z25" s="11">
        <v>18.756666247642244</v>
      </c>
      <c r="AA25" s="11">
        <v>20.055437831391277</v>
      </c>
      <c r="AB25" s="11">
        <v>22.062694533185201</v>
      </c>
      <c r="AC25" s="11"/>
      <c r="AD25" s="11">
        <f t="shared" si="4"/>
        <v>3.3060282855429577</v>
      </c>
      <c r="AE25" s="11">
        <f>'RD T1'!T53</f>
        <v>12.056743790881379</v>
      </c>
      <c r="AF25" s="11">
        <f t="shared" si="7"/>
        <v>15.362772076424337</v>
      </c>
    </row>
    <row r="26" spans="1:32" x14ac:dyDescent="0.2">
      <c r="A26" s="10" t="str">
        <f>name!D22</f>
        <v>62 Leisure, travel and related personal service occupations</v>
      </c>
      <c r="B26" s="11">
        <v>6.4696831393279011</v>
      </c>
      <c r="C26" s="11">
        <v>6.4405878979009943</v>
      </c>
      <c r="D26" s="11">
        <v>5.8418268841951067</v>
      </c>
      <c r="E26" s="11">
        <v>5.8929378024045516</v>
      </c>
      <c r="F26" s="11">
        <v>6.0876405004060183</v>
      </c>
      <c r="G26" s="11"/>
      <c r="H26" s="11">
        <f t="shared" si="2"/>
        <v>0.24581361621091169</v>
      </c>
      <c r="I26" s="11">
        <f>'RD T1'!E25</f>
        <v>3.0484443388016724</v>
      </c>
      <c r="J26" s="11">
        <f t="shared" si="5"/>
        <v>3.2942579550125841</v>
      </c>
      <c r="L26" s="10" t="str">
        <f>name!D22</f>
        <v>62 Leisure, travel and related personal service occupations</v>
      </c>
      <c r="M26" s="11">
        <v>1.6820498196054614</v>
      </c>
      <c r="N26" s="11">
        <v>1.858554327777511</v>
      </c>
      <c r="O26" s="11">
        <v>1.7407106052582344</v>
      </c>
      <c r="P26" s="11">
        <v>1.7804798915444287</v>
      </c>
      <c r="Q26" s="11">
        <v>1.8909715436002772</v>
      </c>
      <c r="R26" s="11"/>
      <c r="S26" s="11">
        <f t="shared" si="3"/>
        <v>0.15026093834204279</v>
      </c>
      <c r="T26" s="11">
        <f>'RD T1'!T25</f>
        <v>0.7861508317515139</v>
      </c>
      <c r="U26" s="11">
        <f t="shared" si="6"/>
        <v>0.93641177009355669</v>
      </c>
      <c r="W26" s="10" t="str">
        <f>name!D22</f>
        <v>62 Leisure, travel and related personal service occupations</v>
      </c>
      <c r="X26" s="11">
        <v>4.787633319722433</v>
      </c>
      <c r="Y26" s="11">
        <v>4.5820335701234809</v>
      </c>
      <c r="Z26" s="11">
        <v>4.1011162789368756</v>
      </c>
      <c r="AA26" s="11">
        <v>4.1124579108601287</v>
      </c>
      <c r="AB26" s="11">
        <v>4.1966689568057394</v>
      </c>
      <c r="AC26" s="11"/>
      <c r="AD26" s="11">
        <f t="shared" si="4"/>
        <v>9.5552677868863789E-2</v>
      </c>
      <c r="AE26" s="11">
        <f>'RD T1'!T54</f>
        <v>2.2622935070501584</v>
      </c>
      <c r="AF26" s="11">
        <f t="shared" si="7"/>
        <v>2.3578461849190222</v>
      </c>
    </row>
    <row r="27" spans="1:32" x14ac:dyDescent="0.2">
      <c r="A27" s="10" t="str">
        <f>name!D23</f>
        <v>63 Community and civil enforcement occupations</v>
      </c>
      <c r="B27" s="11">
        <v>0.25924546734317794</v>
      </c>
      <c r="C27" s="11">
        <v>0.24308370406730159</v>
      </c>
      <c r="D27" s="11">
        <v>0.30576033023996019</v>
      </c>
      <c r="E27" s="11">
        <v>0.24884857559540061</v>
      </c>
      <c r="F27" s="11">
        <v>0.27601088667102347</v>
      </c>
      <c r="G27" s="11"/>
      <c r="H27" s="11">
        <f t="shared" si="2"/>
        <v>-2.9749443568936718E-2</v>
      </c>
      <c r="I27" s="11">
        <f>'RD T1'!E26</f>
        <v>0.12859865128016285</v>
      </c>
      <c r="J27" s="11">
        <f t="shared" si="5"/>
        <v>9.8849207711226128E-2</v>
      </c>
      <c r="L27" s="10" t="str">
        <f>name!D23</f>
        <v>63 Community and civil enforcement occupations</v>
      </c>
      <c r="M27" s="11">
        <v>0.19978367126163324</v>
      </c>
      <c r="N27" s="11">
        <v>0.16763676685705339</v>
      </c>
      <c r="O27" s="11">
        <v>0.23839308691063835</v>
      </c>
      <c r="P27" s="11">
        <v>0.16220220177147598</v>
      </c>
      <c r="Q27" s="11">
        <v>0.18797394226333572</v>
      </c>
      <c r="R27" s="11"/>
      <c r="S27" s="11">
        <f t="shared" si="3"/>
        <v>-5.0419144647302627E-2</v>
      </c>
      <c r="T27" s="11">
        <f>'RD T1'!T26</f>
        <v>7.2405224591758077E-2</v>
      </c>
      <c r="U27" s="11">
        <f t="shared" si="6"/>
        <v>2.198607994445545E-2</v>
      </c>
      <c r="W27" s="10" t="str">
        <f>name!D23</f>
        <v>63 Community and civil enforcement occupations</v>
      </c>
      <c r="X27" s="11">
        <v>5.9461796081544539E-2</v>
      </c>
      <c r="Y27" s="11">
        <v>7.544693721024795E-2</v>
      </c>
      <c r="Z27" s="11">
        <v>6.7367243329322285E-2</v>
      </c>
      <c r="AA27" s="11">
        <v>8.664637382392458E-2</v>
      </c>
      <c r="AB27" s="11">
        <v>8.8036944407687709E-2</v>
      </c>
      <c r="AC27" s="11"/>
      <c r="AD27" s="11">
        <f t="shared" si="4"/>
        <v>2.0669701078365424E-2</v>
      </c>
      <c r="AE27" s="11">
        <f>'RD T1'!T55</f>
        <v>5.6193426688404782E-2</v>
      </c>
      <c r="AF27" s="11">
        <f t="shared" si="7"/>
        <v>7.6863127766770206E-2</v>
      </c>
    </row>
    <row r="28" spans="1:32" x14ac:dyDescent="0.2">
      <c r="A28" s="10" t="str">
        <f>name!D24</f>
        <v>71 Sales occupations</v>
      </c>
      <c r="B28" s="11">
        <v>18.487794894167543</v>
      </c>
      <c r="C28" s="11">
        <v>17.314137457152146</v>
      </c>
      <c r="D28" s="11">
        <v>16.853799106514906</v>
      </c>
      <c r="E28" s="11">
        <v>15.55307240997284</v>
      </c>
      <c r="F28" s="11">
        <v>14.853776476945733</v>
      </c>
      <c r="G28" s="11"/>
      <c r="H28" s="11">
        <f t="shared" si="2"/>
        <v>-2.0000226295691732</v>
      </c>
      <c r="I28" s="11">
        <f>'RD T1'!E27</f>
        <v>7.0077435196068061</v>
      </c>
      <c r="J28" s="11">
        <f t="shared" si="5"/>
        <v>5.0077208900376329</v>
      </c>
      <c r="L28" s="10" t="str">
        <f>name!D24</f>
        <v>71 Sales occupations</v>
      </c>
      <c r="M28" s="11">
        <v>7.3869555556783055</v>
      </c>
      <c r="N28" s="11">
        <v>7.5605440040138916</v>
      </c>
      <c r="O28" s="11">
        <v>7.3750233012420923</v>
      </c>
      <c r="P28" s="11">
        <v>6.9026340060443854</v>
      </c>
      <c r="Q28" s="11">
        <v>6.6558408398487332</v>
      </c>
      <c r="R28" s="11"/>
      <c r="S28" s="11">
        <f t="shared" si="3"/>
        <v>-0.71918246139335906</v>
      </c>
      <c r="T28" s="11">
        <f>'RD T1'!T27</f>
        <v>2.2491990255106598</v>
      </c>
      <c r="U28" s="11">
        <f t="shared" si="6"/>
        <v>1.5300165641173007</v>
      </c>
      <c r="W28" s="10" t="str">
        <f>name!D24</f>
        <v>71 Sales occupations</v>
      </c>
      <c r="X28" s="11">
        <v>11.100839338489228</v>
      </c>
      <c r="Y28" s="11">
        <v>9.7535934531382242</v>
      </c>
      <c r="Z28" s="11">
        <v>9.4787758052728126</v>
      </c>
      <c r="AA28" s="11">
        <v>8.6504384039284457</v>
      </c>
      <c r="AB28" s="11">
        <v>8.1979356370970002</v>
      </c>
      <c r="AC28" s="11"/>
      <c r="AD28" s="11">
        <f t="shared" si="4"/>
        <v>-1.2808401681758124</v>
      </c>
      <c r="AE28" s="11">
        <f>'RD T1'!T56</f>
        <v>4.7585444940961477</v>
      </c>
      <c r="AF28" s="11">
        <f t="shared" si="7"/>
        <v>3.4777043259203353</v>
      </c>
    </row>
    <row r="29" spans="1:32" x14ac:dyDescent="0.2">
      <c r="A29" s="10" t="str">
        <f>name!D25</f>
        <v>72 Customer service occupations</v>
      </c>
      <c r="B29" s="11">
        <v>4.8631195940917502</v>
      </c>
      <c r="C29" s="11">
        <v>5.8037090083394522</v>
      </c>
      <c r="D29" s="11">
        <v>5.9222231651879218</v>
      </c>
      <c r="E29" s="11">
        <v>7.7693595021385242</v>
      </c>
      <c r="F29" s="11">
        <v>9.0776153103954833</v>
      </c>
      <c r="G29" s="11"/>
      <c r="H29" s="11">
        <f t="shared" si="2"/>
        <v>3.1553921452075615</v>
      </c>
      <c r="I29" s="11">
        <f>'RD T1'!E28</f>
        <v>3.6111607471101173</v>
      </c>
      <c r="J29" s="11">
        <f t="shared" si="5"/>
        <v>6.7665528923176783</v>
      </c>
      <c r="L29" s="10" t="str">
        <f>name!D25</f>
        <v>72 Customer service occupations</v>
      </c>
      <c r="M29" s="11">
        <v>2.0838172926568026</v>
      </c>
      <c r="N29" s="11">
        <v>2.2741779456713429</v>
      </c>
      <c r="O29" s="11">
        <v>2.576251646779872</v>
      </c>
      <c r="P29" s="11">
        <v>3.6454149461917975</v>
      </c>
      <c r="Q29" s="11">
        <v>4.3115397529640624</v>
      </c>
      <c r="R29" s="11"/>
      <c r="S29" s="11">
        <f t="shared" si="3"/>
        <v>1.7352881061841905</v>
      </c>
      <c r="T29" s="11">
        <f>'RD T1'!T28</f>
        <v>1.2954644070537034</v>
      </c>
      <c r="U29" s="11">
        <f t="shared" si="6"/>
        <v>3.0307525132378936</v>
      </c>
      <c r="W29" s="10" t="str">
        <f>name!D25</f>
        <v>72 Customer service occupations</v>
      </c>
      <c r="X29" s="11">
        <v>2.7793023014349605</v>
      </c>
      <c r="Y29" s="11">
        <v>3.529531062668124</v>
      </c>
      <c r="Z29" s="11">
        <v>3.3459715184080485</v>
      </c>
      <c r="AA29" s="11">
        <v>4.123944555946732</v>
      </c>
      <c r="AB29" s="11">
        <v>4.7660755574314209</v>
      </c>
      <c r="AC29" s="11"/>
      <c r="AD29" s="11">
        <f t="shared" si="4"/>
        <v>1.4201040390233723</v>
      </c>
      <c r="AE29" s="11">
        <f>'RD T1'!T57</f>
        <v>2.3156963400564132</v>
      </c>
      <c r="AF29" s="11">
        <f t="shared" si="7"/>
        <v>3.7358003790797856</v>
      </c>
    </row>
    <row r="30" spans="1:32" x14ac:dyDescent="0.2">
      <c r="A30" s="10" t="str">
        <f>name!D26</f>
        <v>81 Process, plant and machine operatives</v>
      </c>
      <c r="B30" s="11">
        <v>12.11990507456515</v>
      </c>
      <c r="C30" s="11">
        <v>11.246567023941928</v>
      </c>
      <c r="D30" s="11">
        <v>9.6346175429083818</v>
      </c>
      <c r="E30" s="11">
        <v>11.652086264905332</v>
      </c>
      <c r="F30" s="11">
        <v>11.516695604862987</v>
      </c>
      <c r="G30" s="11"/>
      <c r="H30" s="11">
        <f t="shared" si="2"/>
        <v>1.8820780619546049</v>
      </c>
      <c r="I30" s="11">
        <f>'RD T1'!E29</f>
        <v>4.5778468337171025</v>
      </c>
      <c r="J30" s="11">
        <f t="shared" si="5"/>
        <v>6.4599248956717075</v>
      </c>
      <c r="L30" s="10" t="str">
        <f>name!D26</f>
        <v>81 Process, plant and machine operatives</v>
      </c>
      <c r="M30" s="11">
        <v>9.6333111566792766</v>
      </c>
      <c r="N30" s="11">
        <v>8.7579951728478562</v>
      </c>
      <c r="O30" s="11">
        <v>7.4504288763284032</v>
      </c>
      <c r="P30" s="11">
        <v>8.8859350983373169</v>
      </c>
      <c r="Q30" s="11">
        <v>8.652825824997624</v>
      </c>
      <c r="R30" s="11"/>
      <c r="S30" s="11">
        <f t="shared" si="3"/>
        <v>1.2023969486692208</v>
      </c>
      <c r="T30" s="11">
        <f>'RD T1'!T29</f>
        <v>3.1800286755850244</v>
      </c>
      <c r="U30" s="11">
        <f t="shared" si="6"/>
        <v>4.3824256242542452</v>
      </c>
      <c r="W30" s="10" t="str">
        <f>name!D26</f>
        <v>81 Process, plant and machine operatives</v>
      </c>
      <c r="X30" s="11">
        <v>2.486593917885878</v>
      </c>
      <c r="Y30" s="11">
        <v>2.4885718510940724</v>
      </c>
      <c r="Z30" s="11">
        <v>2.1841886665799857</v>
      </c>
      <c r="AA30" s="11">
        <v>2.766151166568017</v>
      </c>
      <c r="AB30" s="11">
        <v>2.8638697798653667</v>
      </c>
      <c r="AC30" s="11"/>
      <c r="AD30" s="11">
        <f t="shared" si="4"/>
        <v>0.67968111328538106</v>
      </c>
      <c r="AE30" s="11">
        <f>'RD T1'!T58</f>
        <v>1.397818158132079</v>
      </c>
      <c r="AF30" s="11">
        <f t="shared" si="7"/>
        <v>2.07749927141746</v>
      </c>
    </row>
    <row r="31" spans="1:32" x14ac:dyDescent="0.2">
      <c r="A31" s="10" t="str">
        <f>name!D27</f>
        <v>82 Transport and mobile machine drivers and operatives</v>
      </c>
      <c r="B31" s="11">
        <v>11.020501374395677</v>
      </c>
      <c r="C31" s="11">
        <v>13.398877803097751</v>
      </c>
      <c r="D31" s="11">
        <v>11.811453837816073</v>
      </c>
      <c r="E31" s="11">
        <v>12.749424906179852</v>
      </c>
      <c r="F31" s="11">
        <v>12.948205787230521</v>
      </c>
      <c r="G31" s="11"/>
      <c r="H31" s="11">
        <f t="shared" si="2"/>
        <v>1.1367519494144478</v>
      </c>
      <c r="I31" s="11">
        <f>'RD T1'!E30</f>
        <v>6.7653382312518788</v>
      </c>
      <c r="J31" s="11">
        <f t="shared" si="5"/>
        <v>7.9020901806663266</v>
      </c>
      <c r="L31" s="10" t="str">
        <f>name!D27</f>
        <v>82 Transport and mobile machine drivers and operatives</v>
      </c>
      <c r="M31" s="11">
        <v>10.468817785520194</v>
      </c>
      <c r="N31" s="11">
        <v>12.765176434106928</v>
      </c>
      <c r="O31" s="11">
        <v>11.275022394603765</v>
      </c>
      <c r="P31" s="11">
        <v>11.928124669520985</v>
      </c>
      <c r="Q31" s="11">
        <v>11.995002740110207</v>
      </c>
      <c r="R31" s="11"/>
      <c r="S31" s="11">
        <f t="shared" si="3"/>
        <v>0.71998034550644263</v>
      </c>
      <c r="T31" s="11">
        <f>'RD T1'!T30</f>
        <v>6.2303287035703852</v>
      </c>
      <c r="U31" s="11">
        <f t="shared" si="6"/>
        <v>6.9503090490768278</v>
      </c>
      <c r="W31" s="10" t="str">
        <f>name!D27</f>
        <v>82 Transport and mobile machine drivers and operatives</v>
      </c>
      <c r="X31" s="11">
        <v>0.55168358887546909</v>
      </c>
      <c r="Y31" s="11">
        <v>0.63370136899080287</v>
      </c>
      <c r="Z31" s="11">
        <v>0.53643144321229308</v>
      </c>
      <c r="AA31" s="11">
        <v>0.8213002366588581</v>
      </c>
      <c r="AB31" s="11">
        <v>0.95320304712030779</v>
      </c>
      <c r="AC31" s="11"/>
      <c r="AD31" s="11">
        <f t="shared" si="4"/>
        <v>0.41677160390801471</v>
      </c>
      <c r="AE31" s="11">
        <f>'RD T1'!T59</f>
        <v>0.53500952768149257</v>
      </c>
      <c r="AF31" s="11">
        <f t="shared" si="7"/>
        <v>0.95178113158950728</v>
      </c>
    </row>
    <row r="32" spans="1:32" x14ac:dyDescent="0.2">
      <c r="A32" s="10" t="str">
        <f>name!D28</f>
        <v>91 Elementary trades and related occupations</v>
      </c>
      <c r="B32" s="11">
        <v>6.3052049007695761</v>
      </c>
      <c r="C32" s="11">
        <v>5.7759610454543733</v>
      </c>
      <c r="D32" s="11">
        <v>4.9681497222554007</v>
      </c>
      <c r="E32" s="11">
        <v>4.2301032453367613</v>
      </c>
      <c r="F32" s="11">
        <v>4.0645247357973924</v>
      </c>
      <c r="G32" s="11"/>
      <c r="H32" s="11">
        <f t="shared" si="2"/>
        <v>-0.90362498645800837</v>
      </c>
      <c r="I32" s="11">
        <f>'RD T1'!E31</f>
        <v>1.7099907800226604</v>
      </c>
      <c r="J32" s="11">
        <f t="shared" si="5"/>
        <v>0.80636579356465199</v>
      </c>
      <c r="L32" s="10" t="str">
        <f>name!D28</f>
        <v>91 Elementary trades and related occupations</v>
      </c>
      <c r="M32" s="11">
        <v>4.6794250298317879</v>
      </c>
      <c r="N32" s="11">
        <v>4.3839754483576554</v>
      </c>
      <c r="O32" s="11">
        <v>3.869380569481546</v>
      </c>
      <c r="P32" s="11">
        <v>3.2880940912269918</v>
      </c>
      <c r="Q32" s="11">
        <v>3.1775282937015996</v>
      </c>
      <c r="R32" s="11"/>
      <c r="S32" s="11">
        <f t="shared" si="3"/>
        <v>-0.69185227577994635</v>
      </c>
      <c r="T32" s="11">
        <f>'RD T1'!T31</f>
        <v>1.1179323057050357</v>
      </c>
      <c r="U32" s="11">
        <f t="shared" si="6"/>
        <v>0.42608002992508931</v>
      </c>
      <c r="W32" s="10" t="str">
        <f>name!D28</f>
        <v>91 Elementary trades and related occupations</v>
      </c>
      <c r="X32" s="11">
        <v>1.6257798709377784</v>
      </c>
      <c r="Y32" s="11">
        <v>1.3919855970967152</v>
      </c>
      <c r="Z32" s="11">
        <v>1.0987691527738574</v>
      </c>
      <c r="AA32" s="11">
        <v>0.94200915410976993</v>
      </c>
      <c r="AB32" s="11">
        <v>0.88699644209579032</v>
      </c>
      <c r="AC32" s="11"/>
      <c r="AD32" s="11">
        <f t="shared" si="4"/>
        <v>-0.21177271067806713</v>
      </c>
      <c r="AE32" s="11">
        <f>'RD T1'!T60</f>
        <v>0.59205847431762537</v>
      </c>
      <c r="AF32" s="11">
        <f t="shared" si="7"/>
        <v>0.38028576363955824</v>
      </c>
    </row>
    <row r="33" spans="1:32" x14ac:dyDescent="0.2">
      <c r="A33" s="10" t="str">
        <f>name!D29</f>
        <v>92 Elementary administration and service occupations</v>
      </c>
      <c r="B33" s="11">
        <v>26.297812075344101</v>
      </c>
      <c r="C33" s="11">
        <v>29.839642152226311</v>
      </c>
      <c r="D33" s="11">
        <v>26.625968958204261</v>
      </c>
      <c r="E33" s="11">
        <v>27.18825613893296</v>
      </c>
      <c r="F33" s="11">
        <v>26.165935608902771</v>
      </c>
      <c r="G33" s="11"/>
      <c r="H33" s="11">
        <f t="shared" ref="H33" si="8">F33-D33</f>
        <v>-0.46003334930149009</v>
      </c>
      <c r="I33" s="11">
        <f>'RD T1'!E32</f>
        <v>13.275386728364204</v>
      </c>
      <c r="J33" s="11">
        <f>SUM(H33:I33)</f>
        <v>12.815353379062714</v>
      </c>
      <c r="L33" s="10" t="str">
        <f>name!D29</f>
        <v>92 Elementary administration and service occupations</v>
      </c>
      <c r="M33" s="11">
        <v>13.060962825086337</v>
      </c>
      <c r="N33" s="11">
        <v>14.192881896578315</v>
      </c>
      <c r="O33" s="11">
        <v>13.131335644346661</v>
      </c>
      <c r="P33" s="11">
        <v>14.10152372534883</v>
      </c>
      <c r="Q33" s="11">
        <v>13.684266355311465</v>
      </c>
      <c r="R33" s="11"/>
      <c r="S33" s="11">
        <f t="shared" ref="S33" si="9">Q33-O33</f>
        <v>0.5529307109648034</v>
      </c>
      <c r="T33" s="11">
        <f>'RD T1'!T32</f>
        <v>5.6629444135558602</v>
      </c>
      <c r="U33" s="11">
        <f t="shared" ref="U33" si="10">SUM(S33:T33)</f>
        <v>6.2158751245206636</v>
      </c>
      <c r="W33" s="10" t="str">
        <f>name!D29</f>
        <v>92 Elementary administration and service occupations</v>
      </c>
      <c r="X33" s="11">
        <v>13.236849250257757</v>
      </c>
      <c r="Y33" s="11">
        <v>15.646760255648001</v>
      </c>
      <c r="Z33" s="11">
        <v>13.494633313857635</v>
      </c>
      <c r="AA33" s="11">
        <v>13.086732413584127</v>
      </c>
      <c r="AB33" s="11">
        <v>12.481669253591299</v>
      </c>
      <c r="AC33" s="11"/>
      <c r="AD33" s="11">
        <f t="shared" ref="AD33" si="11">AB33-Z33</f>
        <v>-1.0129640602663361</v>
      </c>
      <c r="AE33" s="11">
        <f>'RD T1'!T61</f>
        <v>7.6124423148083453</v>
      </c>
      <c r="AF33" s="11">
        <f t="shared" ref="AF33" si="12">SUM(AD33:AE33)</f>
        <v>6.5994782545420092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282.63099999999997</v>
      </c>
      <c r="C35" s="34">
        <f>SUM(C8:C33)</f>
        <v>303.53000000000003</v>
      </c>
      <c r="D35" s="34">
        <f>SUM(D8:D33)</f>
        <v>294.91000000000014</v>
      </c>
      <c r="E35" s="34">
        <f>SUM(E8:E33)</f>
        <v>302.78199999999993</v>
      </c>
      <c r="F35" s="34">
        <f>SUM(F8:F33)</f>
        <v>315.26199999999994</v>
      </c>
      <c r="G35" s="11"/>
      <c r="H35" s="34">
        <f>F35-D35</f>
        <v>20.351999999999805</v>
      </c>
      <c r="I35" s="34">
        <f>SUM(I8:I33)</f>
        <v>146.80071993458941</v>
      </c>
      <c r="J35" s="34">
        <f>SUM(J8:J33)</f>
        <v>167.15271993458936</v>
      </c>
      <c r="L35" s="231" t="str">
        <f>name!D3</f>
        <v>All occupations</v>
      </c>
      <c r="M35" s="34">
        <f>SUM(M8:M33)</f>
        <v>153.81378323031569</v>
      </c>
      <c r="N35" s="34">
        <f>SUM(N8:N33)</f>
        <v>165.40819816758702</v>
      </c>
      <c r="O35" s="34">
        <f>SUM(O8:O33)</f>
        <v>159.14946322827768</v>
      </c>
      <c r="P35" s="34">
        <f>SUM(P8:P33)</f>
        <v>162.8607516489393</v>
      </c>
      <c r="Q35" s="34">
        <f>SUM(Q8:Q33)</f>
        <v>167.78378220926311</v>
      </c>
      <c r="R35" s="11"/>
      <c r="S35" s="34">
        <f>Q35-O35</f>
        <v>8.6343189809854266</v>
      </c>
      <c r="T35" s="34">
        <f>SUM(T8:T33)</f>
        <v>66.14848516833203</v>
      </c>
      <c r="U35" s="34">
        <f>SUM(U8:U33)</f>
        <v>74.782804149317386</v>
      </c>
      <c r="W35" s="231" t="str">
        <f>name!D3</f>
        <v>All occupations</v>
      </c>
      <c r="X35" s="34">
        <f>SUM(X8:X33)</f>
        <v>128.81721676968436</v>
      </c>
      <c r="Y35" s="34">
        <f>SUM(Y8:Y33)</f>
        <v>138.12180183241298</v>
      </c>
      <c r="Z35" s="34">
        <f>SUM(Z8:Z33)</f>
        <v>135.76053677172231</v>
      </c>
      <c r="AA35" s="34">
        <f>SUM(AA8:AA33)</f>
        <v>139.92124835106065</v>
      </c>
      <c r="AB35" s="34">
        <f>SUM(AB8:AB33)</f>
        <v>147.47821779073675</v>
      </c>
      <c r="AC35" s="11"/>
      <c r="AD35" s="34">
        <f t="shared" ref="AD35" si="13">AB35-Z35</f>
        <v>11.717681019014435</v>
      </c>
      <c r="AE35" s="34">
        <f>SUM(AE8:AE33)</f>
        <v>80.652234766257394</v>
      </c>
      <c r="AF35" s="34">
        <f>SUM(AF8:AF33)</f>
        <v>92.369915785271871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Worcestershire (Continued)</v>
      </c>
      <c r="L38" s="19" t="str">
        <f>CONCATENATE(L$1," (Continued)")</f>
        <v>Occupation Table 2.1  Males: Employment Change by Occupation (SOC 2020) and Replacement Demand, 2015-2035, Worcestershire (Continued)</v>
      </c>
      <c r="W38" s="19" t="str">
        <f>CONCATENATE(W$1," (Continued)")</f>
        <v>Occupation Table 2.2  Females: Employment Change by Occupation (SOC 2020) and Replacement Demand, 2015-2035, Worcestershire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5.8446561813988174</v>
      </c>
      <c r="C45" s="173">
        <f t="shared" si="20"/>
        <v>6.5419030622169059</v>
      </c>
      <c r="D45" s="173">
        <f t="shared" si="20"/>
        <v>6.8760394051410421</v>
      </c>
      <c r="E45" s="173">
        <f t="shared" si="20"/>
        <v>6.2811329405652874</v>
      </c>
      <c r="F45" s="173">
        <f t="shared" si="20"/>
        <v>6.6864249614985907</v>
      </c>
      <c r="H45" s="68">
        <f t="shared" ref="H45:H70" si="21">IF(D8&gt;0,(H8/D8)*100,0)</f>
        <v>3.9531719098580456</v>
      </c>
      <c r="I45" s="69">
        <f t="shared" ref="I45:I70" si="22">IF(D8&gt;0,I8/D8*100,0)</f>
        <v>49.780477618282582</v>
      </c>
      <c r="J45" s="69">
        <f t="shared" ref="J45:J70" si="23">IF(D8&gt;0,(J8/D8)*100,0)</f>
        <v>53.733649528140624</v>
      </c>
      <c r="L45" t="str">
        <f t="shared" ref="L45:L70" si="24">L8</f>
        <v>11 Corporate managers and directors</v>
      </c>
      <c r="M45" s="173">
        <f t="shared" ref="M45:Q45" si="25">M8/M$35*100</f>
        <v>7.6645892094625214</v>
      </c>
      <c r="N45" s="173">
        <f t="shared" si="25"/>
        <v>8.2825832772166379</v>
      </c>
      <c r="O45" s="173">
        <f t="shared" si="25"/>
        <v>8.7161967144162737</v>
      </c>
      <c r="P45" s="173">
        <f t="shared" si="25"/>
        <v>7.7385104750075566</v>
      </c>
      <c r="Q45" s="173">
        <f t="shared" si="25"/>
        <v>7.9938062024182059</v>
      </c>
      <c r="S45" s="68">
        <f t="shared" ref="S45:S70" si="26">IF(O8&gt;0,(S8/O8)*100,0)</f>
        <v>-3.31226336188457</v>
      </c>
      <c r="T45" s="69">
        <f t="shared" ref="T45:T70" si="27">IF(O8&gt;0,T8/O8*100,0)</f>
        <v>43.690839380070784</v>
      </c>
      <c r="U45" s="69">
        <f t="shared" ref="U45:U70" si="28">IF(O8&gt;0,(U8/O8)*100,0)</f>
        <v>40.378576018186216</v>
      </c>
      <c r="W45" t="str">
        <f t="shared" ref="W45:W70" si="29">W8</f>
        <v>11 Corporate managers and directors</v>
      </c>
      <c r="X45" s="173">
        <f t="shared" ref="X45:AB45" si="30">X8/X$35*100</f>
        <v>3.6715710046496777</v>
      </c>
      <c r="Y45" s="173">
        <f t="shared" si="30"/>
        <v>4.4573459964292699</v>
      </c>
      <c r="Z45" s="173">
        <f t="shared" si="30"/>
        <v>4.7188584231655586</v>
      </c>
      <c r="AA45" s="173">
        <f t="shared" si="30"/>
        <v>4.5848244563811154</v>
      </c>
      <c r="AB45" s="173">
        <f t="shared" si="30"/>
        <v>5.1990367039174892</v>
      </c>
      <c r="AD45" s="68">
        <f t="shared" ref="AD45:AD70" si="31">IF(Z8&gt;0,(AD8/Z8)*100,0)</f>
        <v>19.6851504473834</v>
      </c>
      <c r="AE45" s="69">
        <f t="shared" ref="AE45:AE70" si="32">IF(Z8&gt;0,AE8/Z8*100,0)</f>
        <v>62.966481550826373</v>
      </c>
      <c r="AF45" s="69">
        <f t="shared" ref="AF45:AF70" si="33">IF(Z8&gt;0,(AF8/Z8)*100,0)</f>
        <v>82.651631998209766</v>
      </c>
    </row>
    <row r="46" spans="1:32" x14ac:dyDescent="0.2">
      <c r="A46" t="str">
        <f t="shared" si="19"/>
        <v>12 Other managers and proprietors</v>
      </c>
      <c r="B46" s="173">
        <f t="shared" si="20"/>
        <v>2.6739285235346193</v>
      </c>
      <c r="C46" s="173">
        <f t="shared" si="20"/>
        <v>2.7425862997604984</v>
      </c>
      <c r="D46" s="173">
        <f t="shared" si="20"/>
        <v>2.9308964061273488</v>
      </c>
      <c r="E46" s="173">
        <f t="shared" si="20"/>
        <v>3.5292020006598945</v>
      </c>
      <c r="F46" s="173">
        <f t="shared" si="20"/>
        <v>3.9973168854582029</v>
      </c>
      <c r="H46" s="68">
        <f t="shared" si="21"/>
        <v>45.79755364683588</v>
      </c>
      <c r="I46" s="69">
        <f t="shared" si="22"/>
        <v>74.128343215568364</v>
      </c>
      <c r="J46" s="69">
        <f t="shared" si="23"/>
        <v>119.92589686240424</v>
      </c>
      <c r="L46" t="str">
        <f t="shared" si="24"/>
        <v>12 Other managers and proprietors</v>
      </c>
      <c r="M46" s="173">
        <f t="shared" ref="M46:Q46" si="34">M9/M$35*100</f>
        <v>2.9336708232975783</v>
      </c>
      <c r="N46" s="173">
        <f t="shared" si="34"/>
        <v>3.0786892337996323</v>
      </c>
      <c r="O46" s="173">
        <f t="shared" si="34"/>
        <v>3.0318462518078642</v>
      </c>
      <c r="P46" s="173">
        <f t="shared" si="34"/>
        <v>3.7954122329825499</v>
      </c>
      <c r="Q46" s="173">
        <f t="shared" si="34"/>
        <v>4.2779250890562199</v>
      </c>
      <c r="S46" s="68">
        <f t="shared" si="26"/>
        <v>48.754736601930077</v>
      </c>
      <c r="T46" s="69">
        <f t="shared" si="27"/>
        <v>68.095641243997989</v>
      </c>
      <c r="U46" s="69">
        <f t="shared" si="28"/>
        <v>116.85037784592805</v>
      </c>
      <c r="W46" t="str">
        <f t="shared" si="29"/>
        <v>12 Other managers and proprietors</v>
      </c>
      <c r="X46" s="173">
        <f t="shared" ref="X46:AB46" si="35">X9/X$35*100</f>
        <v>2.3637840661915082</v>
      </c>
      <c r="Y46" s="173">
        <f t="shared" si="35"/>
        <v>2.3400851740822648</v>
      </c>
      <c r="Z46" s="173">
        <f t="shared" si="35"/>
        <v>2.8125548457956651</v>
      </c>
      <c r="AA46" s="173">
        <f t="shared" si="35"/>
        <v>3.2193477144550555</v>
      </c>
      <c r="AB46" s="173">
        <f t="shared" si="35"/>
        <v>3.6780730918735314</v>
      </c>
      <c r="AD46" s="68">
        <f t="shared" si="31"/>
        <v>42.060614722110984</v>
      </c>
      <c r="AE46" s="69">
        <f t="shared" si="32"/>
        <v>81.751760217886769</v>
      </c>
      <c r="AF46" s="69">
        <f t="shared" si="33"/>
        <v>123.81237493999777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5.0011523739321895</v>
      </c>
      <c r="C47" s="173">
        <f t="shared" si="20"/>
        <v>5.3981175620704898</v>
      </c>
      <c r="D47" s="173">
        <f t="shared" si="20"/>
        <v>5.8437776073601571</v>
      </c>
      <c r="E47" s="173">
        <f t="shared" si="20"/>
        <v>5.9522175962672428</v>
      </c>
      <c r="F47" s="173">
        <f t="shared" si="20"/>
        <v>6.3365926566224209</v>
      </c>
      <c r="H47" s="68">
        <f t="shared" si="21"/>
        <v>15.916227085029277</v>
      </c>
      <c r="I47" s="69">
        <f t="shared" si="22"/>
        <v>39.065932009758981</v>
      </c>
      <c r="J47" s="69">
        <f t="shared" si="23"/>
        <v>54.982159094788251</v>
      </c>
      <c r="L47" t="str">
        <f t="shared" si="24"/>
        <v>21 Science, research, engineering and technology professionals</v>
      </c>
      <c r="M47" s="173">
        <f t="shared" ref="M47:Q47" si="36">M10/M$35*100</f>
        <v>7.7305307661473863</v>
      </c>
      <c r="N47" s="173">
        <f t="shared" si="36"/>
        <v>8.4082111320354294</v>
      </c>
      <c r="O47" s="173">
        <f t="shared" si="36"/>
        <v>8.8947938751541784</v>
      </c>
      <c r="P47" s="173">
        <f t="shared" si="36"/>
        <v>8.8515921000688014</v>
      </c>
      <c r="Q47" s="173">
        <f t="shared" si="36"/>
        <v>9.2659659591363521</v>
      </c>
      <c r="S47" s="68">
        <f t="shared" si="26"/>
        <v>9.824595898848548</v>
      </c>
      <c r="T47" s="69">
        <f t="shared" si="27"/>
        <v>33.849387654962513</v>
      </c>
      <c r="U47" s="69">
        <f t="shared" si="28"/>
        <v>43.673983553811063</v>
      </c>
      <c r="W47" t="str">
        <f t="shared" si="29"/>
        <v>21 Science, research, engineering and technology professionals</v>
      </c>
      <c r="X47" s="173">
        <f t="shared" ref="X47:AB47" si="37">X10/X$35*100</f>
        <v>1.7421468861463774</v>
      </c>
      <c r="Y47" s="173">
        <f t="shared" si="37"/>
        <v>1.7933705408301537</v>
      </c>
      <c r="Z47" s="173">
        <f t="shared" si="37"/>
        <v>2.267129983046237</v>
      </c>
      <c r="AA47" s="173">
        <f t="shared" si="37"/>
        <v>2.5775027722816537</v>
      </c>
      <c r="AB47" s="173">
        <f t="shared" si="37"/>
        <v>3.0038880744716021</v>
      </c>
      <c r="AD47" s="68">
        <f t="shared" si="31"/>
        <v>43.933425187899935</v>
      </c>
      <c r="AE47" s="69">
        <f t="shared" si="32"/>
        <v>63.058349169270542</v>
      </c>
      <c r="AF47" s="69">
        <f t="shared" si="33"/>
        <v>106.99177435717048</v>
      </c>
    </row>
    <row r="48" spans="1:32" x14ac:dyDescent="0.2">
      <c r="A48" t="str">
        <f t="shared" si="19"/>
        <v>22 Health professionals</v>
      </c>
      <c r="B48" s="173">
        <f t="shared" si="20"/>
        <v>4.1407255868096309</v>
      </c>
      <c r="C48" s="173">
        <f t="shared" si="20"/>
        <v>4.6781142192237386</v>
      </c>
      <c r="D48" s="173">
        <f t="shared" si="20"/>
        <v>4.7047564386542016</v>
      </c>
      <c r="E48" s="173">
        <f t="shared" si="20"/>
        <v>4.9656786416463827</v>
      </c>
      <c r="F48" s="173">
        <f t="shared" si="20"/>
        <v>5.2453261857099669</v>
      </c>
      <c r="H48" s="68">
        <f t="shared" si="21"/>
        <v>19.183869756444686</v>
      </c>
      <c r="I48" s="69">
        <f t="shared" si="22"/>
        <v>58.729911313269056</v>
      </c>
      <c r="J48" s="69">
        <f t="shared" si="23"/>
        <v>77.91378106971375</v>
      </c>
      <c r="L48" t="str">
        <f t="shared" si="24"/>
        <v>22 Health professionals</v>
      </c>
      <c r="M48" s="173">
        <f t="shared" ref="M48:Q48" si="38">M11/M$35*100</f>
        <v>1.7942222687131315</v>
      </c>
      <c r="N48" s="173">
        <f t="shared" si="38"/>
        <v>2.0564397905484122</v>
      </c>
      <c r="O48" s="173">
        <f t="shared" si="38"/>
        <v>2.2392580338507129</v>
      </c>
      <c r="P48" s="173">
        <f t="shared" si="38"/>
        <v>2.33831588557346</v>
      </c>
      <c r="Q48" s="173">
        <f t="shared" si="38"/>
        <v>2.4636050521406818</v>
      </c>
      <c r="S48" s="68">
        <f t="shared" si="26"/>
        <v>15.987649345227862</v>
      </c>
      <c r="T48" s="69">
        <f t="shared" si="27"/>
        <v>41.738890007573261</v>
      </c>
      <c r="U48" s="69">
        <f t="shared" si="28"/>
        <v>57.726539352801119</v>
      </c>
      <c r="W48" t="str">
        <f t="shared" si="29"/>
        <v>22 Health professionals</v>
      </c>
      <c r="X48" s="173">
        <f t="shared" ref="X48:AB48" si="39">X11/X$35*100</f>
        <v>6.9425603241973999</v>
      </c>
      <c r="Y48" s="173">
        <f t="shared" si="39"/>
        <v>7.8177086762623027</v>
      </c>
      <c r="Z48" s="173">
        <f t="shared" si="39"/>
        <v>7.595012746158579</v>
      </c>
      <c r="AA48" s="173">
        <f t="shared" si="39"/>
        <v>8.0237865298413578</v>
      </c>
      <c r="AB48" s="173">
        <f t="shared" si="39"/>
        <v>8.4100490840023294</v>
      </c>
      <c r="AD48" s="68">
        <f t="shared" si="31"/>
        <v>20.288568821214952</v>
      </c>
      <c r="AE48" s="69">
        <f t="shared" si="32"/>
        <v>64.602461679327632</v>
      </c>
      <c r="AF48" s="69">
        <f t="shared" si="33"/>
        <v>84.89103050054257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3.8499199611357469</v>
      </c>
      <c r="C49" s="173">
        <f t="shared" si="20"/>
        <v>3.6668890538800638</v>
      </c>
      <c r="D49" s="173">
        <f t="shared" si="20"/>
        <v>4.0007496381083509</v>
      </c>
      <c r="E49" s="173">
        <f t="shared" si="20"/>
        <v>4.1454353396273493</v>
      </c>
      <c r="F49" s="173">
        <f t="shared" si="20"/>
        <v>4.4606552331257054</v>
      </c>
      <c r="H49" s="68">
        <f t="shared" si="21"/>
        <v>19.189887604564738</v>
      </c>
      <c r="I49" s="69">
        <f t="shared" si="22"/>
        <v>55.593673175904812</v>
      </c>
      <c r="J49" s="69">
        <f t="shared" si="23"/>
        <v>74.783560780469557</v>
      </c>
      <c r="L49" t="str">
        <f t="shared" si="24"/>
        <v>23 Teaching and other educational professionals</v>
      </c>
      <c r="M49" s="173">
        <f t="shared" ref="M49:Q49" si="40">M12/M$35*100</f>
        <v>2.3781473450560617</v>
      </c>
      <c r="N49" s="173">
        <f t="shared" si="40"/>
        <v>2.1429207856297428</v>
      </c>
      <c r="O49" s="173">
        <f t="shared" si="40"/>
        <v>2.4086415549949884</v>
      </c>
      <c r="P49" s="173">
        <f t="shared" si="40"/>
        <v>2.5497667704345317</v>
      </c>
      <c r="Q49" s="173">
        <f t="shared" si="40"/>
        <v>2.6816536116604168</v>
      </c>
      <c r="S49" s="68">
        <f t="shared" si="26"/>
        <v>17.37491929056511</v>
      </c>
      <c r="T49" s="69">
        <f t="shared" si="27"/>
        <v>47.154390931711539</v>
      </c>
      <c r="U49" s="69">
        <f t="shared" si="28"/>
        <v>64.529310222276649</v>
      </c>
      <c r="W49" t="str">
        <f t="shared" si="29"/>
        <v>23 Teaching and other educational professionals</v>
      </c>
      <c r="X49" s="173">
        <f t="shared" ref="X49:AB49" si="41">X12/X$35*100</f>
        <v>5.6072853181186089</v>
      </c>
      <c r="Y49" s="173">
        <f t="shared" si="41"/>
        <v>5.4919220462943699</v>
      </c>
      <c r="Z49" s="173">
        <f t="shared" si="41"/>
        <v>5.8671472883691926</v>
      </c>
      <c r="AA49" s="173">
        <f t="shared" si="41"/>
        <v>6.0027070951602584</v>
      </c>
      <c r="AB49" s="173">
        <f t="shared" si="41"/>
        <v>6.4845990064997094</v>
      </c>
      <c r="AD49" s="68">
        <f t="shared" si="31"/>
        <v>20.063353320044744</v>
      </c>
      <c r="AE49" s="69">
        <f t="shared" si="32"/>
        <v>59.655134550576214</v>
      </c>
      <c r="AF49" s="69">
        <f t="shared" si="33"/>
        <v>79.718487870620962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4.7422084093245767</v>
      </c>
      <c r="C50" s="173">
        <f t="shared" si="20"/>
        <v>5.3249258489373963</v>
      </c>
      <c r="D50" s="173">
        <f t="shared" si="20"/>
        <v>5.9746668459911945</v>
      </c>
      <c r="E50" s="173">
        <f t="shared" si="20"/>
        <v>6.5007663037473558</v>
      </c>
      <c r="F50" s="173">
        <f t="shared" si="20"/>
        <v>7.1195957476363922</v>
      </c>
      <c r="H50" s="68">
        <f t="shared" si="21"/>
        <v>27.386606565817019</v>
      </c>
      <c r="I50" s="69">
        <f t="shared" si="22"/>
        <v>54.684736916109458</v>
      </c>
      <c r="J50" s="69">
        <f t="shared" si="23"/>
        <v>82.071343481926476</v>
      </c>
      <c r="L50" t="str">
        <f t="shared" si="24"/>
        <v>24 Business, media and public service professionals</v>
      </c>
      <c r="M50" s="173">
        <f t="shared" ref="M50:Q50" si="42">M13/M$35*100</f>
        <v>5.3164376503672388</v>
      </c>
      <c r="N50" s="173">
        <f t="shared" si="42"/>
        <v>5.7358550737408276</v>
      </c>
      <c r="O50" s="173">
        <f t="shared" si="42"/>
        <v>6.521996732133065</v>
      </c>
      <c r="P50" s="173">
        <f t="shared" si="42"/>
        <v>7.1607959603642568</v>
      </c>
      <c r="Q50" s="173">
        <f t="shared" si="42"/>
        <v>7.6630518229994991</v>
      </c>
      <c r="S50" s="68">
        <f t="shared" si="26"/>
        <v>23.869957225522054</v>
      </c>
      <c r="T50" s="69">
        <f t="shared" si="27"/>
        <v>48.356966058563103</v>
      </c>
      <c r="U50" s="69">
        <f t="shared" si="28"/>
        <v>72.22692328408516</v>
      </c>
      <c r="W50" t="str">
        <f t="shared" si="29"/>
        <v>24 Business, media and public service professionals</v>
      </c>
      <c r="X50" s="173">
        <f t="shared" ref="X50:AB50" si="43">X13/X$35*100</f>
        <v>4.0565518315694451</v>
      </c>
      <c r="Y50" s="173">
        <f t="shared" si="43"/>
        <v>4.8328162634310505</v>
      </c>
      <c r="Z50" s="173">
        <f t="shared" si="43"/>
        <v>5.333042559143097</v>
      </c>
      <c r="AA50" s="173">
        <f t="shared" si="43"/>
        <v>5.7325275462034213</v>
      </c>
      <c r="AB50" s="173">
        <f t="shared" si="43"/>
        <v>6.5013138267197057</v>
      </c>
      <c r="AD50" s="68">
        <f t="shared" si="31"/>
        <v>32.428181473407548</v>
      </c>
      <c r="AE50" s="69">
        <f t="shared" si="32"/>
        <v>63.756420694997516</v>
      </c>
      <c r="AF50" s="69">
        <f t="shared" si="33"/>
        <v>96.184602168405064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1.5497627471794664</v>
      </c>
      <c r="C51" s="173">
        <f t="shared" si="20"/>
        <v>1.6594113542251561</v>
      </c>
      <c r="D51" s="173">
        <f t="shared" si="20"/>
        <v>1.8484834658291298</v>
      </c>
      <c r="E51" s="173">
        <f t="shared" si="20"/>
        <v>1.5758213368684908</v>
      </c>
      <c r="F51" s="173">
        <f t="shared" si="20"/>
        <v>1.6091061519124161</v>
      </c>
      <c r="H51" s="68">
        <f t="shared" si="21"/>
        <v>-6.9425276020517011</v>
      </c>
      <c r="I51" s="69">
        <f t="shared" si="22"/>
        <v>36.131269233605131</v>
      </c>
      <c r="J51" s="69">
        <f t="shared" si="23"/>
        <v>29.188741631553427</v>
      </c>
      <c r="L51" t="str">
        <f t="shared" si="24"/>
        <v>31 Science, engineering and technology associate professionals</v>
      </c>
      <c r="M51" s="173">
        <f t="shared" ref="M51:Q51" si="44">M14/M$35*100</f>
        <v>2.196503582082741</v>
      </c>
      <c r="N51" s="173">
        <f t="shared" si="44"/>
        <v>2.4334910763666984</v>
      </c>
      <c r="O51" s="173">
        <f t="shared" si="44"/>
        <v>2.6355337631256788</v>
      </c>
      <c r="P51" s="173">
        <f t="shared" si="44"/>
        <v>2.1376926989861946</v>
      </c>
      <c r="Q51" s="173">
        <f t="shared" si="44"/>
        <v>2.113356112093145</v>
      </c>
      <c r="S51" s="68">
        <f t="shared" si="26"/>
        <v>-15.462597038384912</v>
      </c>
      <c r="T51" s="69">
        <f t="shared" si="27"/>
        <v>30.620442395932312</v>
      </c>
      <c r="U51" s="69">
        <f t="shared" si="28"/>
        <v>15.157845357547403</v>
      </c>
      <c r="W51" t="str">
        <f t="shared" si="29"/>
        <v>31 Science, engineering and technology associate professionals</v>
      </c>
      <c r="X51" s="173">
        <f t="shared" ref="X51:AB51" si="45">X14/X$35*100</f>
        <v>0.77752393407217479</v>
      </c>
      <c r="Y51" s="173">
        <f t="shared" si="45"/>
        <v>0.73240974854922458</v>
      </c>
      <c r="Z51" s="173">
        <f t="shared" si="45"/>
        <v>0.92583955673041174</v>
      </c>
      <c r="AA51" s="173">
        <f t="shared" si="45"/>
        <v>0.92183351555550652</v>
      </c>
      <c r="AB51" s="173">
        <f t="shared" si="45"/>
        <v>1.0354284470594721</v>
      </c>
      <c r="AD51" s="68">
        <f t="shared" si="31"/>
        <v>21.489485982299698</v>
      </c>
      <c r="AE51" s="69">
        <f t="shared" si="32"/>
        <v>54.521248878788796</v>
      </c>
      <c r="AF51" s="69">
        <f t="shared" si="33"/>
        <v>76.010734861088494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1.7372393260847385</v>
      </c>
      <c r="C52" s="173">
        <f t="shared" si="20"/>
        <v>1.8980275471883417</v>
      </c>
      <c r="D52" s="173">
        <f t="shared" si="20"/>
        <v>1.958673760188254</v>
      </c>
      <c r="E52" s="173">
        <f t="shared" si="20"/>
        <v>1.9501368620184412</v>
      </c>
      <c r="F52" s="173">
        <f t="shared" si="20"/>
        <v>2.0763033067856589</v>
      </c>
      <c r="H52" s="68">
        <f t="shared" si="21"/>
        <v>13.321109413888422</v>
      </c>
      <c r="I52" s="69">
        <f t="shared" si="22"/>
        <v>60.135089856281922</v>
      </c>
      <c r="J52" s="69">
        <f t="shared" si="23"/>
        <v>73.456199270170345</v>
      </c>
      <c r="L52" t="str">
        <f t="shared" si="24"/>
        <v>32 Health and social care associate professionals</v>
      </c>
      <c r="M52" s="173">
        <f t="shared" ref="M52:Q52" si="46">M15/M$35*100</f>
        <v>0.73699226266835016</v>
      </c>
      <c r="N52" s="173">
        <f t="shared" si="46"/>
        <v>0.74857569261973367</v>
      </c>
      <c r="O52" s="173">
        <f t="shared" si="46"/>
        <v>0.82119573492608522</v>
      </c>
      <c r="P52" s="173">
        <f t="shared" si="46"/>
        <v>0.75109161319912887</v>
      </c>
      <c r="Q52" s="173">
        <f t="shared" si="46"/>
        <v>0.77082097002540007</v>
      </c>
      <c r="S52" s="68">
        <f t="shared" si="26"/>
        <v>-1.0418340048562746</v>
      </c>
      <c r="T52" s="69">
        <f t="shared" si="27"/>
        <v>45.81236048352018</v>
      </c>
      <c r="U52" s="69">
        <f t="shared" si="28"/>
        <v>44.770526478663903</v>
      </c>
      <c r="W52" t="str">
        <f t="shared" si="29"/>
        <v>32 Health and social care associate professionals</v>
      </c>
      <c r="X52" s="173">
        <f t="shared" ref="X52:AB52" si="47">X15/X$35*100</f>
        <v>2.9315811139853798</v>
      </c>
      <c r="Y52" s="173">
        <f t="shared" si="47"/>
        <v>3.2745572305707911</v>
      </c>
      <c r="Z52" s="173">
        <f t="shared" si="47"/>
        <v>3.2921173473982193</v>
      </c>
      <c r="AA52" s="173">
        <f t="shared" si="47"/>
        <v>3.3457605631010248</v>
      </c>
      <c r="AB52" s="173">
        <f t="shared" si="47"/>
        <v>3.5615312092534444</v>
      </c>
      <c r="AD52" s="68">
        <f t="shared" si="31"/>
        <v>17.521082034343983</v>
      </c>
      <c r="AE52" s="69">
        <f t="shared" si="32"/>
        <v>64.323303195428537</v>
      </c>
      <c r="AF52" s="69">
        <f t="shared" si="33"/>
        <v>81.844385229772527</v>
      </c>
    </row>
    <row r="53" spans="1:32" x14ac:dyDescent="0.2">
      <c r="A53" t="str">
        <f t="shared" si="19"/>
        <v>33 Protective service occupations</v>
      </c>
      <c r="B53" s="173">
        <f t="shared" si="20"/>
        <v>0.93983061091090347</v>
      </c>
      <c r="C53" s="173">
        <f t="shared" si="20"/>
        <v>0.93662769986060568</v>
      </c>
      <c r="D53" s="173">
        <f t="shared" si="20"/>
        <v>1.0215326646666987</v>
      </c>
      <c r="E53" s="173">
        <f t="shared" si="20"/>
        <v>1.1971118359085235</v>
      </c>
      <c r="F53" s="173">
        <f t="shared" si="20"/>
        <v>1.3465136601443695</v>
      </c>
      <c r="H53" s="68">
        <f t="shared" si="21"/>
        <v>40.909616388020325</v>
      </c>
      <c r="I53" s="69">
        <f t="shared" si="22"/>
        <v>43.183772442389369</v>
      </c>
      <c r="J53" s="69">
        <f t="shared" si="23"/>
        <v>84.093388830409694</v>
      </c>
      <c r="L53" t="str">
        <f t="shared" si="24"/>
        <v>33 Protective service occupations</v>
      </c>
      <c r="M53" s="173">
        <f t="shared" ref="M53:Q53" si="48">M16/M$35*100</f>
        <v>1.3323499393667626</v>
      </c>
      <c r="N53" s="173">
        <f t="shared" si="48"/>
        <v>1.2960544319292355</v>
      </c>
      <c r="O53" s="173">
        <f t="shared" si="48"/>
        <v>1.3990583111826633</v>
      </c>
      <c r="P53" s="173">
        <f t="shared" si="48"/>
        <v>1.5894970125263641</v>
      </c>
      <c r="Q53" s="173">
        <f t="shared" si="48"/>
        <v>1.6893201371533371</v>
      </c>
      <c r="S53" s="68">
        <f t="shared" si="26"/>
        <v>27.297813785733922</v>
      </c>
      <c r="T53" s="69">
        <f t="shared" si="27"/>
        <v>33.278469546337433</v>
      </c>
      <c r="U53" s="69">
        <f t="shared" si="28"/>
        <v>60.576283332071355</v>
      </c>
      <c r="W53" t="str">
        <f t="shared" si="29"/>
        <v>33 Protective service occupations</v>
      </c>
      <c r="X53" s="173">
        <f t="shared" ref="X53:AB53" si="49">X16/X$35*100</f>
        <v>0.47114416965076572</v>
      </c>
      <c r="Y53" s="173">
        <f t="shared" si="49"/>
        <v>0.50619508650046818</v>
      </c>
      <c r="Z53" s="173">
        <f t="shared" si="49"/>
        <v>0.57896661840134001</v>
      </c>
      <c r="AA53" s="173">
        <f t="shared" si="49"/>
        <v>0.74039675115207315</v>
      </c>
      <c r="AB53" s="173">
        <f t="shared" si="49"/>
        <v>0.95650781290791831</v>
      </c>
      <c r="AD53" s="68">
        <f t="shared" si="31"/>
        <v>79.468954074436354</v>
      </c>
      <c r="AE53" s="69">
        <f t="shared" si="32"/>
        <v>71.243385883371658</v>
      </c>
      <c r="AF53" s="69">
        <f t="shared" si="33"/>
        <v>150.71233995780798</v>
      </c>
    </row>
    <row r="54" spans="1:32" x14ac:dyDescent="0.2">
      <c r="A54" t="str">
        <f t="shared" si="19"/>
        <v>34 Culture, media and sports occupations</v>
      </c>
      <c r="B54" s="173">
        <f t="shared" si="20"/>
        <v>1.6914953534902866</v>
      </c>
      <c r="C54" s="173">
        <f t="shared" si="20"/>
        <v>1.7141838144340744</v>
      </c>
      <c r="D54" s="173">
        <f t="shared" si="20"/>
        <v>1.8080742926096862</v>
      </c>
      <c r="E54" s="173">
        <f t="shared" si="20"/>
        <v>1.6571062755698189</v>
      </c>
      <c r="F54" s="173">
        <f t="shared" si="20"/>
        <v>1.7975004672707111</v>
      </c>
      <c r="H54" s="68">
        <f t="shared" si="21"/>
        <v>6.275918670927032</v>
      </c>
      <c r="I54" s="69">
        <f t="shared" si="22"/>
        <v>45.33612588855452</v>
      </c>
      <c r="J54" s="69">
        <f t="shared" si="23"/>
        <v>51.612044559481554</v>
      </c>
      <c r="L54" t="str">
        <f t="shared" si="24"/>
        <v>34 Culture, media and sports occupations</v>
      </c>
      <c r="M54" s="173">
        <f t="shared" ref="M54:Q54" si="50">M17/M$35*100</f>
        <v>1.8744750794637892</v>
      </c>
      <c r="N54" s="173">
        <f t="shared" si="50"/>
        <v>1.9343348040077264</v>
      </c>
      <c r="O54" s="173">
        <f t="shared" si="50"/>
        <v>2.0258755994963265</v>
      </c>
      <c r="P54" s="173">
        <f t="shared" si="50"/>
        <v>1.8656018039942812</v>
      </c>
      <c r="Q54" s="173">
        <f t="shared" si="50"/>
        <v>1.9975116064421494</v>
      </c>
      <c r="S54" s="68">
        <f t="shared" si="26"/>
        <v>3.9492450915416977</v>
      </c>
      <c r="T54" s="69">
        <f t="shared" si="27"/>
        <v>39.435422679791813</v>
      </c>
      <c r="U54" s="69">
        <f t="shared" si="28"/>
        <v>43.384667771333511</v>
      </c>
      <c r="W54" t="str">
        <f t="shared" si="29"/>
        <v>34 Culture, media and sports occupations</v>
      </c>
      <c r="X54" s="173">
        <f t="shared" ref="X54:AB54" si="51">X17/X$35*100</f>
        <v>1.4730090004063505</v>
      </c>
      <c r="Y54" s="173">
        <f t="shared" si="51"/>
        <v>1.4505413045110438</v>
      </c>
      <c r="Z54" s="173">
        <f t="shared" si="51"/>
        <v>1.5527500142465995</v>
      </c>
      <c r="AA54" s="173">
        <f t="shared" si="51"/>
        <v>1.4144287775142281</v>
      </c>
      <c r="AB54" s="173">
        <f t="shared" si="51"/>
        <v>1.5699507591383233</v>
      </c>
      <c r="AD54" s="68">
        <f t="shared" si="31"/>
        <v>9.8345116840218143</v>
      </c>
      <c r="AE54" s="69">
        <f t="shared" si="32"/>
        <v>54.361113921726499</v>
      </c>
      <c r="AF54" s="69">
        <f t="shared" si="33"/>
        <v>64.195625605748305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5.4888722257356779</v>
      </c>
      <c r="C55" s="173">
        <f t="shared" si="52"/>
        <v>5.6518316630075232</v>
      </c>
      <c r="D55" s="173">
        <f t="shared" si="52"/>
        <v>5.9817494733829903</v>
      </c>
      <c r="E55" s="173">
        <f t="shared" si="52"/>
        <v>5.5964119378306609</v>
      </c>
      <c r="F55" s="173">
        <f t="shared" si="52"/>
        <v>5.6827807350379524</v>
      </c>
      <c r="H55" s="68">
        <f t="shared" si="21"/>
        <v>1.5581559879473692</v>
      </c>
      <c r="I55" s="69">
        <f t="shared" si="22"/>
        <v>44.930351250294763</v>
      </c>
      <c r="J55" s="69">
        <f t="shared" si="23"/>
        <v>46.488507238242136</v>
      </c>
      <c r="L55" t="str">
        <f t="shared" si="24"/>
        <v>35 Business and public service associate professionals</v>
      </c>
      <c r="M55" s="173">
        <f t="shared" ref="M55:Q55" si="53">M18/M$35*100</f>
        <v>5.5939841127438532</v>
      </c>
      <c r="N55" s="173">
        <f t="shared" si="53"/>
        <v>5.6467842189266495</v>
      </c>
      <c r="O55" s="173">
        <f t="shared" si="53"/>
        <v>6.0700423703467203</v>
      </c>
      <c r="P55" s="173">
        <f t="shared" si="53"/>
        <v>5.5191387925601498</v>
      </c>
      <c r="Q55" s="173">
        <f t="shared" si="53"/>
        <v>5.3638638059096486</v>
      </c>
      <c r="S55" s="68">
        <f t="shared" si="26"/>
        <v>-6.8397122105946551</v>
      </c>
      <c r="T55" s="69">
        <f t="shared" si="27"/>
        <v>35.930916949765852</v>
      </c>
      <c r="U55" s="69">
        <f t="shared" si="28"/>
        <v>29.091204739171197</v>
      </c>
      <c r="W55" t="str">
        <f t="shared" si="29"/>
        <v>35 Business and public service associate professionals</v>
      </c>
      <c r="X55" s="173">
        <f t="shared" ref="X55:AB55" si="54">X18/X$35*100</f>
        <v>5.3633637152381262</v>
      </c>
      <c r="Y55" s="173">
        <f t="shared" si="54"/>
        <v>5.6578762455404341</v>
      </c>
      <c r="Z55" s="173">
        <f t="shared" si="54"/>
        <v>5.8782454103261834</v>
      </c>
      <c r="AA55" s="173">
        <f t="shared" si="54"/>
        <v>5.6863536919912212</v>
      </c>
      <c r="AB55" s="173">
        <f t="shared" si="54"/>
        <v>6.0456077977817806</v>
      </c>
      <c r="AD55" s="68">
        <f t="shared" si="31"/>
        <v>11.724029346007962</v>
      </c>
      <c r="AE55" s="69">
        <f t="shared" si="32"/>
        <v>55.824438562745172</v>
      </c>
      <c r="AF55" s="69">
        <f t="shared" si="33"/>
        <v>67.548467908753125</v>
      </c>
    </row>
    <row r="56" spans="1:32" x14ac:dyDescent="0.2">
      <c r="A56" t="str">
        <f t="shared" si="19"/>
        <v>41 Administrative occupations</v>
      </c>
      <c r="B56" s="173">
        <f t="shared" si="52"/>
        <v>9.7961527903151566</v>
      </c>
      <c r="C56" s="173">
        <f t="shared" si="52"/>
        <v>9.1420059909287836</v>
      </c>
      <c r="D56" s="173">
        <f t="shared" si="52"/>
        <v>9.7916762903922141</v>
      </c>
      <c r="E56" s="173">
        <f t="shared" si="52"/>
        <v>8.8952865328362822</v>
      </c>
      <c r="F56" s="173">
        <f t="shared" si="52"/>
        <v>8.2570447420992004</v>
      </c>
      <c r="H56" s="68">
        <f t="shared" si="21"/>
        <v>-9.8533239581511118</v>
      </c>
      <c r="I56" s="69">
        <f t="shared" si="22"/>
        <v>46.099868404507269</v>
      </c>
      <c r="J56" s="69">
        <f t="shared" si="23"/>
        <v>36.246544446356161</v>
      </c>
      <c r="L56" t="str">
        <f t="shared" si="24"/>
        <v>41 Administrative occupations</v>
      </c>
      <c r="M56" s="173">
        <f t="shared" ref="M56:Q56" si="55">M19/M$35*100</f>
        <v>5.637031563414669</v>
      </c>
      <c r="N56" s="173">
        <f t="shared" si="55"/>
        <v>5.1508874497960422</v>
      </c>
      <c r="O56" s="173">
        <f t="shared" si="55"/>
        <v>6.3410009297262233</v>
      </c>
      <c r="P56" s="173">
        <f t="shared" si="55"/>
        <v>6.0433385272375792</v>
      </c>
      <c r="Q56" s="173">
        <f t="shared" si="55"/>
        <v>6.5424478518635638</v>
      </c>
      <c r="S56" s="68">
        <f t="shared" si="26"/>
        <v>8.7745398404470638</v>
      </c>
      <c r="T56" s="69">
        <f t="shared" si="27"/>
        <v>38.665953150603684</v>
      </c>
      <c r="U56" s="69">
        <f t="shared" si="28"/>
        <v>47.440492991050739</v>
      </c>
      <c r="W56" t="str">
        <f t="shared" si="29"/>
        <v>41 Administrative occupations</v>
      </c>
      <c r="X56" s="173">
        <f t="shared" ref="X56:AB56" si="56">X19/X$35*100</f>
        <v>14.762338109835499</v>
      </c>
      <c r="Y56" s="173">
        <f t="shared" si="56"/>
        <v>13.921582551644462</v>
      </c>
      <c r="Z56" s="173">
        <f t="shared" si="56"/>
        <v>13.836836573961634</v>
      </c>
      <c r="AA56" s="173">
        <f t="shared" si="56"/>
        <v>12.214799482650356</v>
      </c>
      <c r="AB56" s="173">
        <f t="shared" si="56"/>
        <v>10.207716207468939</v>
      </c>
      <c r="AD56" s="68">
        <f t="shared" si="31"/>
        <v>-19.860595652816119</v>
      </c>
      <c r="AE56" s="69">
        <f t="shared" si="32"/>
        <v>50.093520629220535</v>
      </c>
      <c r="AF56" s="69">
        <f t="shared" si="33"/>
        <v>30.232924976404412</v>
      </c>
    </row>
    <row r="57" spans="1:32" x14ac:dyDescent="0.2">
      <c r="A57" t="str">
        <f t="shared" si="19"/>
        <v>42 Secretarial and related occupations</v>
      </c>
      <c r="B57" s="173">
        <f t="shared" si="52"/>
        <v>2.2936539223553241</v>
      </c>
      <c r="C57" s="173">
        <f t="shared" si="52"/>
        <v>1.9490104513550643</v>
      </c>
      <c r="D57" s="173">
        <f t="shared" si="52"/>
        <v>1.9548229209735286</v>
      </c>
      <c r="E57" s="173">
        <f t="shared" si="52"/>
        <v>2.0206149390686909</v>
      </c>
      <c r="F57" s="173">
        <f t="shared" si="52"/>
        <v>1.3689832615958337</v>
      </c>
      <c r="H57" s="68">
        <f t="shared" si="21"/>
        <v>-25.136031919591606</v>
      </c>
      <c r="I57" s="69">
        <f t="shared" si="22"/>
        <v>49.974319071754394</v>
      </c>
      <c r="J57" s="69">
        <f t="shared" si="23"/>
        <v>24.838287152162785</v>
      </c>
      <c r="L57" t="str">
        <f t="shared" si="24"/>
        <v>42 Secretarial and related occupations</v>
      </c>
      <c r="M57" s="173">
        <f t="shared" ref="M57:Q57" si="57">M20/M$35*100</f>
        <v>0.37462906335598195</v>
      </c>
      <c r="N57" s="173">
        <f t="shared" si="57"/>
        <v>0.27403848621406895</v>
      </c>
      <c r="O57" s="173">
        <f t="shared" si="57"/>
        <v>0.28416612060660751</v>
      </c>
      <c r="P57" s="173">
        <f t="shared" si="57"/>
        <v>0.35232065135956581</v>
      </c>
      <c r="Q57" s="173">
        <f t="shared" si="57"/>
        <v>0.41878538134294829</v>
      </c>
      <c r="S57" s="68">
        <f t="shared" si="26"/>
        <v>55.368873446950758</v>
      </c>
      <c r="T57" s="69">
        <f t="shared" si="27"/>
        <v>44.602797001738494</v>
      </c>
      <c r="U57" s="69">
        <f t="shared" si="28"/>
        <v>99.971670448689252</v>
      </c>
      <c r="W57" t="str">
        <f t="shared" si="29"/>
        <v>42 Secretarial and related occupations</v>
      </c>
      <c r="X57" s="173">
        <f t="shared" ref="X57:AB57" si="58">X20/X$35*100</f>
        <v>4.5850593810174063</v>
      </c>
      <c r="Y57" s="173">
        <f t="shared" si="58"/>
        <v>3.9548783958766105</v>
      </c>
      <c r="Z57" s="173">
        <f t="shared" si="58"/>
        <v>3.9133017200382718</v>
      </c>
      <c r="AA57" s="173">
        <f t="shared" si="58"/>
        <v>3.9624190958344219</v>
      </c>
      <c r="AB57" s="173">
        <f t="shared" si="58"/>
        <v>2.4500093045215268</v>
      </c>
      <c r="AD57" s="68">
        <f t="shared" si="31"/>
        <v>-31.989066766992476</v>
      </c>
      <c r="AE57" s="69">
        <f t="shared" si="32"/>
        <v>50.431573542917349</v>
      </c>
      <c r="AF57" s="69">
        <f t="shared" si="33"/>
        <v>18.442506775924876</v>
      </c>
    </row>
    <row r="58" spans="1:32" x14ac:dyDescent="0.2">
      <c r="A58" t="str">
        <f t="shared" si="19"/>
        <v>51 Skilled agricultural and related trades</v>
      </c>
      <c r="B58" s="173">
        <f t="shared" si="52"/>
        <v>1.5321674780112666</v>
      </c>
      <c r="C58" s="173">
        <f t="shared" si="52"/>
        <v>1.1947425380288632</v>
      </c>
      <c r="D58" s="173">
        <f t="shared" si="52"/>
        <v>1.0139674816770525</v>
      </c>
      <c r="E58" s="173">
        <f t="shared" si="52"/>
        <v>1.007443935566513</v>
      </c>
      <c r="F58" s="173">
        <f t="shared" si="52"/>
        <v>1.0257487141782042</v>
      </c>
      <c r="H58" s="68">
        <f t="shared" si="21"/>
        <v>8.1431663455312879</v>
      </c>
      <c r="I58" s="69">
        <f t="shared" si="22"/>
        <v>57.67940233960914</v>
      </c>
      <c r="J58" s="69">
        <f t="shared" si="23"/>
        <v>65.822568685140425</v>
      </c>
      <c r="L58" t="str">
        <f t="shared" si="24"/>
        <v>51 Skilled agricultural and related trades</v>
      </c>
      <c r="M58" s="173">
        <f t="shared" ref="M58:Q58" si="59">M21/M$35*100</f>
        <v>2.4303299055528758</v>
      </c>
      <c r="N58" s="173">
        <f t="shared" si="59"/>
        <v>1.8229506639633068</v>
      </c>
      <c r="O58" s="173">
        <f t="shared" si="59"/>
        <v>1.4942926042132347</v>
      </c>
      <c r="P58" s="173">
        <f t="shared" si="59"/>
        <v>1.4581945242730381</v>
      </c>
      <c r="Q58" s="173">
        <f t="shared" si="59"/>
        <v>1.4689886582432012</v>
      </c>
      <c r="S58" s="68">
        <f t="shared" si="26"/>
        <v>3.6400461359008074</v>
      </c>
      <c r="T58" s="69">
        <f t="shared" si="27"/>
        <v>52.087313981255519</v>
      </c>
      <c r="U58" s="69">
        <f t="shared" si="28"/>
        <v>55.72736011715633</v>
      </c>
      <c r="W58" t="str">
        <f t="shared" si="29"/>
        <v>51 Skilled agricultural and related trades</v>
      </c>
      <c r="X58" s="173">
        <f t="shared" ref="X58:AB58" si="60">X21/X$35*100</f>
        <v>0.45971952113217318</v>
      </c>
      <c r="Y58" s="173">
        <f t="shared" si="60"/>
        <v>0.44242992114648044</v>
      </c>
      <c r="Z58" s="173">
        <f t="shared" si="60"/>
        <v>0.45089158904687121</v>
      </c>
      <c r="AA58" s="173">
        <f t="shared" si="60"/>
        <v>0.48279467358478007</v>
      </c>
      <c r="AB58" s="173">
        <f t="shared" si="60"/>
        <v>0.52148120026661327</v>
      </c>
      <c r="AD58" s="68">
        <f t="shared" si="31"/>
        <v>25.637954389334666</v>
      </c>
      <c r="AE58" s="69">
        <f t="shared" si="32"/>
        <v>79.404871791298774</v>
      </c>
      <c r="AF58" s="69">
        <f t="shared" si="33"/>
        <v>105.04282618063343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5.1964892254890964</v>
      </c>
      <c r="C59" s="173">
        <f t="shared" si="52"/>
        <v>4.9280666567005005</v>
      </c>
      <c r="D59" s="173">
        <f t="shared" si="52"/>
        <v>4.2309209367017919</v>
      </c>
      <c r="E59" s="173">
        <f t="shared" si="52"/>
        <v>4.0538914771022352</v>
      </c>
      <c r="F59" s="173">
        <f t="shared" si="52"/>
        <v>3.6560707854541583</v>
      </c>
      <c r="H59" s="68">
        <f t="shared" si="21"/>
        <v>-7.6234341583871101</v>
      </c>
      <c r="I59" s="69">
        <f t="shared" si="22"/>
        <v>36.538132387376507</v>
      </c>
      <c r="J59" s="69">
        <f t="shared" si="23"/>
        <v>28.914698228989394</v>
      </c>
      <c r="L59" t="str">
        <f t="shared" si="24"/>
        <v>52 Skilled metal, electrical and electronic trades</v>
      </c>
      <c r="M59" s="173">
        <f t="shared" ref="M59:Q59" si="61">M22/M$35*100</f>
        <v>9.4190919286113708</v>
      </c>
      <c r="N59" s="173">
        <f t="shared" si="61"/>
        <v>8.8477841677331064</v>
      </c>
      <c r="O59" s="173">
        <f t="shared" si="61"/>
        <v>7.6770357226876449</v>
      </c>
      <c r="P59" s="173">
        <f t="shared" si="61"/>
        <v>7.1921020016781734</v>
      </c>
      <c r="Q59" s="173">
        <f t="shared" si="61"/>
        <v>6.4597873356132967</v>
      </c>
      <c r="S59" s="68">
        <f t="shared" si="26"/>
        <v>-11.290636905933095</v>
      </c>
      <c r="T59" s="69">
        <f t="shared" si="27"/>
        <v>34.672190309050002</v>
      </c>
      <c r="U59" s="69">
        <f t="shared" si="28"/>
        <v>23.381553403116911</v>
      </c>
      <c r="W59" t="str">
        <f t="shared" si="29"/>
        <v>52 Skilled metal, electrical and electronic trades</v>
      </c>
      <c r="X59" s="173">
        <f t="shared" ref="X59:AB59" si="62">X22/X$35*100</f>
        <v>0.15450405352995378</v>
      </c>
      <c r="Y59" s="173">
        <f t="shared" si="62"/>
        <v>0.23399662413236874</v>
      </c>
      <c r="Z59" s="173">
        <f t="shared" si="62"/>
        <v>0.19110692701738133</v>
      </c>
      <c r="AA59" s="173">
        <f t="shared" si="62"/>
        <v>0.40118446592172519</v>
      </c>
      <c r="AB59" s="173">
        <f t="shared" si="62"/>
        <v>0.46632402776073401</v>
      </c>
      <c r="AD59" s="68">
        <f t="shared" si="31"/>
        <v>165.07312529650079</v>
      </c>
      <c r="AE59" s="69">
        <f t="shared" si="32"/>
        <v>124.40940628537049</v>
      </c>
      <c r="AF59" s="69">
        <f t="shared" si="33"/>
        <v>289.48253158187129</v>
      </c>
    </row>
    <row r="60" spans="1:32" x14ac:dyDescent="0.2">
      <c r="A60" t="str">
        <f t="shared" si="19"/>
        <v>53 Skilled construction and building trades</v>
      </c>
      <c r="B60" s="173">
        <f t="shared" si="52"/>
        <v>3.6794677917741723</v>
      </c>
      <c r="C60" s="173">
        <f t="shared" si="52"/>
        <v>3.9956660302711526</v>
      </c>
      <c r="D60" s="173">
        <f t="shared" si="52"/>
        <v>3.3592146370658216</v>
      </c>
      <c r="E60" s="173">
        <f t="shared" si="52"/>
        <v>3.3038260059186948</v>
      </c>
      <c r="F60" s="173">
        <f t="shared" si="52"/>
        <v>2.8003382656615825</v>
      </c>
      <c r="H60" s="68">
        <f t="shared" si="21"/>
        <v>-10.884167574845222</v>
      </c>
      <c r="I60" s="69">
        <f t="shared" si="22"/>
        <v>40.968316831463035</v>
      </c>
      <c r="J60" s="69">
        <f t="shared" si="23"/>
        <v>30.084149256617813</v>
      </c>
      <c r="L60" t="str">
        <f t="shared" si="24"/>
        <v>53 Skilled construction and building trades</v>
      </c>
      <c r="M60" s="173">
        <f t="shared" ref="M60:Q60" si="63">M23/M$35*100</f>
        <v>6.6697273979741984</v>
      </c>
      <c r="N60" s="173">
        <f t="shared" si="63"/>
        <v>7.2508547433218871</v>
      </c>
      <c r="O60" s="173">
        <f t="shared" si="63"/>
        <v>6.1236713676408776</v>
      </c>
      <c r="P60" s="173">
        <f t="shared" si="63"/>
        <v>6.0389461633086059</v>
      </c>
      <c r="Q60" s="173">
        <f t="shared" si="63"/>
        <v>5.1461478584428395</v>
      </c>
      <c r="S60" s="68">
        <f t="shared" si="26"/>
        <v>-11.403781363816192</v>
      </c>
      <c r="T60" s="69">
        <f t="shared" si="27"/>
        <v>40.691326452917643</v>
      </c>
      <c r="U60" s="69">
        <f t="shared" si="28"/>
        <v>29.287545089101453</v>
      </c>
      <c r="W60" t="str">
        <f t="shared" si="29"/>
        <v>53 Skilled construction and building trades</v>
      </c>
      <c r="X60" s="173">
        <f t="shared" ref="X60:AB60" si="64">X23/X$35*100</f>
        <v>0.10895792978293375</v>
      </c>
      <c r="Y60" s="173">
        <f t="shared" si="64"/>
        <v>9.7404549621733727E-2</v>
      </c>
      <c r="Z60" s="173">
        <f t="shared" si="64"/>
        <v>0.1184952406140774</v>
      </c>
      <c r="AA60" s="173">
        <f t="shared" si="64"/>
        <v>0.12029434127063543</v>
      </c>
      <c r="AB60" s="173">
        <f t="shared" si="64"/>
        <v>0.13154546550658078</v>
      </c>
      <c r="AD60" s="68">
        <f t="shared" si="31"/>
        <v>20.59500205519706</v>
      </c>
      <c r="AE60" s="69">
        <f t="shared" si="32"/>
        <v>57.748909065910937</v>
      </c>
      <c r="AF60" s="69">
        <f t="shared" si="33"/>
        <v>78.343911121108007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2.0300734112162182</v>
      </c>
      <c r="C61" s="173">
        <f t="shared" si="52"/>
        <v>1.687895022446424</v>
      </c>
      <c r="D61" s="173">
        <f t="shared" si="52"/>
        <v>1.7488766539961658</v>
      </c>
      <c r="E61" s="173">
        <f t="shared" si="52"/>
        <v>1.6203646148281465</v>
      </c>
      <c r="F61" s="173">
        <f t="shared" si="52"/>
        <v>1.5177622273198461</v>
      </c>
      <c r="H61" s="68">
        <f t="shared" si="21"/>
        <v>-7.2259134085510741</v>
      </c>
      <c r="I61" s="69">
        <f t="shared" si="22"/>
        <v>40.815504911184213</v>
      </c>
      <c r="J61" s="69">
        <f t="shared" si="23"/>
        <v>33.589591502633141</v>
      </c>
      <c r="L61" t="str">
        <f t="shared" si="24"/>
        <v>54 Textiles, printing and other skilled trades</v>
      </c>
      <c r="M61" s="173">
        <f t="shared" ref="M61:Q61" si="65">M24/M$35*100</f>
        <v>2.4102974920726878</v>
      </c>
      <c r="N61" s="173">
        <f t="shared" si="65"/>
        <v>1.9771167682535156</v>
      </c>
      <c r="O61" s="173">
        <f t="shared" si="65"/>
        <v>1.8918315218847206</v>
      </c>
      <c r="P61" s="173">
        <f t="shared" si="65"/>
        <v>1.7110232241861911</v>
      </c>
      <c r="Q61" s="173">
        <f t="shared" si="65"/>
        <v>1.5613895719317821</v>
      </c>
      <c r="S61" s="68">
        <f t="shared" si="26"/>
        <v>-12.989108382684156</v>
      </c>
      <c r="T61" s="69">
        <f t="shared" si="27"/>
        <v>29.128526106978924</v>
      </c>
      <c r="U61" s="69">
        <f t="shared" si="28"/>
        <v>16.13941772429477</v>
      </c>
      <c r="W61" t="str">
        <f t="shared" si="29"/>
        <v>54 Textiles, printing and other skilled trades</v>
      </c>
      <c r="X61" s="173">
        <f t="shared" ref="X61:AB61" si="66">X24/X$35*100</f>
        <v>1.576068070793694</v>
      </c>
      <c r="Y61" s="173">
        <f t="shared" si="66"/>
        <v>1.3415366111734515</v>
      </c>
      <c r="Z61" s="173">
        <f t="shared" si="66"/>
        <v>1.5812934149243594</v>
      </c>
      <c r="AA61" s="173">
        <f t="shared" si="66"/>
        <v>1.5148429057418029</v>
      </c>
      <c r="AB61" s="173">
        <f t="shared" si="66"/>
        <v>1.4681280440730391</v>
      </c>
      <c r="AD61" s="68">
        <f t="shared" si="31"/>
        <v>0.85694440674980632</v>
      </c>
      <c r="AE61" s="69">
        <f t="shared" si="32"/>
        <v>57.206445767569228</v>
      </c>
      <c r="AF61" s="69">
        <f t="shared" si="33"/>
        <v>58.063390174319032</v>
      </c>
    </row>
    <row r="62" spans="1:32" x14ac:dyDescent="0.2">
      <c r="A62" t="str">
        <f t="shared" si="19"/>
        <v>61 Caring personal service occupations</v>
      </c>
      <c r="B62" s="173">
        <f t="shared" si="52"/>
        <v>7.4463678779115154</v>
      </c>
      <c r="C62" s="173">
        <f t="shared" si="52"/>
        <v>7.2182770382696537</v>
      </c>
      <c r="D62" s="173">
        <f t="shared" si="52"/>
        <v>7.1583030867218209</v>
      </c>
      <c r="E62" s="173">
        <f t="shared" si="52"/>
        <v>7.5807222051042</v>
      </c>
      <c r="F62" s="173">
        <f t="shared" si="52"/>
        <v>8.0572778452463218</v>
      </c>
      <c r="H62" s="68">
        <f t="shared" si="21"/>
        <v>20.326250692146893</v>
      </c>
      <c r="I62" s="69">
        <f t="shared" si="22"/>
        <v>63.334254465791105</v>
      </c>
      <c r="J62" s="69">
        <f t="shared" si="23"/>
        <v>83.660505157938005</v>
      </c>
      <c r="L62" t="str">
        <f t="shared" si="24"/>
        <v>61 Caring personal service occupations</v>
      </c>
      <c r="M62" s="173">
        <f t="shared" ref="M62:Q62" si="67">M25/M$35*100</f>
        <v>1.5234299421405588</v>
      </c>
      <c r="N62" s="173">
        <f t="shared" si="67"/>
        <v>1.4986636070753787</v>
      </c>
      <c r="O62" s="173">
        <f t="shared" si="67"/>
        <v>1.4790407316880314</v>
      </c>
      <c r="P62" s="173">
        <f t="shared" si="67"/>
        <v>1.7792036732787473</v>
      </c>
      <c r="Q62" s="173">
        <f t="shared" si="67"/>
        <v>1.989966314581574</v>
      </c>
      <c r="S62" s="68">
        <f t="shared" si="26"/>
        <v>41.84381142733401</v>
      </c>
      <c r="T62" s="69">
        <f t="shared" si="27"/>
        <v>55.799942837883563</v>
      </c>
      <c r="U62" s="69">
        <f t="shared" si="28"/>
        <v>97.643754265217581</v>
      </c>
      <c r="W62" t="str">
        <f t="shared" si="29"/>
        <v>61 Caring personal service occupations</v>
      </c>
      <c r="X62" s="173">
        <f t="shared" ref="X62:AB62" si="68">X25/X$35*100</f>
        <v>14.518632863795661</v>
      </c>
      <c r="Y62" s="173">
        <f t="shared" si="68"/>
        <v>14.067818090571224</v>
      </c>
      <c r="Z62" s="173">
        <f t="shared" si="68"/>
        <v>13.8159929930014</v>
      </c>
      <c r="AA62" s="173">
        <f t="shared" si="68"/>
        <v>14.333375429207459</v>
      </c>
      <c r="AB62" s="173">
        <f t="shared" si="68"/>
        <v>14.959968233743451</v>
      </c>
      <c r="AD62" s="68">
        <f t="shared" si="31"/>
        <v>17.625884269058385</v>
      </c>
      <c r="AE62" s="69">
        <f t="shared" si="32"/>
        <v>64.279779955017005</v>
      </c>
      <c r="AF62" s="69">
        <f t="shared" si="33"/>
        <v>81.905664224075394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2.2890918332836461</v>
      </c>
      <c r="C63" s="173">
        <f t="shared" si="52"/>
        <v>2.1218950014499369</v>
      </c>
      <c r="D63" s="173">
        <f t="shared" si="52"/>
        <v>1.9808846374131444</v>
      </c>
      <c r="E63" s="173">
        <f t="shared" si="52"/>
        <v>1.9462642437148026</v>
      </c>
      <c r="F63" s="173">
        <f t="shared" si="52"/>
        <v>1.9309782023859583</v>
      </c>
      <c r="H63" s="68">
        <f t="shared" si="21"/>
        <v>4.2078209622396257</v>
      </c>
      <c r="I63" s="69">
        <f t="shared" si="22"/>
        <v>52.183065318986941</v>
      </c>
      <c r="J63" s="69">
        <f t="shared" si="23"/>
        <v>56.390886281226571</v>
      </c>
      <c r="L63" t="str">
        <f t="shared" si="24"/>
        <v>62 Leisure, travel and related personal service occupations</v>
      </c>
      <c r="M63" s="173">
        <f t="shared" ref="M63:Q63" si="69">M26/M$35*100</f>
        <v>1.0935624781342355</v>
      </c>
      <c r="N63" s="173">
        <f t="shared" si="69"/>
        <v>1.1236168148657752</v>
      </c>
      <c r="O63" s="173">
        <f t="shared" si="69"/>
        <v>1.0937583890945508</v>
      </c>
      <c r="P63" s="173">
        <f t="shared" si="69"/>
        <v>1.093252900724915</v>
      </c>
      <c r="Q63" s="173">
        <f t="shared" si="69"/>
        <v>1.1270287978380544</v>
      </c>
      <c r="S63" s="68">
        <f t="shared" si="26"/>
        <v>8.6321607904348685</v>
      </c>
      <c r="T63" s="69">
        <f t="shared" si="27"/>
        <v>45.162638141960905</v>
      </c>
      <c r="U63" s="69">
        <f t="shared" si="28"/>
        <v>53.794798932395771</v>
      </c>
      <c r="W63" t="str">
        <f t="shared" si="29"/>
        <v>62 Leisure, travel and related personal service occupations</v>
      </c>
      <c r="X63" s="173">
        <f t="shared" ref="X63:AB63" si="70">X26/X$35*100</f>
        <v>3.7166098133313703</v>
      </c>
      <c r="Y63" s="173">
        <f t="shared" si="70"/>
        <v>3.3173861833072444</v>
      </c>
      <c r="Z63" s="173">
        <f t="shared" si="70"/>
        <v>3.0208456569620021</v>
      </c>
      <c r="AA63" s="173">
        <f t="shared" si="70"/>
        <v>2.9391232277616788</v>
      </c>
      <c r="AB63" s="173">
        <f t="shared" si="70"/>
        <v>2.8456195224440366</v>
      </c>
      <c r="AD63" s="68">
        <f t="shared" si="31"/>
        <v>2.3299187677174009</v>
      </c>
      <c r="AE63" s="69">
        <f t="shared" si="32"/>
        <v>55.162871598378786</v>
      </c>
      <c r="AF63" s="69">
        <f t="shared" si="33"/>
        <v>57.49279036609618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9.1725772241253778E-2</v>
      </c>
      <c r="C64" s="173">
        <f t="shared" si="52"/>
        <v>8.0085561251705462E-2</v>
      </c>
      <c r="D64" s="173">
        <f t="shared" si="52"/>
        <v>0.10367920051539793</v>
      </c>
      <c r="E64" s="173">
        <f t="shared" si="52"/>
        <v>8.2187374280968048E-2</v>
      </c>
      <c r="F64" s="173">
        <f t="shared" si="52"/>
        <v>8.7549684602338224E-2</v>
      </c>
      <c r="H64" s="68">
        <f t="shared" si="21"/>
        <v>-9.7296609882614273</v>
      </c>
      <c r="I64" s="69">
        <f t="shared" si="22"/>
        <v>42.058644814792963</v>
      </c>
      <c r="J64" s="69">
        <f t="shared" si="23"/>
        <v>32.328983826531534</v>
      </c>
      <c r="L64" t="str">
        <f t="shared" si="24"/>
        <v>63 Community and civil enforcement occupations</v>
      </c>
      <c r="M64" s="173">
        <f t="shared" ref="M64:Q64" si="71">M27/M$35*100</f>
        <v>0.12988671565439863</v>
      </c>
      <c r="N64" s="173">
        <f t="shared" si="71"/>
        <v>0.10134731453105392</v>
      </c>
      <c r="O64" s="173">
        <f t="shared" si="71"/>
        <v>0.14979195158748149</v>
      </c>
      <c r="P64" s="173">
        <f t="shared" si="71"/>
        <v>9.9595636228621331E-2</v>
      </c>
      <c r="Q64" s="173">
        <f t="shared" si="71"/>
        <v>0.11203343957814174</v>
      </c>
      <c r="S64" s="68">
        <f t="shared" si="26"/>
        <v>-21.149583362793674</v>
      </c>
      <c r="T64" s="69">
        <f t="shared" si="27"/>
        <v>30.372199768904867</v>
      </c>
      <c r="U64" s="69">
        <f t="shared" si="28"/>
        <v>9.2226164061111948</v>
      </c>
      <c r="W64" t="str">
        <f t="shared" si="29"/>
        <v>63 Community and civil enforcement occupations</v>
      </c>
      <c r="X64" s="173">
        <f t="shared" ref="X64:AB64" si="72">X27/X$35*100</f>
        <v>4.6159820536922344E-2</v>
      </c>
      <c r="Y64" s="173">
        <f t="shared" si="72"/>
        <v>5.4623481745329251E-2</v>
      </c>
      <c r="Z64" s="173">
        <f t="shared" si="72"/>
        <v>4.9622110321056331E-2</v>
      </c>
      <c r="AA64" s="173">
        <f t="shared" si="72"/>
        <v>6.1925100615547624E-2</v>
      </c>
      <c r="AB64" s="173">
        <f t="shared" si="72"/>
        <v>5.9694879505939755E-2</v>
      </c>
      <c r="AD64" s="68">
        <f t="shared" si="31"/>
        <v>30.682123917884475</v>
      </c>
      <c r="AE64" s="69">
        <f t="shared" si="32"/>
        <v>83.413575962586577</v>
      </c>
      <c r="AF64" s="69">
        <f t="shared" si="33"/>
        <v>114.09569988047106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6.5413188553865451</v>
      </c>
      <c r="C65" s="173">
        <f t="shared" si="73"/>
        <v>5.704259037707029</v>
      </c>
      <c r="D65" s="173">
        <f t="shared" si="73"/>
        <v>5.7148957670187173</v>
      </c>
      <c r="E65" s="173">
        <f t="shared" si="73"/>
        <v>5.1367229260566489</v>
      </c>
      <c r="F65" s="173">
        <f t="shared" si="73"/>
        <v>4.7115657697235109</v>
      </c>
      <c r="H65" s="68">
        <f t="shared" si="21"/>
        <v>-11.866894917455472</v>
      </c>
      <c r="I65" s="69">
        <f t="shared" si="22"/>
        <v>41.57960751352455</v>
      </c>
      <c r="J65" s="69">
        <f t="shared" si="23"/>
        <v>29.712712596069085</v>
      </c>
      <c r="L65" t="str">
        <f t="shared" si="24"/>
        <v>71 Sales occupations</v>
      </c>
      <c r="M65" s="173">
        <f t="shared" ref="M65:Q65" si="74">M28/M$35*100</f>
        <v>4.8025316070779702</v>
      </c>
      <c r="N65" s="173">
        <f t="shared" si="74"/>
        <v>4.570839950964074</v>
      </c>
      <c r="O65" s="173">
        <f t="shared" si="74"/>
        <v>4.6340233586987667</v>
      </c>
      <c r="P65" s="173">
        <f t="shared" si="74"/>
        <v>4.2383655584026911</v>
      </c>
      <c r="Q65" s="173">
        <f t="shared" si="74"/>
        <v>3.9669154862342069</v>
      </c>
      <c r="S65" s="68">
        <f t="shared" si="26"/>
        <v>-9.7515957850904034</v>
      </c>
      <c r="T65" s="69">
        <f t="shared" si="27"/>
        <v>30.497517548613747</v>
      </c>
      <c r="U65" s="69">
        <f t="shared" si="28"/>
        <v>20.745921763523338</v>
      </c>
      <c r="W65" t="str">
        <f t="shared" si="29"/>
        <v>71 Sales occupations</v>
      </c>
      <c r="X65" s="173">
        <f t="shared" ref="X65:AB65" si="75">X28/X$35*100</f>
        <v>8.6175121748956176</v>
      </c>
      <c r="Y65" s="173">
        <f t="shared" si="75"/>
        <v>7.0615886295579386</v>
      </c>
      <c r="Z65" s="173">
        <f t="shared" si="75"/>
        <v>6.981981679411831</v>
      </c>
      <c r="AA65" s="173">
        <f t="shared" si="75"/>
        <v>6.1823622258033355</v>
      </c>
      <c r="AB65" s="173">
        <f t="shared" si="75"/>
        <v>5.5587433587849615</v>
      </c>
      <c r="AD65" s="68">
        <f t="shared" si="31"/>
        <v>-13.512717195645793</v>
      </c>
      <c r="AE65" s="69">
        <f t="shared" si="32"/>
        <v>50.202099847631011</v>
      </c>
      <c r="AF65" s="69">
        <f t="shared" si="33"/>
        <v>36.689382651985213</v>
      </c>
    </row>
    <row r="66" spans="1:32" x14ac:dyDescent="0.2">
      <c r="A66" t="str">
        <f t="shared" si="19"/>
        <v>72 Customer service occupations</v>
      </c>
      <c r="B66" s="173">
        <f t="shared" si="73"/>
        <v>1.7206603642529485</v>
      </c>
      <c r="C66" s="173">
        <f t="shared" si="73"/>
        <v>1.9120709677262384</v>
      </c>
      <c r="D66" s="173">
        <f t="shared" si="73"/>
        <v>2.0081459310257093</v>
      </c>
      <c r="E66" s="173">
        <f t="shared" si="73"/>
        <v>2.5659912089022883</v>
      </c>
      <c r="F66" s="173">
        <f t="shared" si="73"/>
        <v>2.8793877189117261</v>
      </c>
      <c r="H66" s="68">
        <f t="shared" si="21"/>
        <v>53.280534306029239</v>
      </c>
      <c r="I66" s="69">
        <f t="shared" si="22"/>
        <v>60.976438178440873</v>
      </c>
      <c r="J66" s="69">
        <f t="shared" si="23"/>
        <v>114.25697248447011</v>
      </c>
      <c r="L66" t="str">
        <f t="shared" si="24"/>
        <v>72 Customer service occupations</v>
      </c>
      <c r="M66" s="173">
        <f t="shared" ref="M66:Q66" si="76">M29/M$35*100</f>
        <v>1.3547662952523334</v>
      </c>
      <c r="N66" s="173">
        <f t="shared" si="76"/>
        <v>1.3748882890116538</v>
      </c>
      <c r="O66" s="173">
        <f t="shared" si="76"/>
        <v>1.6187623850698125</v>
      </c>
      <c r="P66" s="173">
        <f t="shared" si="76"/>
        <v>2.2383630858156733</v>
      </c>
      <c r="Q66" s="173">
        <f t="shared" si="76"/>
        <v>2.5696999413129382</v>
      </c>
      <c r="S66" s="68">
        <f t="shared" si="26"/>
        <v>67.35708867389468</v>
      </c>
      <c r="T66" s="69">
        <f t="shared" si="27"/>
        <v>50.284855079003641</v>
      </c>
      <c r="U66" s="69">
        <f t="shared" si="28"/>
        <v>117.64194375289831</v>
      </c>
      <c r="W66" t="str">
        <f t="shared" si="29"/>
        <v>72 Customer service occupations</v>
      </c>
      <c r="X66" s="173">
        <f t="shared" ref="X66:AB66" si="77">X29/X$35*100</f>
        <v>2.1575550001240491</v>
      </c>
      <c r="Y66" s="173">
        <f t="shared" si="77"/>
        <v>2.5553757740219769</v>
      </c>
      <c r="Z66" s="173">
        <f t="shared" si="77"/>
        <v>2.4646127644841367</v>
      </c>
      <c r="AA66" s="173">
        <f t="shared" si="77"/>
        <v>2.9473325921162501</v>
      </c>
      <c r="AB66" s="173">
        <f t="shared" si="77"/>
        <v>3.2317149127705171</v>
      </c>
      <c r="AD66" s="68">
        <f t="shared" si="31"/>
        <v>42.442203444069712</v>
      </c>
      <c r="AE66" s="69">
        <f t="shared" si="32"/>
        <v>69.208489292765378</v>
      </c>
      <c r="AF66" s="69">
        <f t="shared" si="33"/>
        <v>111.65069273683508</v>
      </c>
    </row>
    <row r="67" spans="1:32" x14ac:dyDescent="0.2">
      <c r="A67" t="str">
        <f t="shared" si="19"/>
        <v>81 Process, plant and machine operatives</v>
      </c>
      <c r="B67" s="173">
        <f t="shared" si="73"/>
        <v>4.2882433542552487</v>
      </c>
      <c r="C67" s="173">
        <f t="shared" si="73"/>
        <v>3.705257148862362</v>
      </c>
      <c r="D67" s="173">
        <f t="shared" si="73"/>
        <v>3.2669687507742622</v>
      </c>
      <c r="E67" s="173">
        <f t="shared" si="73"/>
        <v>3.8483417986886059</v>
      </c>
      <c r="F67" s="173">
        <f t="shared" si="73"/>
        <v>3.6530554284572796</v>
      </c>
      <c r="H67" s="68">
        <f t="shared" si="21"/>
        <v>19.534538382791538</v>
      </c>
      <c r="I67" s="69">
        <f t="shared" si="22"/>
        <v>47.514567270878899</v>
      </c>
      <c r="J67" s="69">
        <f t="shared" si="23"/>
        <v>67.049105653670438</v>
      </c>
      <c r="L67" t="str">
        <f t="shared" si="24"/>
        <v>81 Process, plant and machine operatives</v>
      </c>
      <c r="M67" s="173">
        <f t="shared" ref="M67:Q67" si="78">M30/M$35*100</f>
        <v>6.2629700371225336</v>
      </c>
      <c r="N67" s="173">
        <f t="shared" si="78"/>
        <v>5.2947769638204374</v>
      </c>
      <c r="O67" s="173">
        <f t="shared" si="78"/>
        <v>4.6814037101977544</v>
      </c>
      <c r="P67" s="173">
        <f t="shared" si="78"/>
        <v>5.4561550332837303</v>
      </c>
      <c r="Q67" s="173">
        <f t="shared" si="78"/>
        <v>5.1571288422892128</v>
      </c>
      <c r="S67" s="68">
        <f t="shared" si="26"/>
        <v>16.138627300899302</v>
      </c>
      <c r="T67" s="69">
        <f t="shared" si="27"/>
        <v>42.682491550099236</v>
      </c>
      <c r="U67" s="69">
        <f t="shared" si="28"/>
        <v>58.821118850998545</v>
      </c>
      <c r="W67" t="str">
        <f t="shared" si="29"/>
        <v>81 Process, plant and machine operatives</v>
      </c>
      <c r="X67" s="173">
        <f t="shared" ref="X67:AB67" si="79">X30/X$35*100</f>
        <v>1.9303273120174018</v>
      </c>
      <c r="Y67" s="173">
        <f t="shared" si="79"/>
        <v>1.8017226955332699</v>
      </c>
      <c r="Z67" s="173">
        <f t="shared" si="79"/>
        <v>1.608853882371311</v>
      </c>
      <c r="AA67" s="173">
        <f t="shared" si="79"/>
        <v>1.9769343106686543</v>
      </c>
      <c r="AB67" s="173">
        <f t="shared" si="79"/>
        <v>1.9418934014574518</v>
      </c>
      <c r="AD67" s="68">
        <f t="shared" si="31"/>
        <v>31.118241921364305</v>
      </c>
      <c r="AE67" s="69">
        <f t="shared" si="32"/>
        <v>63.997134474687577</v>
      </c>
      <c r="AF67" s="69">
        <f t="shared" si="33"/>
        <v>95.115376396051886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3.8992542836403925</v>
      </c>
      <c r="C68" s="173">
        <f t="shared" si="73"/>
        <v>4.4143504111941985</v>
      </c>
      <c r="D68" s="173">
        <f t="shared" si="73"/>
        <v>4.005104553191166</v>
      </c>
      <c r="E68" s="173">
        <f t="shared" si="73"/>
        <v>4.2107605162063324</v>
      </c>
      <c r="F68" s="173">
        <f t="shared" si="73"/>
        <v>4.1071254344737147</v>
      </c>
      <c r="H68" s="68">
        <f t="shared" si="21"/>
        <v>9.6241492793628201</v>
      </c>
      <c r="I68" s="69">
        <f t="shared" si="22"/>
        <v>57.277777351943527</v>
      </c>
      <c r="J68" s="69">
        <f t="shared" si="23"/>
        <v>66.901926631306338</v>
      </c>
      <c r="L68" t="str">
        <f t="shared" si="24"/>
        <v>82 Transport and mobile machine drivers and operatives</v>
      </c>
      <c r="M68" s="173">
        <f t="shared" ref="M68:Q68" si="80">M31/M$35*100</f>
        <v>6.8061636386932456</v>
      </c>
      <c r="N68" s="173">
        <f t="shared" si="80"/>
        <v>7.7173783255734429</v>
      </c>
      <c r="O68" s="173">
        <f t="shared" si="80"/>
        <v>7.0845494329008956</v>
      </c>
      <c r="P68" s="173">
        <f t="shared" si="80"/>
        <v>7.3241247806795764</v>
      </c>
      <c r="Q68" s="173">
        <f t="shared" si="80"/>
        <v>7.1490835301053188</v>
      </c>
      <c r="S68" s="68">
        <f t="shared" si="26"/>
        <v>6.3856223101696532</v>
      </c>
      <c r="T68" s="69">
        <f t="shared" si="27"/>
        <v>55.25779449052115</v>
      </c>
      <c r="U68" s="69">
        <f t="shared" si="28"/>
        <v>61.643416800690808</v>
      </c>
      <c r="W68" t="str">
        <f t="shared" si="29"/>
        <v>82 Transport and mobile machine drivers and operatives</v>
      </c>
      <c r="X68" s="173">
        <f t="shared" ref="X68:AB68" si="81">X31/X$35*100</f>
        <v>0.4282685208622683</v>
      </c>
      <c r="Y68" s="173">
        <f t="shared" si="81"/>
        <v>0.45879894454294068</v>
      </c>
      <c r="Z68" s="173">
        <f t="shared" si="81"/>
        <v>0.39513061451302894</v>
      </c>
      <c r="AA68" s="173">
        <f t="shared" si="81"/>
        <v>0.58697320552645882</v>
      </c>
      <c r="AB68" s="173">
        <f t="shared" si="81"/>
        <v>0.64633480211487837</v>
      </c>
      <c r="AD68" s="68">
        <f t="shared" si="31"/>
        <v>77.693358430347843</v>
      </c>
      <c r="AE68" s="69">
        <f t="shared" si="32"/>
        <v>99.734930614379039</v>
      </c>
      <c r="AF68" s="69">
        <f t="shared" si="33"/>
        <v>177.42828904472688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2.2308964341383559</v>
      </c>
      <c r="C69" s="173">
        <f t="shared" si="73"/>
        <v>1.9029292147248615</v>
      </c>
      <c r="D69" s="173">
        <f t="shared" si="73"/>
        <v>1.6846325055967577</v>
      </c>
      <c r="E69" s="173">
        <f t="shared" si="73"/>
        <v>1.3970788373604648</v>
      </c>
      <c r="F69" s="173">
        <f t="shared" si="73"/>
        <v>1.2892529818999414</v>
      </c>
      <c r="H69" s="68">
        <f t="shared" si="21"/>
        <v>-18.188360596503681</v>
      </c>
      <c r="I69" s="69">
        <f t="shared" si="22"/>
        <v>34.41906696898765</v>
      </c>
      <c r="J69" s="69">
        <f t="shared" si="23"/>
        <v>16.230706372483969</v>
      </c>
      <c r="L69" t="str">
        <f t="shared" si="24"/>
        <v>91 Elementary trades and related occupations</v>
      </c>
      <c r="M69" s="173">
        <f t="shared" ref="M69:Q70" si="82">M32/M$35*100</f>
        <v>3.0422663896284061</v>
      </c>
      <c r="N69" s="173">
        <f t="shared" si="82"/>
        <v>2.6503979227897356</v>
      </c>
      <c r="O69" s="173">
        <f t="shared" si="82"/>
        <v>2.4312872258522544</v>
      </c>
      <c r="P69" s="173">
        <f t="shared" si="82"/>
        <v>2.0189604050918102</v>
      </c>
      <c r="Q69" s="173">
        <f t="shared" si="82"/>
        <v>1.8938232598300391</v>
      </c>
      <c r="S69" s="68">
        <f t="shared" si="26"/>
        <v>-17.880181681706407</v>
      </c>
      <c r="T69" s="69">
        <f t="shared" si="27"/>
        <v>28.891764085506487</v>
      </c>
      <c r="U69" s="69">
        <f t="shared" si="28"/>
        <v>11.011582403800082</v>
      </c>
      <c r="W69" t="str">
        <f t="shared" si="29"/>
        <v>91 Elementary trades and related occupations</v>
      </c>
      <c r="X69" s="173">
        <f t="shared" ref="X69:AB70" si="83">X32/X$35*100</f>
        <v>1.2620827492683313</v>
      </c>
      <c r="Y69" s="173">
        <f t="shared" si="83"/>
        <v>1.0077957126461832</v>
      </c>
      <c r="Z69" s="173">
        <f t="shared" si="83"/>
        <v>0.80934355365831245</v>
      </c>
      <c r="AA69" s="173">
        <f t="shared" si="83"/>
        <v>0.67324238827992788</v>
      </c>
      <c r="AB69" s="173">
        <f t="shared" si="83"/>
        <v>0.60144233866074259</v>
      </c>
      <c r="AD69" s="68">
        <f t="shared" si="31"/>
        <v>-19.273630875370326</v>
      </c>
      <c r="AE69" s="69">
        <f t="shared" si="32"/>
        <v>53.8837910422736</v>
      </c>
      <c r="AF69" s="69">
        <f t="shared" si="33"/>
        <v>34.610160166903285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9.3046453061922101</v>
      </c>
      <c r="C70" s="173">
        <f t="shared" si="73"/>
        <v>9.8308708042784279</v>
      </c>
      <c r="D70" s="173">
        <f t="shared" si="73"/>
        <v>9.028506648877368</v>
      </c>
      <c r="E70" s="173">
        <f t="shared" si="73"/>
        <v>8.9794823136556889</v>
      </c>
      <c r="F70" s="173">
        <f t="shared" si="73"/>
        <v>8.2997429467879975</v>
      </c>
      <c r="H70" s="68">
        <f t="shared" si="21"/>
        <v>-1.7277619080215294</v>
      </c>
      <c r="I70" s="69">
        <f t="shared" si="22"/>
        <v>49.858792929575841</v>
      </c>
      <c r="J70" s="69">
        <f t="shared" si="23"/>
        <v>48.131031021554307</v>
      </c>
      <c r="L70" t="str">
        <f t="shared" si="24"/>
        <v>92 Elementary administration and service occupations</v>
      </c>
      <c r="M70" s="173">
        <f t="shared" si="82"/>
        <v>8.4914125059451138</v>
      </c>
      <c r="N70" s="173">
        <f t="shared" si="82"/>
        <v>8.580519015265784</v>
      </c>
      <c r="O70" s="173">
        <f t="shared" si="82"/>
        <v>8.2509456067166216</v>
      </c>
      <c r="P70" s="173">
        <f t="shared" si="82"/>
        <v>8.6586384887538195</v>
      </c>
      <c r="Q70" s="173">
        <f t="shared" si="82"/>
        <v>8.1558933617578067</v>
      </c>
      <c r="S70" s="68">
        <f t="shared" si="26"/>
        <v>4.2107728104783666</v>
      </c>
      <c r="T70" s="69">
        <f t="shared" si="27"/>
        <v>43.125425828208776</v>
      </c>
      <c r="U70" s="69">
        <f t="shared" si="28"/>
        <v>47.336198638687137</v>
      </c>
      <c r="W70" t="str">
        <f t="shared" si="29"/>
        <v>92 Elementary administration and service occupations</v>
      </c>
      <c r="X70" s="173">
        <f t="shared" si="83"/>
        <v>10.275683314850889</v>
      </c>
      <c r="Y70" s="173">
        <f t="shared" si="83"/>
        <v>11.328233521477406</v>
      </c>
      <c r="Z70" s="173">
        <f t="shared" si="83"/>
        <v>9.94002648689324</v>
      </c>
      <c r="AA70" s="173">
        <f t="shared" si="83"/>
        <v>9.352927141380043</v>
      </c>
      <c r="AB70" s="173">
        <f t="shared" si="83"/>
        <v>8.4633984872953114</v>
      </c>
      <c r="AD70" s="68">
        <f t="shared" si="31"/>
        <v>-7.5064215285207014</v>
      </c>
      <c r="AE70" s="69">
        <f t="shared" si="32"/>
        <v>56.410886741110112</v>
      </c>
      <c r="AF70" s="69">
        <f t="shared" si="33"/>
        <v>48.904465212589415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6.9010884676680329</v>
      </c>
      <c r="I72" s="67">
        <f>IF(D35&gt;0,I35/D35*100,0)</f>
        <v>49.778142461967832</v>
      </c>
      <c r="J72" s="67">
        <f>IF(D35&gt;0,(J35/D35)*100,0)</f>
        <v>56.679230929635914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5.4252894140149888</v>
      </c>
      <c r="T72" s="67">
        <f t="shared" ref="T72" si="85">IF(O35&gt;0,T35/O35*100,0)</f>
        <v>41.563750091604931</v>
      </c>
      <c r="U72" s="67">
        <f t="shared" ref="U72" si="86">IF(O35&gt;0,(U35/O35)*100,0)</f>
        <v>46.989039505619878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8.6311392821887551</v>
      </c>
      <c r="AE72" s="67">
        <f t="shared" ref="AE72" si="88">IF(Z35&gt;0,AE35/Z35*100,0)</f>
        <v>59.407716472034842</v>
      </c>
      <c r="AF72" s="67">
        <f t="shared" ref="AF72" si="89">IF(Z35&gt;0,(AF35/Z35)*100,0)</f>
        <v>68.038855754223633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Worcestershire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Worcestershire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Worcestershire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4.7084523970829739</v>
      </c>
      <c r="C82" s="18">
        <f t="shared" ref="B82:E107" si="96">IF(AND(D$6-C$6 &lt;&gt; 0,C8&lt;&gt;0,D8&lt;&gt;0),(EXP(LN(D8/C8)/(D$6-C$6))-1)*100,0)</f>
        <v>2.1226626441602781</v>
      </c>
      <c r="D82" s="18">
        <f t="shared" si="96"/>
        <v>-1.2747967432015894</v>
      </c>
      <c r="E82" s="18">
        <f t="shared" si="96"/>
        <v>1.0345138902411399</v>
      </c>
      <c r="F82" s="18">
        <f t="shared" ref="F82:F107" si="97">IF(AND(F$6-D$6 &lt;&gt; 0,D8&lt;&gt;0,F8&lt;&gt;0),(EXP(LN(F8/D8)/(F$6-D$6))-1)*100,0)</f>
        <v>0.25880326330911529</v>
      </c>
      <c r="H82" s="18">
        <f t="shared" ref="H82:H107" si="98">IF($F$6-$D$6 &lt;&gt; 0,(EXP(LN(1+(H45/100))/($F$6-$D$6))-1)*100,0)</f>
        <v>0.25880326330911529</v>
      </c>
      <c r="I82" s="18">
        <f t="shared" ref="I82:I107" si="99">IF(D8&gt;0,((1+(I8/D8))^(1/($F$6-$D$6))-1)*100,0)</f>
        <v>2.7299351775659231</v>
      </c>
      <c r="J82" s="18">
        <f t="shared" ref="J82:J107" si="100">IF($F$6-$D$6 &lt;&gt; 0,(EXP(LN(1+(J45/100))/($F$6-$D$6))-1)*100,0)</f>
        <v>2.9085034429787049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3.8268495002713454</v>
      </c>
      <c r="N82" s="18">
        <f t="shared" si="102"/>
        <v>1.253340328001018</v>
      </c>
      <c r="O82" s="18">
        <f t="shared" si="102"/>
        <v>-1.9001548947364943</v>
      </c>
      <c r="P82" s="18">
        <f t="shared" si="102"/>
        <v>0.62432464868158455</v>
      </c>
      <c r="Q82" s="18">
        <f t="shared" ref="Q82:Q107" si="103">IF(AND(Q$6-O$6 &lt;&gt; 0,O8&lt;&gt;0,Q8&lt;&gt;0),(EXP(LN(Q8/O8)/(Q$6-O$6))-1)*100,0)</f>
        <v>-0.2243054598522809</v>
      </c>
      <c r="S82" s="18">
        <f t="shared" ref="S82:S107" si="104">IF($F$6-$D$6 &lt;&gt; 0,(EXP(LN(1+(S45/100))/($F$6-$D$6))-1)*100,0)</f>
        <v>-0.2243054598522809</v>
      </c>
      <c r="T82" s="18">
        <f t="shared" ref="T82:T107" si="105">IF(O8&gt;0,((1+(T8/O8))^(1/($F$6-$D$6))-1)*100,0)</f>
        <v>2.4460627608852592</v>
      </c>
      <c r="U82" s="18">
        <f t="shared" ref="U82:U107" si="106">IF($F$6-$D$6 &lt;&gt; 0,(EXP(LN(1+(U45/100))/($F$6-$D$6))-1)*100,0)</f>
        <v>2.2869091448911361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6.8140014391184112</v>
      </c>
      <c r="Y82" s="18">
        <f t="shared" si="108"/>
        <v>4.0571464043751115</v>
      </c>
      <c r="Z82" s="18">
        <f t="shared" si="108"/>
        <v>2.7445474414444782E-2</v>
      </c>
      <c r="AA82" s="18">
        <f t="shared" si="108"/>
        <v>1.799217117667995</v>
      </c>
      <c r="AB82" s="18">
        <f t="shared" ref="AB82:AB107" si="109">IF(AND(AB$6-Z$6 &lt;&gt; 0,Z8&lt;&gt;0,AB8&lt;&gt;0),(EXP(LN(AB8/Z8)/(AB$6-Z$6))-1)*100,0)</f>
        <v>1.2051667257688692</v>
      </c>
      <c r="AD82" s="18">
        <f t="shared" ref="AD82:AD107" si="110">IF($F$6-$D$6 &lt;&gt; 0,(EXP(LN(1+(AD45/100))/($F$6-$D$6))-1)*100,0)</f>
        <v>1.2051667257688692</v>
      </c>
      <c r="AE82" s="18">
        <f t="shared" ref="AE82:AE107" si="111">IF(Z8&gt;0,((1+(AE8/Z8))^(1/($F$6-$D$6))-1)*100,0)</f>
        <v>3.3094111065541387</v>
      </c>
      <c r="AF82" s="18">
        <f t="shared" ref="AF82:AF107" si="112">IF($F$6-$D$6 &lt;&gt; 0,(EXP(LN(1+(AF45/100))/($F$6-$D$6))-1)*100,0)</f>
        <v>4.0978046085096809</v>
      </c>
    </row>
    <row r="83" spans="1:32" x14ac:dyDescent="0.2">
      <c r="A83" t="str">
        <f t="shared" si="95"/>
        <v>12 Other managers and proprietors</v>
      </c>
      <c r="B83" s="18">
        <f t="shared" si="96"/>
        <v>2.4467260004313207</v>
      </c>
      <c r="C83" s="18">
        <f t="shared" si="96"/>
        <v>3.8312406710015123</v>
      </c>
      <c r="D83" s="18">
        <f t="shared" si="96"/>
        <v>4.3333904351669839</v>
      </c>
      <c r="E83" s="18">
        <f t="shared" si="96"/>
        <v>1.6631035074043954</v>
      </c>
      <c r="F83" s="18">
        <f t="shared" si="97"/>
        <v>2.5455178197404171</v>
      </c>
      <c r="H83" s="18">
        <f t="shared" si="98"/>
        <v>2.5455178197404171</v>
      </c>
      <c r="I83" s="18">
        <f t="shared" si="99"/>
        <v>3.7666902157986737</v>
      </c>
      <c r="J83" s="18">
        <f t="shared" si="100"/>
        <v>5.3946157391262517</v>
      </c>
      <c r="L83" t="str">
        <f t="shared" si="101"/>
        <v>12 Other managers and proprietors</v>
      </c>
      <c r="M83" s="18">
        <f t="shared" si="102"/>
        <v>3.0692372140156188</v>
      </c>
      <c r="N83" s="18">
        <f t="shared" si="102"/>
        <v>-5.2477637819955518</v>
      </c>
      <c r="O83" s="18">
        <f t="shared" si="102"/>
        <v>5.078195759530546</v>
      </c>
      <c r="P83" s="18">
        <f t="shared" si="102"/>
        <v>1.5057809254704235</v>
      </c>
      <c r="Q83" s="18">
        <f t="shared" si="103"/>
        <v>2.6828829554117029</v>
      </c>
      <c r="S83" s="18">
        <f t="shared" si="104"/>
        <v>2.6828829554117029</v>
      </c>
      <c r="T83" s="18">
        <f t="shared" si="105"/>
        <v>3.5230590824601116</v>
      </c>
      <c r="U83" s="18">
        <f t="shared" si="106"/>
        <v>5.2957103720737475</v>
      </c>
      <c r="W83" t="str">
        <f t="shared" si="107"/>
        <v>12 Other managers and proprietors</v>
      </c>
      <c r="X83" s="18">
        <f t="shared" si="108"/>
        <v>1.5028056926321032</v>
      </c>
      <c r="Y83" s="18">
        <f t="shared" si="108"/>
        <v>18.135560522334295</v>
      </c>
      <c r="Z83" s="18">
        <f t="shared" si="108"/>
        <v>3.3606905587751923</v>
      </c>
      <c r="AA83" s="18">
        <f t="shared" si="108"/>
        <v>1.8754799690000823</v>
      </c>
      <c r="AB83" s="18">
        <f t="shared" si="109"/>
        <v>2.3681636393883654</v>
      </c>
      <c r="AD83" s="18">
        <f t="shared" si="110"/>
        <v>2.3681636393883654</v>
      </c>
      <c r="AE83" s="18">
        <f t="shared" si="111"/>
        <v>4.0635350968586836</v>
      </c>
      <c r="AF83" s="18">
        <f t="shared" si="112"/>
        <v>5.5177705033239599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3.7620443234654966</v>
      </c>
      <c r="C84" s="18">
        <f t="shared" si="96"/>
        <v>5.1814657555992349</v>
      </c>
      <c r="D84" s="18">
        <f t="shared" si="96"/>
        <v>0.89859870632846839</v>
      </c>
      <c r="E84" s="18">
        <f t="shared" si="96"/>
        <v>1.0350024500602073</v>
      </c>
      <c r="F84" s="18">
        <f t="shared" si="97"/>
        <v>0.98951405858709318</v>
      </c>
      <c r="H84" s="18">
        <f t="shared" si="98"/>
        <v>0.98951405858709318</v>
      </c>
      <c r="I84" s="18">
        <f t="shared" si="99"/>
        <v>2.222865303611532</v>
      </c>
      <c r="J84" s="18">
        <f t="shared" si="100"/>
        <v>2.9640097673870214</v>
      </c>
      <c r="L84" t="str">
        <f t="shared" si="101"/>
        <v>21 Science, research, engineering and technology professionals</v>
      </c>
      <c r="M84" s="18">
        <f t="shared" si="102"/>
        <v>3.9953732529793839</v>
      </c>
      <c r="N84" s="18">
        <f t="shared" si="102"/>
        <v>1.7842140202487755</v>
      </c>
      <c r="O84" s="18">
        <f t="shared" si="102"/>
        <v>0.36432131805428369</v>
      </c>
      <c r="P84" s="18">
        <f t="shared" si="102"/>
        <v>0.75817329450480475</v>
      </c>
      <c r="Q84" s="18">
        <f t="shared" si="103"/>
        <v>0.62671787196377782</v>
      </c>
      <c r="S84" s="18">
        <f t="shared" si="104"/>
        <v>0.62671787196377782</v>
      </c>
      <c r="T84" s="18">
        <f t="shared" si="105"/>
        <v>1.9626449195979445</v>
      </c>
      <c r="U84" s="18">
        <f t="shared" si="106"/>
        <v>2.4452615464723104</v>
      </c>
      <c r="W84" t="str">
        <f t="shared" si="107"/>
        <v>21 Science, research, engineering and technology professionals</v>
      </c>
      <c r="X84" s="18">
        <f t="shared" si="108"/>
        <v>2.4987092733632865</v>
      </c>
      <c r="Y84" s="18">
        <f t="shared" si="108"/>
        <v>24.256094842396813</v>
      </c>
      <c r="Z84" s="18">
        <f t="shared" si="108"/>
        <v>3.2206451212410059</v>
      </c>
      <c r="AA84" s="18">
        <f t="shared" si="108"/>
        <v>2.0781713770232635</v>
      </c>
      <c r="AB84" s="18">
        <f t="shared" si="109"/>
        <v>2.4575839790226262</v>
      </c>
      <c r="AD84" s="18">
        <f t="shared" si="110"/>
        <v>2.4575839790226262</v>
      </c>
      <c r="AE84" s="18">
        <f t="shared" si="111"/>
        <v>3.3132925974544758</v>
      </c>
      <c r="AF84" s="18">
        <f t="shared" si="112"/>
        <v>4.969599247618306</v>
      </c>
    </row>
    <row r="85" spans="1:32" x14ac:dyDescent="0.2">
      <c r="A85" t="str">
        <f t="shared" si="95"/>
        <v>22 Health professionals</v>
      </c>
      <c r="B85" s="18">
        <f t="shared" si="96"/>
        <v>4.952804839108893</v>
      </c>
      <c r="C85" s="18">
        <f t="shared" si="96"/>
        <v>-2.2865828489895379</v>
      </c>
      <c r="D85" s="18">
        <f t="shared" si="96"/>
        <v>1.6193479423390666</v>
      </c>
      <c r="E85" s="18">
        <f t="shared" si="96"/>
        <v>0.95632808044778805</v>
      </c>
      <c r="F85" s="18">
        <f t="shared" si="97"/>
        <v>1.1768526461717554</v>
      </c>
      <c r="H85" s="18">
        <f t="shared" si="98"/>
        <v>1.1768526461717554</v>
      </c>
      <c r="I85" s="18">
        <f t="shared" si="99"/>
        <v>3.1281558167509216</v>
      </c>
      <c r="J85" s="18">
        <f t="shared" si="100"/>
        <v>3.9155736241534678</v>
      </c>
      <c r="L85" t="str">
        <f t="shared" si="101"/>
        <v>22 Health professionals</v>
      </c>
      <c r="M85" s="18">
        <f t="shared" si="102"/>
        <v>5.3659732753407408</v>
      </c>
      <c r="N85" s="18">
        <f t="shared" si="102"/>
        <v>4.7698422185899148</v>
      </c>
      <c r="O85" s="18">
        <f t="shared" si="102"/>
        <v>1.3356037063986248</v>
      </c>
      <c r="P85" s="18">
        <f t="shared" si="102"/>
        <v>0.82312288880541651</v>
      </c>
      <c r="Q85" s="18">
        <f t="shared" si="103"/>
        <v>0.99366120655652868</v>
      </c>
      <c r="S85" s="18">
        <f t="shared" si="104"/>
        <v>0.99366120655652868</v>
      </c>
      <c r="T85" s="18">
        <f t="shared" si="105"/>
        <v>2.3526917338714481</v>
      </c>
      <c r="U85" s="18">
        <f t="shared" si="106"/>
        <v>3.0845671430811406</v>
      </c>
      <c r="W85" t="str">
        <f t="shared" si="107"/>
        <v>22 Health professionals</v>
      </c>
      <c r="X85" s="18">
        <f t="shared" si="108"/>
        <v>4.8243157166415696</v>
      </c>
      <c r="Y85" s="18">
        <f t="shared" si="108"/>
        <v>-4.5094629886927473</v>
      </c>
      <c r="Z85" s="18">
        <f t="shared" si="108"/>
        <v>1.7166847359298076</v>
      </c>
      <c r="AA85" s="18">
        <f t="shared" si="108"/>
        <v>1.0011543536910583</v>
      </c>
      <c r="AB85" s="18">
        <f t="shared" si="109"/>
        <v>1.239103455450441</v>
      </c>
      <c r="AD85" s="18">
        <f t="shared" si="110"/>
        <v>1.239103455450441</v>
      </c>
      <c r="AE85" s="18">
        <f t="shared" si="111"/>
        <v>3.3782291224561334</v>
      </c>
      <c r="AF85" s="18">
        <f t="shared" si="112"/>
        <v>4.1824076018630363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0.56734250284784515</v>
      </c>
      <c r="C86" s="18">
        <f t="shared" si="96"/>
        <v>6.0062525158522062</v>
      </c>
      <c r="D86" s="18">
        <f t="shared" si="96"/>
        <v>1.2450653414114221</v>
      </c>
      <c r="E86" s="18">
        <f t="shared" si="96"/>
        <v>1.1432742143668628</v>
      </c>
      <c r="F86" s="18">
        <f t="shared" si="97"/>
        <v>1.1771932138383123</v>
      </c>
      <c r="H86" s="18">
        <f t="shared" si="98"/>
        <v>1.1771932138383123</v>
      </c>
      <c r="I86" s="18">
        <f t="shared" si="99"/>
        <v>2.991044405340082</v>
      </c>
      <c r="J86" s="18">
        <f t="shared" si="100"/>
        <v>3.7926751324362851</v>
      </c>
      <c r="L86" t="str">
        <f t="shared" si="101"/>
        <v>23 Teaching and other educational professionals</v>
      </c>
      <c r="M86" s="18">
        <f t="shared" si="102"/>
        <v>-0.78386985057004033</v>
      </c>
      <c r="N86" s="18">
        <f t="shared" si="102"/>
        <v>8.1469323030275653</v>
      </c>
      <c r="O86" s="18">
        <f t="shared" si="102"/>
        <v>1.6126804413928664</v>
      </c>
      <c r="P86" s="18">
        <f t="shared" si="102"/>
        <v>0.80534882291320997</v>
      </c>
      <c r="Q86" s="18">
        <f t="shared" si="103"/>
        <v>1.0737441228866551</v>
      </c>
      <c r="S86" s="18">
        <f t="shared" si="104"/>
        <v>1.0737441228866551</v>
      </c>
      <c r="T86" s="18">
        <f t="shared" si="105"/>
        <v>2.6088645225911034</v>
      </c>
      <c r="U86" s="18">
        <f t="shared" si="106"/>
        <v>3.3751656458353985</v>
      </c>
      <c r="W86" t="str">
        <f t="shared" si="107"/>
        <v>23 Teaching and other educational professionals</v>
      </c>
      <c r="X86" s="18">
        <f t="shared" si="108"/>
        <v>1.2313452519969292</v>
      </c>
      <c r="Y86" s="18">
        <f t="shared" si="108"/>
        <v>5.0059571490649102</v>
      </c>
      <c r="Z86" s="18">
        <f t="shared" si="108"/>
        <v>1.0662279995542034</v>
      </c>
      <c r="AA86" s="18">
        <f t="shared" si="108"/>
        <v>1.3066649033069533</v>
      </c>
      <c r="AB86" s="18">
        <f t="shared" si="109"/>
        <v>1.2264557802490916</v>
      </c>
      <c r="AD86" s="18">
        <f t="shared" si="110"/>
        <v>1.2264557802490916</v>
      </c>
      <c r="AE86" s="18">
        <f t="shared" si="111"/>
        <v>3.1681222342699655</v>
      </c>
      <c r="AF86" s="18">
        <f t="shared" si="112"/>
        <v>3.9855157990775991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4.7921350279027886</v>
      </c>
      <c r="C87" s="18">
        <f t="shared" si="96"/>
        <v>9.0154385732296163</v>
      </c>
      <c r="D87" s="18">
        <f t="shared" si="96"/>
        <v>2.2393978272546855</v>
      </c>
      <c r="E87" s="18">
        <f t="shared" si="96"/>
        <v>1.3218790680942005</v>
      </c>
      <c r="F87" s="18">
        <f t="shared" si="97"/>
        <v>1.626800095695935</v>
      </c>
      <c r="H87" s="18">
        <f t="shared" si="98"/>
        <v>1.626800095695935</v>
      </c>
      <c r="I87" s="18">
        <f t="shared" si="99"/>
        <v>2.9508249208540782</v>
      </c>
      <c r="J87" s="18">
        <f t="shared" si="100"/>
        <v>4.0757237750158826</v>
      </c>
      <c r="L87" t="str">
        <f t="shared" si="101"/>
        <v>24 Business, media and public service professionals</v>
      </c>
      <c r="M87" s="18">
        <f t="shared" si="102"/>
        <v>3.7850515300277943</v>
      </c>
      <c r="N87" s="18">
        <f t="shared" si="102"/>
        <v>9.4033333961156771</v>
      </c>
      <c r="O87" s="18">
        <f t="shared" si="102"/>
        <v>2.357199672710486</v>
      </c>
      <c r="P87" s="18">
        <f t="shared" si="102"/>
        <v>0.98047305556188125</v>
      </c>
      <c r="Q87" s="18">
        <f t="shared" si="103"/>
        <v>1.437312056501483</v>
      </c>
      <c r="S87" s="18">
        <f t="shared" si="104"/>
        <v>1.437312056501483</v>
      </c>
      <c r="T87" s="18">
        <f t="shared" si="105"/>
        <v>2.66455512116055</v>
      </c>
      <c r="U87" s="18">
        <f t="shared" si="106"/>
        <v>3.6907628430384642</v>
      </c>
      <c r="W87" t="str">
        <f t="shared" si="107"/>
        <v>24 Business, media and public service professionals</v>
      </c>
      <c r="X87" s="18">
        <f t="shared" si="108"/>
        <v>6.3121483916925403</v>
      </c>
      <c r="Y87" s="18">
        <f t="shared" si="108"/>
        <v>8.4641148705145497</v>
      </c>
      <c r="Z87" s="18">
        <f t="shared" si="108"/>
        <v>2.0695605847279808</v>
      </c>
      <c r="AA87" s="18">
        <f t="shared" si="108"/>
        <v>1.800501851735814</v>
      </c>
      <c r="AB87" s="18">
        <f t="shared" si="109"/>
        <v>1.8901091982975959</v>
      </c>
      <c r="AD87" s="18">
        <f t="shared" si="110"/>
        <v>1.8901091982975959</v>
      </c>
      <c r="AE87" s="18">
        <f t="shared" si="111"/>
        <v>3.3427202549358492</v>
      </c>
      <c r="AF87" s="18">
        <f t="shared" si="112"/>
        <v>4.5950169268555996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3.5541877964062829</v>
      </c>
      <c r="C88" s="18">
        <f t="shared" si="96"/>
        <v>8.2304315620633126</v>
      </c>
      <c r="D88" s="18">
        <f t="shared" si="96"/>
        <v>-2.6297260019012669</v>
      </c>
      <c r="E88" s="18">
        <f t="shared" si="96"/>
        <v>0.61481411220982718</v>
      </c>
      <c r="F88" s="18">
        <f t="shared" si="97"/>
        <v>-0.4785373502844914</v>
      </c>
      <c r="H88" s="18">
        <f t="shared" si="98"/>
        <v>-0.4785373502844914</v>
      </c>
      <c r="I88" s="18">
        <f t="shared" si="99"/>
        <v>2.0776177872091184</v>
      </c>
      <c r="J88" s="18">
        <f t="shared" si="100"/>
        <v>1.7220204776551062</v>
      </c>
      <c r="L88" t="str">
        <f t="shared" si="101"/>
        <v>31 Science, engineering and technology associate professionals</v>
      </c>
      <c r="M88" s="18">
        <f t="shared" si="102"/>
        <v>4.4756073877346036</v>
      </c>
      <c r="N88" s="18">
        <f t="shared" si="102"/>
        <v>4.2046198537469159</v>
      </c>
      <c r="O88" s="18">
        <f t="shared" si="102"/>
        <v>-3.6575715175427459</v>
      </c>
      <c r="P88" s="18">
        <f t="shared" si="102"/>
        <v>0.18347588617686483</v>
      </c>
      <c r="Q88" s="18">
        <f t="shared" si="103"/>
        <v>-1.1135938634313503</v>
      </c>
      <c r="S88" s="18">
        <f t="shared" si="104"/>
        <v>-1.1135938634313503</v>
      </c>
      <c r="T88" s="18">
        <f t="shared" si="105"/>
        <v>1.796788419797446</v>
      </c>
      <c r="U88" s="18">
        <f t="shared" si="106"/>
        <v>0.9453307534252442</v>
      </c>
      <c r="W88" t="str">
        <f t="shared" si="107"/>
        <v>31 Science, engineering and technology associate professionals</v>
      </c>
      <c r="X88" s="18">
        <f t="shared" si="108"/>
        <v>0.24948917547820137</v>
      </c>
      <c r="Y88" s="18">
        <f t="shared" si="108"/>
        <v>24.249007189792991</v>
      </c>
      <c r="Z88" s="18">
        <f t="shared" si="108"/>
        <v>0.51835607026669006</v>
      </c>
      <c r="AA88" s="18">
        <f t="shared" si="108"/>
        <v>1.7023951218534172</v>
      </c>
      <c r="AB88" s="18">
        <f t="shared" si="109"/>
        <v>1.3061738080651697</v>
      </c>
      <c r="AD88" s="18">
        <f t="shared" si="110"/>
        <v>1.3061738080651697</v>
      </c>
      <c r="AE88" s="18">
        <f t="shared" si="111"/>
        <v>2.9435673482850477</v>
      </c>
      <c r="AF88" s="18">
        <f t="shared" si="112"/>
        <v>3.841099299004358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4.0773370028994949</v>
      </c>
      <c r="C89" s="18">
        <f t="shared" si="96"/>
        <v>0.26456435627504327</v>
      </c>
      <c r="D89" s="18">
        <f t="shared" si="96"/>
        <v>0.44046348314181749</v>
      </c>
      <c r="E89" s="18">
        <f t="shared" si="96"/>
        <v>1.0361357424325091</v>
      </c>
      <c r="F89" s="18">
        <f t="shared" si="97"/>
        <v>0.83718683214570877</v>
      </c>
      <c r="H89" s="18">
        <f t="shared" si="98"/>
        <v>0.83718683214570877</v>
      </c>
      <c r="I89" s="18">
        <f t="shared" si="99"/>
        <v>3.1887695527426985</v>
      </c>
      <c r="J89" s="18">
        <f t="shared" si="100"/>
        <v>3.7399390266622978</v>
      </c>
      <c r="L89" t="str">
        <f t="shared" si="101"/>
        <v>32 Health and social care associate professionals</v>
      </c>
      <c r="M89" s="18">
        <f t="shared" si="102"/>
        <v>2.2312432208662303</v>
      </c>
      <c r="N89" s="18">
        <f t="shared" si="102"/>
        <v>5.5502124238103301</v>
      </c>
      <c r="O89" s="18">
        <f t="shared" si="102"/>
        <v>-1.3149201549735867</v>
      </c>
      <c r="P89" s="18">
        <f t="shared" si="102"/>
        <v>0.55864561332761298</v>
      </c>
      <c r="Q89" s="18">
        <f>IF(AND(Q$6-O$6 &lt;&gt; 0,O15&lt;&gt;0,Q15&lt;&gt;0),(EXP(LN(Q15/O15)/(Q$6-O$6))-1)*100,0)</f>
        <v>-6.9795570653308214E-2</v>
      </c>
      <c r="S89" s="18">
        <f t="shared" si="104"/>
        <v>-6.9795570653308214E-2</v>
      </c>
      <c r="T89" s="18">
        <f t="shared" si="105"/>
        <v>2.5462120713428016</v>
      </c>
      <c r="U89" s="18">
        <f t="shared" si="106"/>
        <v>2.4972020476606183</v>
      </c>
      <c r="W89" t="str">
        <f t="shared" si="107"/>
        <v>32 Health and social care associate professionals</v>
      </c>
      <c r="X89" s="18">
        <f t="shared" si="108"/>
        <v>4.6127812354896713</v>
      </c>
      <c r="Y89" s="18">
        <f t="shared" si="108"/>
        <v>-1.1824611106401095</v>
      </c>
      <c r="Z89" s="18">
        <f t="shared" si="108"/>
        <v>0.93131581177607892</v>
      </c>
      <c r="AA89" s="18">
        <f t="shared" si="108"/>
        <v>1.1576218036125629</v>
      </c>
      <c r="AB89" s="18">
        <f t="shared" si="109"/>
        <v>1.0821301492939472</v>
      </c>
      <c r="AD89" s="18">
        <f t="shared" si="110"/>
        <v>1.0821301492939472</v>
      </c>
      <c r="AE89" s="18">
        <f t="shared" si="111"/>
        <v>3.3665315351587566</v>
      </c>
      <c r="AF89" s="18">
        <f t="shared" si="112"/>
        <v>4.0670698061617605</v>
      </c>
    </row>
    <row r="90" spans="1:32" x14ac:dyDescent="0.2">
      <c r="A90" t="str">
        <f t="shared" si="95"/>
        <v>33 Protective service occupations</v>
      </c>
      <c r="B90" s="18">
        <f t="shared" si="96"/>
        <v>1.7126125373349677</v>
      </c>
      <c r="C90" s="18">
        <f t="shared" si="96"/>
        <v>5.9676096752115493</v>
      </c>
      <c r="D90" s="18">
        <f t="shared" si="96"/>
        <v>3.7682766412007851</v>
      </c>
      <c r="E90" s="18">
        <f t="shared" si="96"/>
        <v>1.5925265660266197</v>
      </c>
      <c r="F90" s="18">
        <f t="shared" si="97"/>
        <v>2.3126599021229488</v>
      </c>
      <c r="H90" s="18">
        <f t="shared" si="98"/>
        <v>2.3126599021229488</v>
      </c>
      <c r="I90" s="18">
        <f t="shared" si="99"/>
        <v>2.4219216936897991</v>
      </c>
      <c r="J90" s="18">
        <f t="shared" si="100"/>
        <v>4.1523834310741581</v>
      </c>
      <c r="L90" t="str">
        <f t="shared" si="101"/>
        <v>33 Protective service occupations</v>
      </c>
      <c r="M90" s="18">
        <f t="shared" si="102"/>
        <v>1.1327176666184435</v>
      </c>
      <c r="N90" s="18">
        <f t="shared" si="102"/>
        <v>3.8629662761793027</v>
      </c>
      <c r="O90" s="18">
        <f t="shared" si="102"/>
        <v>3.0592627572485265</v>
      </c>
      <c r="P90" s="18">
        <f t="shared" si="102"/>
        <v>0.91101600778435987</v>
      </c>
      <c r="Q90" s="18">
        <f t="shared" si="103"/>
        <v>1.6220760707067239</v>
      </c>
      <c r="S90" s="18">
        <f t="shared" si="104"/>
        <v>1.6220760707067239</v>
      </c>
      <c r="T90" s="18">
        <f t="shared" si="105"/>
        <v>1.9335931059220268</v>
      </c>
      <c r="U90" s="18">
        <f t="shared" si="106"/>
        <v>3.2076984796892027</v>
      </c>
      <c r="W90" t="str">
        <f t="shared" si="107"/>
        <v>33 Protective service occupations</v>
      </c>
      <c r="X90" s="18">
        <f t="shared" si="108"/>
        <v>3.6007995040166607</v>
      </c>
      <c r="Y90" s="18">
        <f t="shared" si="108"/>
        <v>12.420861805038651</v>
      </c>
      <c r="Z90" s="18">
        <f t="shared" si="108"/>
        <v>5.677911305851957</v>
      </c>
      <c r="AA90" s="18">
        <f t="shared" si="108"/>
        <v>3.1351780528210416</v>
      </c>
      <c r="AB90" s="18">
        <f t="shared" si="109"/>
        <v>3.9758841694889968</v>
      </c>
      <c r="AD90" s="18">
        <f t="shared" si="110"/>
        <v>3.9758841694889968</v>
      </c>
      <c r="AE90" s="18">
        <f t="shared" si="111"/>
        <v>3.651180748995575</v>
      </c>
      <c r="AF90" s="18">
        <f t="shared" si="112"/>
        <v>6.3192034090380877</v>
      </c>
    </row>
    <row r="91" spans="1:32" x14ac:dyDescent="0.2">
      <c r="A91" t="str">
        <f t="shared" si="95"/>
        <v>34 Culture, media and sports occupations</v>
      </c>
      <c r="B91" s="18">
        <f t="shared" si="96"/>
        <v>2.1391176849384408</v>
      </c>
      <c r="C91" s="18">
        <f t="shared" si="96"/>
        <v>2.4818032364153808</v>
      </c>
      <c r="D91" s="18">
        <f t="shared" si="96"/>
        <v>-1.2095578982399435</v>
      </c>
      <c r="E91" s="18">
        <f t="shared" si="96"/>
        <v>1.2245890483052024</v>
      </c>
      <c r="F91" s="18">
        <f t="shared" si="97"/>
        <v>0.40661465995963653</v>
      </c>
      <c r="H91" s="18">
        <f t="shared" si="98"/>
        <v>0.40661465995963653</v>
      </c>
      <c r="I91" s="18">
        <f t="shared" si="99"/>
        <v>2.5238497032059604</v>
      </c>
      <c r="J91" s="18">
        <f t="shared" si="100"/>
        <v>2.8132087855879506</v>
      </c>
      <c r="L91" t="str">
        <f t="shared" si="101"/>
        <v>34 Culture, media and sports occupations</v>
      </c>
      <c r="M91" s="18">
        <f t="shared" si="102"/>
        <v>2.6368791007661097</v>
      </c>
      <c r="N91" s="18">
        <f t="shared" si="102"/>
        <v>0.7695397528648229</v>
      </c>
      <c r="O91" s="18">
        <f t="shared" si="102"/>
        <v>-1.1803099891103508</v>
      </c>
      <c r="P91" s="18">
        <f t="shared" si="102"/>
        <v>0.98581862560116473</v>
      </c>
      <c r="Q91" s="18">
        <f t="shared" si="103"/>
        <v>0.25855077459187026</v>
      </c>
      <c r="S91" s="18">
        <f t="shared" si="104"/>
        <v>0.25855077459187026</v>
      </c>
      <c r="T91" s="18">
        <f t="shared" si="105"/>
        <v>2.240949600108344</v>
      </c>
      <c r="U91" s="18">
        <f t="shared" si="106"/>
        <v>2.4314956954775147</v>
      </c>
      <c r="W91" t="str">
        <f t="shared" si="107"/>
        <v>34 Culture, media and sports occupations</v>
      </c>
      <c r="X91" s="18">
        <f t="shared" si="108"/>
        <v>1.3685550169937555</v>
      </c>
      <c r="Y91" s="18">
        <f t="shared" si="108"/>
        <v>5.2162340321519229</v>
      </c>
      <c r="Z91" s="18">
        <f>IF(AND(AA$6-Z$6 &lt;&gt; 0,Z17&lt;&gt;0,AA17&lt;&gt;0),(EXP(LN(AA17/Z17)/(AA$6-Z$6))-1)*100,0)</f>
        <v>-1.2543590051896314</v>
      </c>
      <c r="AA91" s="18">
        <f t="shared" si="108"/>
        <v>1.5815688028900432</v>
      </c>
      <c r="AB91" s="18">
        <f t="shared" si="109"/>
        <v>0.62732353524606044</v>
      </c>
      <c r="AD91" s="18">
        <f t="shared" si="110"/>
        <v>0.62732353524606044</v>
      </c>
      <c r="AE91" s="18">
        <f t="shared" si="111"/>
        <v>2.9364516747218294</v>
      </c>
      <c r="AF91" s="18">
        <f t="shared" si="112"/>
        <v>3.3611752742080725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2.5467689073314537</v>
      </c>
      <c r="C92" s="18">
        <f t="shared" si="96"/>
        <v>2.8316676983222822</v>
      </c>
      <c r="D92" s="18">
        <f t="shared" si="96"/>
        <v>-0.80166067732360125</v>
      </c>
      <c r="E92" s="18">
        <f t="shared" si="96"/>
        <v>0.55861422791065873</v>
      </c>
      <c r="F92" s="18">
        <f t="shared" si="97"/>
        <v>0.10312923372930438</v>
      </c>
      <c r="H92" s="18">
        <f t="shared" si="98"/>
        <v>0.10312923372930438</v>
      </c>
      <c r="I92" s="18">
        <f t="shared" si="99"/>
        <v>2.5047418688344258</v>
      </c>
      <c r="J92" s="18">
        <f t="shared" si="100"/>
        <v>2.5778448230672435</v>
      </c>
      <c r="L92" t="str">
        <f t="shared" si="101"/>
        <v>35 Business and public service associate professionals</v>
      </c>
      <c r="M92" s="18">
        <f t="shared" si="102"/>
        <v>2.0728956145404709</v>
      </c>
      <c r="N92" s="18">
        <f t="shared" si="102"/>
        <v>3.4281311937568448</v>
      </c>
      <c r="O92" s="18">
        <f t="shared" si="102"/>
        <v>-1.4314949239598196</v>
      </c>
      <c r="P92" s="18">
        <f t="shared" si="102"/>
        <v>1.2434082190293516E-2</v>
      </c>
      <c r="Q92" s="18">
        <f t="shared" si="103"/>
        <v>-0.47121064788727685</v>
      </c>
      <c r="S92" s="18">
        <f t="shared" si="104"/>
        <v>-0.47121064788727685</v>
      </c>
      <c r="T92" s="18">
        <f t="shared" si="105"/>
        <v>2.0675953317752072</v>
      </c>
      <c r="U92" s="18">
        <f t="shared" si="106"/>
        <v>1.7168986963776556</v>
      </c>
      <c r="W92" t="str">
        <f t="shared" si="107"/>
        <v>35 Business and public service associate professionals</v>
      </c>
      <c r="X92" s="18">
        <f t="shared" si="108"/>
        <v>3.127889370326864</v>
      </c>
      <c r="Y92" s="18">
        <f t="shared" si="108"/>
        <v>2.1187713120080387</v>
      </c>
      <c r="Z92" s="18">
        <f t="shared" si="108"/>
        <v>-6.0020473661837048E-2</v>
      </c>
      <c r="AA92" s="18">
        <f t="shared" si="108"/>
        <v>1.1451425832018636</v>
      </c>
      <c r="AB92" s="18">
        <f t="shared" si="109"/>
        <v>0.74181539123221452</v>
      </c>
      <c r="AD92" s="18">
        <f t="shared" si="110"/>
        <v>0.74181539123221452</v>
      </c>
      <c r="AE92" s="18">
        <f t="shared" si="111"/>
        <v>3.0012206264388608</v>
      </c>
      <c r="AF92" s="18">
        <f t="shared" si="112"/>
        <v>3.5005594763483527</v>
      </c>
    </row>
    <row r="93" spans="1:32" x14ac:dyDescent="0.2">
      <c r="A93" t="str">
        <f t="shared" si="95"/>
        <v>41 Administrative occupations</v>
      </c>
      <c r="B93" s="18">
        <f t="shared" si="96"/>
        <v>5.5725309044585281E-2</v>
      </c>
      <c r="C93" s="18">
        <f t="shared" si="96"/>
        <v>4.0646967693711122</v>
      </c>
      <c r="D93" s="18">
        <f t="shared" si="96"/>
        <v>-1.383703263642444</v>
      </c>
      <c r="E93" s="18">
        <f t="shared" si="96"/>
        <v>-0.34005873371111273</v>
      </c>
      <c r="F93" s="18">
        <f t="shared" si="97"/>
        <v>-0.68916170315519443</v>
      </c>
      <c r="H93" s="18">
        <f t="shared" si="98"/>
        <v>-0.68916170315519443</v>
      </c>
      <c r="I93" s="18">
        <f t="shared" si="99"/>
        <v>2.5596794955920599</v>
      </c>
      <c r="J93" s="18">
        <f t="shared" si="100"/>
        <v>2.0833780957346892</v>
      </c>
      <c r="L93" t="str">
        <f t="shared" si="101"/>
        <v>41 Administrative occupations</v>
      </c>
      <c r="M93" s="18">
        <f t="shared" si="102"/>
        <v>-0.43691553739680922</v>
      </c>
      <c r="N93" s="18">
        <f t="shared" si="102"/>
        <v>18.446955928479159</v>
      </c>
      <c r="O93" s="18">
        <f t="shared" si="102"/>
        <v>-0.49931456851717293</v>
      </c>
      <c r="P93" s="18">
        <f t="shared" si="102"/>
        <v>1.0973307656379827</v>
      </c>
      <c r="Q93" s="18">
        <f t="shared" si="103"/>
        <v>0.56228902520714108</v>
      </c>
      <c r="S93" s="18">
        <f t="shared" si="104"/>
        <v>0.56228902520714108</v>
      </c>
      <c r="T93" s="18">
        <f t="shared" si="105"/>
        <v>2.2032381787236766</v>
      </c>
      <c r="U93" s="18">
        <f t="shared" si="106"/>
        <v>2.6221521565804151</v>
      </c>
      <c r="W93" t="str">
        <f t="shared" si="107"/>
        <v>41 Administrative occupations</v>
      </c>
      <c r="X93" s="18">
        <f t="shared" si="108"/>
        <v>0.27794968802983266</v>
      </c>
      <c r="Y93" s="18">
        <f t="shared" si="108"/>
        <v>-2.3078841544447615</v>
      </c>
      <c r="Z93" s="18">
        <f t="shared" si="108"/>
        <v>-1.8722296304335861</v>
      </c>
      <c r="AA93" s="18">
        <f t="shared" si="108"/>
        <v>-1.2610179626317608</v>
      </c>
      <c r="AB93" s="18">
        <f t="shared" si="109"/>
        <v>-1.4651770266894348</v>
      </c>
      <c r="AD93" s="18">
        <f t="shared" si="110"/>
        <v>-1.4651770266894348</v>
      </c>
      <c r="AE93" s="18">
        <f t="shared" si="111"/>
        <v>2.7442350227335099</v>
      </c>
      <c r="AF93" s="18">
        <f t="shared" si="112"/>
        <v>1.7766268239986616</v>
      </c>
    </row>
    <row r="94" spans="1:32" x14ac:dyDescent="0.2">
      <c r="A94" t="str">
        <f t="shared" si="95"/>
        <v>42 Secretarial and related occupations</v>
      </c>
      <c r="B94" s="18">
        <f t="shared" si="96"/>
        <v>-2.2611946988351561</v>
      </c>
      <c r="C94" s="18">
        <f t="shared" si="96"/>
        <v>-2.5501596642613089</v>
      </c>
      <c r="D94" s="18">
        <f t="shared" si="96"/>
        <v>1.1959981005226439</v>
      </c>
      <c r="E94" s="18">
        <f t="shared" si="96"/>
        <v>-3.4292475839854286</v>
      </c>
      <c r="F94" s="18">
        <f t="shared" si="97"/>
        <v>-1.9114782512895667</v>
      </c>
      <c r="H94" s="18">
        <f t="shared" si="98"/>
        <v>-1.9114782512895667</v>
      </c>
      <c r="I94" s="18">
        <f t="shared" si="99"/>
        <v>2.7387931648078956</v>
      </c>
      <c r="J94" s="18">
        <f t="shared" si="100"/>
        <v>1.48998463364447</v>
      </c>
      <c r="L94" t="str">
        <f t="shared" si="101"/>
        <v>42 Secretarial and related occupations</v>
      </c>
      <c r="M94" s="18">
        <f t="shared" si="102"/>
        <v>-5.8234086436131367</v>
      </c>
      <c r="N94" s="18">
        <f t="shared" si="102"/>
        <v>-0.22795223095718464</v>
      </c>
      <c r="O94" s="18">
        <f t="shared" si="102"/>
        <v>4.8758301894693545</v>
      </c>
      <c r="P94" s="18">
        <f t="shared" si="102"/>
        <v>2.046636751174824</v>
      </c>
      <c r="Q94" s="18">
        <f t="shared" si="103"/>
        <v>2.9811177020019342</v>
      </c>
      <c r="S94" s="18">
        <f t="shared" si="104"/>
        <v>2.9811177020019342</v>
      </c>
      <c r="T94" s="18">
        <f t="shared" si="105"/>
        <v>2.4892809582777176</v>
      </c>
      <c r="U94" s="18">
        <f t="shared" si="106"/>
        <v>4.7284232375965907</v>
      </c>
      <c r="W94" t="str">
        <f t="shared" si="107"/>
        <v>42 Secretarial and related occupations</v>
      </c>
      <c r="X94" s="18">
        <f t="shared" si="108"/>
        <v>-1.933850497927192</v>
      </c>
      <c r="Y94" s="18">
        <f t="shared" si="108"/>
        <v>-2.7428563441312837</v>
      </c>
      <c r="Z94" s="18">
        <f t="shared" si="108"/>
        <v>0.85685924245462175</v>
      </c>
      <c r="AA94" s="18">
        <f t="shared" si="108"/>
        <v>-4.19125452462964</v>
      </c>
      <c r="AB94" s="18">
        <f t="shared" si="109"/>
        <v>-2.5372677180760972</v>
      </c>
      <c r="AD94" s="18">
        <f t="shared" si="110"/>
        <v>-2.5372677180760972</v>
      </c>
      <c r="AE94" s="18">
        <f t="shared" si="111"/>
        <v>2.7596460962859615</v>
      </c>
      <c r="AF94" s="18">
        <f t="shared" si="112"/>
        <v>1.1347734693861522</v>
      </c>
    </row>
    <row r="95" spans="1:32" x14ac:dyDescent="0.2">
      <c r="A95" t="str">
        <f t="shared" si="95"/>
        <v>51 Skilled agricultural and related trades</v>
      </c>
      <c r="B95" s="18">
        <f t="shared" si="96"/>
        <v>-4.3384356817786855</v>
      </c>
      <c r="C95" s="18">
        <f t="shared" si="96"/>
        <v>-17.541092271646473</v>
      </c>
      <c r="D95" s="18">
        <f t="shared" si="96"/>
        <v>0.39855975488718443</v>
      </c>
      <c r="E95" s="18">
        <f t="shared" si="96"/>
        <v>0.58568242318088881</v>
      </c>
      <c r="F95" s="18">
        <f t="shared" si="97"/>
        <v>0.52326948149024055</v>
      </c>
      <c r="H95" s="18">
        <f t="shared" si="98"/>
        <v>0.52326948149024055</v>
      </c>
      <c r="I95" s="18">
        <f t="shared" si="99"/>
        <v>3.0825130493633557</v>
      </c>
      <c r="J95" s="18">
        <f t="shared" si="100"/>
        <v>3.4291389582104204</v>
      </c>
      <c r="L95" t="str">
        <f t="shared" si="101"/>
        <v>51 Skilled agricultural and related trades</v>
      </c>
      <c r="M95" s="18">
        <f t="shared" si="102"/>
        <v>-5.2306580180592199</v>
      </c>
      <c r="N95" s="18">
        <f t="shared" si="102"/>
        <v>-21.130537837369879</v>
      </c>
      <c r="O95" s="18">
        <f t="shared" si="102"/>
        <v>-2.8038204785518772E-2</v>
      </c>
      <c r="P95" s="18">
        <f t="shared" si="102"/>
        <v>0.37224834626519154</v>
      </c>
      <c r="Q95" s="18">
        <f t="shared" si="103"/>
        <v>0.23864172957133167</v>
      </c>
      <c r="S95" s="18">
        <f t="shared" si="104"/>
        <v>0.23864172957133167</v>
      </c>
      <c r="T95" s="18">
        <f t="shared" si="105"/>
        <v>2.8346638248538225</v>
      </c>
      <c r="U95" s="18">
        <f t="shared" si="106"/>
        <v>2.9969414060773358</v>
      </c>
      <c r="W95" t="str">
        <f t="shared" si="107"/>
        <v>51 Skilled agricultural and related trades</v>
      </c>
      <c r="X95" s="18">
        <f t="shared" si="108"/>
        <v>0.78826450669504666</v>
      </c>
      <c r="Y95" s="18">
        <f t="shared" si="108"/>
        <v>0.17029552188911889</v>
      </c>
      <c r="Z95" s="18">
        <f t="shared" si="108"/>
        <v>1.9905871930001595</v>
      </c>
      <c r="AA95" s="18">
        <f t="shared" si="108"/>
        <v>1.3052702825464779</v>
      </c>
      <c r="AB95" s="18">
        <f t="shared" si="109"/>
        <v>1.5331960600412087</v>
      </c>
      <c r="AD95" s="18">
        <f t="shared" si="110"/>
        <v>1.5331960600412087</v>
      </c>
      <c r="AE95" s="18">
        <f t="shared" si="111"/>
        <v>3.9734086725979445</v>
      </c>
      <c r="AF95" s="18">
        <f t="shared" si="112"/>
        <v>4.9034179656522126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0.45859323778325578</v>
      </c>
      <c r="C96" s="18">
        <f t="shared" si="96"/>
        <v>-16.584604448243034</v>
      </c>
      <c r="D96" s="18">
        <f t="shared" si="96"/>
        <v>-0.3274538364379076</v>
      </c>
      <c r="E96" s="18">
        <f t="shared" si="96"/>
        <v>-0.6269990949844817</v>
      </c>
      <c r="F96" s="18">
        <f t="shared" si="97"/>
        <v>-0.5272508339083104</v>
      </c>
      <c r="H96" s="18">
        <f t="shared" si="98"/>
        <v>-0.5272508339083104</v>
      </c>
      <c r="I96" s="18">
        <f t="shared" si="99"/>
        <v>2.0979284803201992</v>
      </c>
      <c r="J96" s="18">
        <f t="shared" si="100"/>
        <v>1.7076209351044813</v>
      </c>
      <c r="L96" t="str">
        <f t="shared" si="101"/>
        <v>52 Skilled metal, electrical and electronic trades</v>
      </c>
      <c r="M96" s="18">
        <f t="shared" si="102"/>
        <v>0.25287021791686737</v>
      </c>
      <c r="N96" s="18">
        <f t="shared" si="102"/>
        <v>-16.515242706934586</v>
      </c>
      <c r="O96" s="18">
        <f t="shared" si="102"/>
        <v>-0.84041359267300608</v>
      </c>
      <c r="P96" s="18">
        <f t="shared" si="102"/>
        <v>-0.77306133263049803</v>
      </c>
      <c r="Q96" s="18">
        <f t="shared" si="103"/>
        <v>-0.79551716752630508</v>
      </c>
      <c r="S96" s="18">
        <f t="shared" si="104"/>
        <v>-0.79551716752630508</v>
      </c>
      <c r="T96" s="18">
        <f t="shared" si="105"/>
        <v>2.0043113602531193</v>
      </c>
      <c r="U96" s="18">
        <f t="shared" si="106"/>
        <v>1.4105992238157006</v>
      </c>
      <c r="W96" t="str">
        <f t="shared" si="107"/>
        <v>52 Skilled metal, electrical and electronic trades</v>
      </c>
      <c r="X96" s="18">
        <f t="shared" si="108"/>
        <v>12.885850506120677</v>
      </c>
      <c r="Y96" s="18">
        <f t="shared" si="108"/>
        <v>-19.725400317706697</v>
      </c>
      <c r="Z96" s="18">
        <f t="shared" si="108"/>
        <v>16.690516150131216</v>
      </c>
      <c r="AA96" s="18">
        <f t="shared" si="108"/>
        <v>2.0513582779311701</v>
      </c>
      <c r="AB96" s="18">
        <f t="shared" si="109"/>
        <v>6.7147324575488776</v>
      </c>
      <c r="AD96" s="18">
        <f t="shared" si="110"/>
        <v>6.7147324575488776</v>
      </c>
      <c r="AE96" s="18">
        <f t="shared" si="111"/>
        <v>5.5365121325466005</v>
      </c>
      <c r="AF96" s="18">
        <f t="shared" si="112"/>
        <v>9.4878343569905645</v>
      </c>
    </row>
    <row r="97" spans="1:32" x14ac:dyDescent="0.2">
      <c r="A97" t="str">
        <f t="shared" si="95"/>
        <v>53 Skilled construction and building trades</v>
      </c>
      <c r="B97" s="18">
        <f t="shared" si="96"/>
        <v>3.9193689048902414</v>
      </c>
      <c r="C97" s="18">
        <f t="shared" si="96"/>
        <v>-18.316102858185523</v>
      </c>
      <c r="D97" s="18">
        <f t="shared" si="96"/>
        <v>0.1945256463609546</v>
      </c>
      <c r="E97" s="18">
        <f t="shared" si="96"/>
        <v>-1.2417262498108927</v>
      </c>
      <c r="F97" s="18">
        <f t="shared" si="97"/>
        <v>-0.76527788656169937</v>
      </c>
      <c r="H97" s="18">
        <f t="shared" si="98"/>
        <v>-0.76527788656171047</v>
      </c>
      <c r="I97" s="18">
        <f t="shared" si="99"/>
        <v>2.3155007923407522</v>
      </c>
      <c r="J97" s="18">
        <f t="shared" si="100"/>
        <v>1.7688715044792414</v>
      </c>
      <c r="L97" t="str">
        <f t="shared" si="101"/>
        <v>53 Skilled construction and building trades</v>
      </c>
      <c r="M97" s="18">
        <f t="shared" si="102"/>
        <v>3.9826124414755748</v>
      </c>
      <c r="N97" s="18">
        <f t="shared" si="102"/>
        <v>-18.741122588801396</v>
      </c>
      <c r="O97" s="18">
        <f t="shared" si="102"/>
        <v>0.1825559803712018</v>
      </c>
      <c r="P97" s="18">
        <f t="shared" si="102"/>
        <v>-1.2935654417656206</v>
      </c>
      <c r="Q97" s="18">
        <f t="shared" si="103"/>
        <v>-0.80395755715961803</v>
      </c>
      <c r="S97" s="18">
        <f t="shared" si="104"/>
        <v>-0.80395755715961803</v>
      </c>
      <c r="T97" s="18">
        <f t="shared" si="105"/>
        <v>2.3020857546534712</v>
      </c>
      <c r="U97" s="18">
        <f t="shared" si="106"/>
        <v>1.7272050894045377</v>
      </c>
      <c r="W97" t="str">
        <f t="shared" si="107"/>
        <v>53 Skilled construction and building trades</v>
      </c>
      <c r="X97" s="18">
        <f t="shared" si="108"/>
        <v>-1.0531026245849229</v>
      </c>
      <c r="Y97" s="18">
        <f t="shared" si="108"/>
        <v>19.572958781292705</v>
      </c>
      <c r="Z97" s="18">
        <f t="shared" si="108"/>
        <v>0.90922789194693987</v>
      </c>
      <c r="AA97" s="18">
        <f t="shared" si="108"/>
        <v>1.4302484641039115</v>
      </c>
      <c r="AB97" s="18">
        <f t="shared" si="109"/>
        <v>1.2562767167375144</v>
      </c>
      <c r="AD97" s="18">
        <f t="shared" si="110"/>
        <v>1.2562767167375144</v>
      </c>
      <c r="AE97" s="18">
        <f t="shared" si="111"/>
        <v>3.0855417495507576</v>
      </c>
      <c r="AF97" s="18">
        <f t="shared" si="112"/>
        <v>3.9323033983652333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-2.7915811736324625</v>
      </c>
      <c r="C98" s="18">
        <f t="shared" si="96"/>
        <v>0.67036079834965623</v>
      </c>
      <c r="D98" s="18">
        <f t="shared" si="96"/>
        <v>-0.9946131877954012</v>
      </c>
      <c r="E98" s="18">
        <f t="shared" si="96"/>
        <v>-0.2499191713360327</v>
      </c>
      <c r="F98" s="18">
        <f t="shared" si="97"/>
        <v>-0.49877081685993918</v>
      </c>
      <c r="H98" s="18">
        <f t="shared" si="98"/>
        <v>-0.49877081685993918</v>
      </c>
      <c r="I98" s="18">
        <f t="shared" si="99"/>
        <v>2.3081029394574237</v>
      </c>
      <c r="J98" s="18">
        <f t="shared" si="100"/>
        <v>1.949439267566766</v>
      </c>
      <c r="L98" t="str">
        <f t="shared" si="101"/>
        <v>54 Textiles, printing and other skilled trades</v>
      </c>
      <c r="M98" s="18">
        <f t="shared" si="102"/>
        <v>-3.0872623915583319</v>
      </c>
      <c r="N98" s="18">
        <f t="shared" si="102"/>
        <v>-7.9342097272514174</v>
      </c>
      <c r="O98" s="18">
        <f t="shared" si="102"/>
        <v>-1.5361210350837262</v>
      </c>
      <c r="P98" s="18">
        <f t="shared" si="102"/>
        <v>-0.6154463599414628</v>
      </c>
      <c r="Q98" s="18">
        <f t="shared" si="103"/>
        <v>-0.92329048239935263</v>
      </c>
      <c r="S98" s="18">
        <f t="shared" si="104"/>
        <v>-0.92329048239935263</v>
      </c>
      <c r="T98" s="18">
        <f t="shared" si="105"/>
        <v>1.718858913428134</v>
      </c>
      <c r="U98" s="18">
        <f t="shared" si="106"/>
        <v>1.0024657604598364</v>
      </c>
      <c r="W98" t="str">
        <f t="shared" si="107"/>
        <v>54 Textiles, printing and other skilled trades</v>
      </c>
      <c r="X98" s="18">
        <f t="shared" si="108"/>
        <v>-2.2585065647338975</v>
      </c>
      <c r="Y98" s="18">
        <f t="shared" si="108"/>
        <v>15.856724067676353</v>
      </c>
      <c r="Z98" s="18">
        <f t="shared" si="108"/>
        <v>-0.25455965349899801</v>
      </c>
      <c r="AA98" s="18">
        <f t="shared" si="108"/>
        <v>0.21299797092100281</v>
      </c>
      <c r="AB98" s="18">
        <f t="shared" si="109"/>
        <v>5.690241534848095E-2</v>
      </c>
      <c r="AD98" s="18">
        <f t="shared" si="110"/>
        <v>5.690241534848095E-2</v>
      </c>
      <c r="AE98" s="18">
        <f t="shared" si="111"/>
        <v>3.0618711956258426</v>
      </c>
      <c r="AF98" s="18">
        <f t="shared" si="112"/>
        <v>3.0992294657208319</v>
      </c>
    </row>
    <row r="99" spans="1:32" x14ac:dyDescent="0.2">
      <c r="A99" t="str">
        <f t="shared" si="95"/>
        <v>61 Caring personal service occupations</v>
      </c>
      <c r="B99" s="18">
        <f t="shared" si="96"/>
        <v>1.0107791890445084</v>
      </c>
      <c r="C99" s="18">
        <f t="shared" si="96"/>
        <v>-3.6471835975565803</v>
      </c>
      <c r="D99" s="18">
        <f t="shared" si="96"/>
        <v>1.687649961253701</v>
      </c>
      <c r="E99" s="18">
        <f t="shared" si="96"/>
        <v>1.0187366955133781</v>
      </c>
      <c r="F99" s="18">
        <f t="shared" si="97"/>
        <v>1.241217439229092</v>
      </c>
      <c r="H99" s="18">
        <f t="shared" si="98"/>
        <v>1.241217439229092</v>
      </c>
      <c r="I99" s="18">
        <f t="shared" si="99"/>
        <v>3.3249375908472878</v>
      </c>
      <c r="J99" s="18">
        <f t="shared" si="100"/>
        <v>4.1360383155188973</v>
      </c>
      <c r="L99" t="str">
        <f t="shared" si="101"/>
        <v>61 Caring personal service occupations</v>
      </c>
      <c r="M99" s="18">
        <f t="shared" si="102"/>
        <v>1.4170240617967123</v>
      </c>
      <c r="N99" s="18">
        <f t="shared" si="102"/>
        <v>-5.0436263969913959</v>
      </c>
      <c r="O99" s="18">
        <f t="shared" si="102"/>
        <v>4.244069660803218</v>
      </c>
      <c r="P99" s="18">
        <f t="shared" si="102"/>
        <v>1.4274157599091897</v>
      </c>
      <c r="Q99" s="18">
        <f t="shared" si="103"/>
        <v>2.3577410569590285</v>
      </c>
      <c r="S99" s="18">
        <f t="shared" si="104"/>
        <v>2.3577410569590507</v>
      </c>
      <c r="T99" s="18">
        <f t="shared" si="105"/>
        <v>3.0001410890236668</v>
      </c>
      <c r="U99" s="18">
        <f t="shared" si="106"/>
        <v>4.6467005053495214</v>
      </c>
      <c r="W99" t="str">
        <f t="shared" si="107"/>
        <v>61 Caring personal service occupations</v>
      </c>
      <c r="X99" s="18">
        <f t="shared" si="108"/>
        <v>0.95953370588595099</v>
      </c>
      <c r="Y99" s="18">
        <f t="shared" si="108"/>
        <v>-3.469029685279057</v>
      </c>
      <c r="Z99" s="18">
        <f t="shared" si="108"/>
        <v>1.348027211651992</v>
      </c>
      <c r="AA99" s="18">
        <f t="shared" si="108"/>
        <v>0.9584421331727988</v>
      </c>
      <c r="AB99" s="18">
        <f t="shared" si="109"/>
        <v>1.0881371435678799</v>
      </c>
      <c r="AD99" s="18">
        <f t="shared" si="110"/>
        <v>1.0881371435678799</v>
      </c>
      <c r="AE99" s="18">
        <f t="shared" si="111"/>
        <v>3.3647061082997753</v>
      </c>
      <c r="AF99" s="18">
        <f t="shared" si="112"/>
        <v>4.0694073809403708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-0.11261926288395063</v>
      </c>
      <c r="C100" s="18">
        <f t="shared" si="96"/>
        <v>-9.2966825885727804</v>
      </c>
      <c r="D100" s="18">
        <f t="shared" si="96"/>
        <v>0.17437346913031782</v>
      </c>
      <c r="E100" s="18">
        <f t="shared" si="96"/>
        <v>0.32558806002003227</v>
      </c>
      <c r="F100" s="18">
        <f t="shared" si="97"/>
        <v>0.27515785111289492</v>
      </c>
      <c r="H100" s="18">
        <f t="shared" si="98"/>
        <v>0.27515785111289492</v>
      </c>
      <c r="I100" s="18">
        <f t="shared" si="99"/>
        <v>2.8389787430754376</v>
      </c>
      <c r="J100" s="18">
        <f t="shared" si="100"/>
        <v>3.0261401497399421</v>
      </c>
      <c r="L100" t="str">
        <f t="shared" si="101"/>
        <v>62 Leisure, travel and related personal service occupations</v>
      </c>
      <c r="M100" s="18">
        <f t="shared" si="102"/>
        <v>2.5260206631503301</v>
      </c>
      <c r="N100" s="18">
        <f t="shared" si="102"/>
        <v>-6.3406122036903767</v>
      </c>
      <c r="O100" s="18">
        <f t="shared" si="102"/>
        <v>0.45281223579656249</v>
      </c>
      <c r="P100" s="18">
        <f t="shared" si="102"/>
        <v>0.60389424598514818</v>
      </c>
      <c r="Q100" s="18">
        <f t="shared" si="103"/>
        <v>0.55350834513778757</v>
      </c>
      <c r="S100" s="18">
        <f t="shared" si="104"/>
        <v>0.55350834513778757</v>
      </c>
      <c r="T100" s="18">
        <f t="shared" si="105"/>
        <v>2.515686306161613</v>
      </c>
      <c r="U100" s="18">
        <f t="shared" si="106"/>
        <v>2.9112318093943879</v>
      </c>
      <c r="W100" t="str">
        <f t="shared" si="107"/>
        <v>62 Leisure, travel and related personal service occupations</v>
      </c>
      <c r="X100" s="18">
        <f t="shared" si="108"/>
        <v>-1.0913335477773511</v>
      </c>
      <c r="Y100" s="18">
        <f t="shared" si="108"/>
        <v>-10.495717323468778</v>
      </c>
      <c r="Z100" s="18">
        <f t="shared" si="108"/>
        <v>5.5248892363435331E-2</v>
      </c>
      <c r="AA100" s="18">
        <f t="shared" si="108"/>
        <v>0.20290781480669651</v>
      </c>
      <c r="AB100" s="18">
        <f t="shared" si="109"/>
        <v>0.15366397750613547</v>
      </c>
      <c r="AD100" s="18">
        <f t="shared" si="110"/>
        <v>0.15366397750613547</v>
      </c>
      <c r="AE100" s="18">
        <f t="shared" si="111"/>
        <v>2.9720092975196177</v>
      </c>
      <c r="AF100" s="18">
        <f t="shared" si="112"/>
        <v>3.0743754134560763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-1.5963588939719719</v>
      </c>
      <c r="C101" s="18">
        <f t="shared" si="96"/>
        <v>25.783968700470993</v>
      </c>
      <c r="D101" s="18">
        <f t="shared" si="96"/>
        <v>-4.0354559778266967</v>
      </c>
      <c r="E101" s="18">
        <f t="shared" si="96"/>
        <v>1.0413418960766307</v>
      </c>
      <c r="F101" s="18">
        <f t="shared" si="97"/>
        <v>-0.68008522269911165</v>
      </c>
      <c r="H101" s="18">
        <f t="shared" si="98"/>
        <v>-0.68008522269911165</v>
      </c>
      <c r="I101" s="18">
        <f t="shared" si="99"/>
        <v>2.3680690050897013</v>
      </c>
      <c r="J101" s="18">
        <f t="shared" si="100"/>
        <v>1.8850192474987093</v>
      </c>
      <c r="L101" t="str">
        <f t="shared" si="101"/>
        <v>63 Community and civil enforcement occupations</v>
      </c>
      <c r="M101" s="18">
        <f t="shared" si="102"/>
        <v>-4.2911006991470435</v>
      </c>
      <c r="N101" s="18">
        <f t="shared" si="102"/>
        <v>42.208115427279758</v>
      </c>
      <c r="O101" s="18">
        <f t="shared" si="102"/>
        <v>-7.4124445892660873</v>
      </c>
      <c r="P101" s="18">
        <f t="shared" si="102"/>
        <v>1.4855221316573353</v>
      </c>
      <c r="Q101" s="18">
        <f t="shared" si="103"/>
        <v>-1.5716361126123846</v>
      </c>
      <c r="S101" s="18">
        <f t="shared" si="104"/>
        <v>-1.5716361126123846</v>
      </c>
      <c r="T101" s="18">
        <f t="shared" si="105"/>
        <v>1.783879393054244</v>
      </c>
      <c r="U101" s="18">
        <f t="shared" si="106"/>
        <v>0.58985259184811678</v>
      </c>
      <c r="W101" t="str">
        <f t="shared" si="107"/>
        <v>63 Community and civil enforcement occupations</v>
      </c>
      <c r="X101" s="18">
        <f t="shared" si="108"/>
        <v>6.1331117758216092</v>
      </c>
      <c r="Y101" s="18">
        <f t="shared" si="108"/>
        <v>-10.709107857367339</v>
      </c>
      <c r="Z101" s="18">
        <f t="shared" si="108"/>
        <v>5.1623598508020008</v>
      </c>
      <c r="AA101" s="18">
        <f t="shared" si="108"/>
        <v>0.15934063697091716</v>
      </c>
      <c r="AB101" s="18">
        <f t="shared" si="109"/>
        <v>1.7999924091332442</v>
      </c>
      <c r="AD101" s="18">
        <f t="shared" si="110"/>
        <v>1.7999924091332442</v>
      </c>
      <c r="AE101" s="18">
        <f t="shared" si="111"/>
        <v>4.1266984827917685</v>
      </c>
      <c r="AF101" s="18">
        <f t="shared" si="112"/>
        <v>5.206005057812102</v>
      </c>
    </row>
    <row r="102" spans="1:32" x14ac:dyDescent="0.2">
      <c r="A102" t="str">
        <f t="shared" si="95"/>
        <v>71 Sales occupations</v>
      </c>
      <c r="B102" s="18">
        <f t="shared" si="96"/>
        <v>-1.6263157586230648</v>
      </c>
      <c r="C102" s="18">
        <f t="shared" si="96"/>
        <v>-2.6587426129453751</v>
      </c>
      <c r="D102" s="18">
        <f t="shared" si="96"/>
        <v>-1.5935247964378174</v>
      </c>
      <c r="E102" s="18">
        <f t="shared" si="96"/>
        <v>-0.45898404017113981</v>
      </c>
      <c r="F102" s="18">
        <f t="shared" si="97"/>
        <v>-0.83861025757594465</v>
      </c>
      <c r="H102" s="18">
        <f t="shared" si="98"/>
        <v>-0.83861025757594465</v>
      </c>
      <c r="I102" s="18">
        <f t="shared" si="99"/>
        <v>2.3450196226383113</v>
      </c>
      <c r="J102" s="18">
        <f t="shared" si="100"/>
        <v>1.7494732138142677</v>
      </c>
      <c r="L102" t="str">
        <f t="shared" si="101"/>
        <v>71 Sales occupations</v>
      </c>
      <c r="M102" s="18">
        <f t="shared" si="102"/>
        <v>0.58237584868570114</v>
      </c>
      <c r="N102" s="18">
        <f t="shared" si="102"/>
        <v>-2.4538009787828274</v>
      </c>
      <c r="O102" s="18">
        <f t="shared" si="102"/>
        <v>-1.3151943902276364</v>
      </c>
      <c r="P102" s="18">
        <f t="shared" si="102"/>
        <v>-0.36342090006389327</v>
      </c>
      <c r="Q102" s="18">
        <f t="shared" si="103"/>
        <v>-0.68169432210216652</v>
      </c>
      <c r="S102" s="18">
        <f t="shared" si="104"/>
        <v>-0.68169432210216652</v>
      </c>
      <c r="T102" s="18">
        <f t="shared" si="105"/>
        <v>1.7903989893208516</v>
      </c>
      <c r="U102" s="18">
        <f t="shared" si="106"/>
        <v>1.2647196593835952</v>
      </c>
      <c r="W102" t="str">
        <f t="shared" si="107"/>
        <v>71 Sales occupations</v>
      </c>
      <c r="X102" s="18">
        <f t="shared" si="108"/>
        <v>-3.1828691995184566</v>
      </c>
      <c r="Y102" s="18">
        <f t="shared" si="108"/>
        <v>-2.8176040880296127</v>
      </c>
      <c r="Z102" s="18">
        <f t="shared" si="108"/>
        <v>-1.8122804801474324</v>
      </c>
      <c r="AA102" s="18">
        <f t="shared" si="108"/>
        <v>-0.53583556416981759</v>
      </c>
      <c r="AB102" s="18">
        <f t="shared" si="109"/>
        <v>-0.96315039040171246</v>
      </c>
      <c r="AD102" s="18">
        <f t="shared" si="110"/>
        <v>-0.96315039040171246</v>
      </c>
      <c r="AE102" s="18">
        <f t="shared" si="111"/>
        <v>2.7491884341396933</v>
      </c>
      <c r="AF102" s="18">
        <f t="shared" si="112"/>
        <v>2.1054645247439385</v>
      </c>
    </row>
    <row r="103" spans="1:32" x14ac:dyDescent="0.2">
      <c r="A103" t="str">
        <f t="shared" si="95"/>
        <v>72 Customer service occupations</v>
      </c>
      <c r="B103" s="18">
        <f t="shared" si="96"/>
        <v>4.5195833562100773</v>
      </c>
      <c r="C103" s="18">
        <f t="shared" si="96"/>
        <v>2.0420416784882711</v>
      </c>
      <c r="D103" s="18">
        <f t="shared" si="96"/>
        <v>5.5796188300115457</v>
      </c>
      <c r="E103" s="18">
        <f t="shared" si="96"/>
        <v>1.5684104282073452</v>
      </c>
      <c r="F103" s="18">
        <f t="shared" si="97"/>
        <v>2.888254712660121</v>
      </c>
      <c r="H103" s="18">
        <f t="shared" si="98"/>
        <v>2.888254712660121</v>
      </c>
      <c r="I103" s="18">
        <f t="shared" si="99"/>
        <v>3.2248247571854627</v>
      </c>
      <c r="J103" s="18">
        <f t="shared" si="100"/>
        <v>5.2112864607798182</v>
      </c>
      <c r="L103" t="str">
        <f t="shared" si="101"/>
        <v>72 Customer service occupations</v>
      </c>
      <c r="M103" s="18">
        <f t="shared" si="102"/>
        <v>2.2094853369316825</v>
      </c>
      <c r="N103" s="18">
        <f t="shared" si="102"/>
        <v>13.282764512051237</v>
      </c>
      <c r="O103" s="18">
        <f t="shared" si="102"/>
        <v>7.1893747153821241</v>
      </c>
      <c r="P103" s="18">
        <f t="shared" si="102"/>
        <v>1.6924106370066916</v>
      </c>
      <c r="Q103" s="18">
        <f t="shared" si="103"/>
        <v>3.4926738281658931</v>
      </c>
      <c r="S103" s="18">
        <f t="shared" si="104"/>
        <v>3.4926738281658931</v>
      </c>
      <c r="T103" s="18">
        <f t="shared" si="105"/>
        <v>2.7529615049535883</v>
      </c>
      <c r="U103" s="18">
        <f t="shared" si="106"/>
        <v>5.3212907890165306</v>
      </c>
      <c r="W103" t="str">
        <f t="shared" si="107"/>
        <v>72 Customer service occupations</v>
      </c>
      <c r="X103" s="18">
        <f t="shared" si="108"/>
        <v>6.1561856612534882</v>
      </c>
      <c r="Y103" s="18">
        <f t="shared" si="108"/>
        <v>-5.2006779654551361</v>
      </c>
      <c r="Z103" s="18">
        <f t="shared" si="108"/>
        <v>4.269697979432574</v>
      </c>
      <c r="AA103" s="18">
        <f t="shared" si="108"/>
        <v>1.4576527363601377</v>
      </c>
      <c r="AB103" s="18">
        <f t="shared" si="109"/>
        <v>2.3864720945645512</v>
      </c>
      <c r="AD103" s="18">
        <f t="shared" si="110"/>
        <v>2.3864720945645512</v>
      </c>
      <c r="AE103" s="18">
        <f t="shared" si="111"/>
        <v>3.5686089528006892</v>
      </c>
      <c r="AF103" s="18">
        <f t="shared" si="112"/>
        <v>5.1254770543260442</v>
      </c>
    </row>
    <row r="104" spans="1:32" x14ac:dyDescent="0.2">
      <c r="A104" t="str">
        <f t="shared" si="95"/>
        <v>81 Process, plant and machine operatives</v>
      </c>
      <c r="B104" s="18">
        <f t="shared" si="96"/>
        <v>-1.8522858565079403</v>
      </c>
      <c r="C104" s="18">
        <f t="shared" si="96"/>
        <v>-14.332813538584654</v>
      </c>
      <c r="D104" s="18">
        <f t="shared" si="96"/>
        <v>3.8756710358360369</v>
      </c>
      <c r="E104" s="18">
        <f t="shared" si="96"/>
        <v>-0.11680641060337615</v>
      </c>
      <c r="F104" s="18">
        <f t="shared" si="97"/>
        <v>1.196671281585715</v>
      </c>
      <c r="H104" s="18">
        <f t="shared" si="98"/>
        <v>1.196671281585715</v>
      </c>
      <c r="I104" s="18">
        <f t="shared" si="99"/>
        <v>2.6255885171074356</v>
      </c>
      <c r="J104" s="18">
        <f t="shared" si="100"/>
        <v>3.4799659143142758</v>
      </c>
      <c r="L104" t="str">
        <f t="shared" si="101"/>
        <v>81 Process, plant and machine operatives</v>
      </c>
      <c r="M104" s="18">
        <f t="shared" si="102"/>
        <v>-2.3533657544673403</v>
      </c>
      <c r="N104" s="18">
        <f t="shared" si="102"/>
        <v>-14.929972793011581</v>
      </c>
      <c r="O104" s="18">
        <f t="shared" si="102"/>
        <v>3.5867894276962797</v>
      </c>
      <c r="P104" s="18">
        <f t="shared" si="102"/>
        <v>-0.26548444618609279</v>
      </c>
      <c r="Q104" s="18">
        <f t="shared" si="103"/>
        <v>1.0024199333742656</v>
      </c>
      <c r="S104" s="18">
        <f t="shared" si="104"/>
        <v>1.0024199333742656</v>
      </c>
      <c r="T104" s="18">
        <f t="shared" si="105"/>
        <v>2.3979775352851451</v>
      </c>
      <c r="U104" s="18">
        <f t="shared" si="106"/>
        <v>3.13210531132595</v>
      </c>
      <c r="W104" t="str">
        <f t="shared" si="107"/>
        <v>81 Process, plant and machine operatives</v>
      </c>
      <c r="X104" s="18">
        <f t="shared" si="108"/>
        <v>1.9880040230924045E-2</v>
      </c>
      <c r="Y104" s="18">
        <f t="shared" si="108"/>
        <v>-12.231239551322105</v>
      </c>
      <c r="Z104" s="18">
        <f t="shared" si="108"/>
        <v>4.8376197638357654</v>
      </c>
      <c r="AA104" s="18">
        <f t="shared" si="108"/>
        <v>0.34777229648459418</v>
      </c>
      <c r="AB104" s="18">
        <f t="shared" si="109"/>
        <v>1.8226059662384442</v>
      </c>
      <c r="AD104" s="18">
        <f t="shared" si="110"/>
        <v>1.8226059662384442</v>
      </c>
      <c r="AE104" s="18">
        <f t="shared" si="111"/>
        <v>3.3528405577893494</v>
      </c>
      <c r="AF104" s="18">
        <f t="shared" si="112"/>
        <v>4.5569163725012851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5.0066414935264092</v>
      </c>
      <c r="C105" s="18">
        <f t="shared" si="96"/>
        <v>-11.847439678229421</v>
      </c>
      <c r="D105" s="18">
        <f t="shared" si="96"/>
        <v>1.5400674759981525</v>
      </c>
      <c r="E105" s="18">
        <f t="shared" si="96"/>
        <v>0.15483037973991198</v>
      </c>
      <c r="F105" s="18">
        <f t="shared" si="97"/>
        <v>0.61446349167062486</v>
      </c>
      <c r="H105" s="18">
        <f t="shared" si="98"/>
        <v>0.61446349167062486</v>
      </c>
      <c r="I105" s="18">
        <f t="shared" si="99"/>
        <v>3.0649881205518481</v>
      </c>
      <c r="J105" s="18">
        <f t="shared" si="100"/>
        <v>3.4738853287355376</v>
      </c>
      <c r="L105" t="str">
        <f t="shared" si="101"/>
        <v>82 Transport and mobile machine drivers and operatives</v>
      </c>
      <c r="M105" s="18">
        <f t="shared" si="102"/>
        <v>5.0829594346734286</v>
      </c>
      <c r="N105" s="18">
        <f t="shared" si="102"/>
        <v>-11.673587491682936</v>
      </c>
      <c r="O105" s="18">
        <f t="shared" si="102"/>
        <v>1.1325484678857078</v>
      </c>
      <c r="P105" s="18">
        <f t="shared" si="102"/>
        <v>5.5926587925148041E-2</v>
      </c>
      <c r="Q105" s="18">
        <f t="shared" si="103"/>
        <v>0.41352100248535084</v>
      </c>
      <c r="S105" s="18">
        <f t="shared" si="104"/>
        <v>0.41352100248535084</v>
      </c>
      <c r="T105" s="18">
        <f t="shared" si="105"/>
        <v>2.9762077295472977</v>
      </c>
      <c r="U105" s="18">
        <f t="shared" si="106"/>
        <v>3.2532827450976409</v>
      </c>
      <c r="W105" t="str">
        <f t="shared" si="107"/>
        <v>82 Transport and mobile machine drivers and operatives</v>
      </c>
      <c r="X105" s="18">
        <f t="shared" si="108"/>
        <v>3.5258118849355258</v>
      </c>
      <c r="Y105" s="18">
        <f t="shared" si="108"/>
        <v>-15.349489607923116</v>
      </c>
      <c r="Z105" s="18">
        <f t="shared" si="108"/>
        <v>8.8923936113284974</v>
      </c>
      <c r="AA105" s="18">
        <f t="shared" si="108"/>
        <v>1.5005387442611484</v>
      </c>
      <c r="AB105" s="18">
        <f t="shared" si="109"/>
        <v>3.9069857195432656</v>
      </c>
      <c r="AD105" s="18">
        <f t="shared" si="110"/>
        <v>3.9069857195432656</v>
      </c>
      <c r="AE105" s="18">
        <f t="shared" si="111"/>
        <v>4.7201530335880593</v>
      </c>
      <c r="AF105" s="18">
        <f t="shared" si="112"/>
        <v>7.0393302176243733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-2.1679254829147343</v>
      </c>
      <c r="C106" s="18">
        <f t="shared" si="96"/>
        <v>-13.985747425265483</v>
      </c>
      <c r="D106" s="18">
        <f t="shared" si="96"/>
        <v>-3.1652449307251973</v>
      </c>
      <c r="E106" s="18">
        <f t="shared" si="96"/>
        <v>-0.398499680677733</v>
      </c>
      <c r="F106" s="18">
        <f t="shared" si="97"/>
        <v>-1.3294218231559407</v>
      </c>
      <c r="H106" s="18">
        <f t="shared" si="98"/>
        <v>-1.3294218231559407</v>
      </c>
      <c r="I106" s="18">
        <f t="shared" si="99"/>
        <v>1.9915186441230359</v>
      </c>
      <c r="J106" s="18">
        <f t="shared" si="100"/>
        <v>1.0077565269698718</v>
      </c>
      <c r="L106" t="str">
        <f t="shared" si="101"/>
        <v>91 Elementary trades and related occupations</v>
      </c>
      <c r="M106" s="18">
        <f t="shared" si="102"/>
        <v>-1.6172619893962792</v>
      </c>
      <c r="N106" s="18">
        <f t="shared" si="102"/>
        <v>-11.738087608790993</v>
      </c>
      <c r="O106" s="18">
        <f t="shared" si="102"/>
        <v>-3.2032985548019144</v>
      </c>
      <c r="P106" s="18">
        <f t="shared" si="102"/>
        <v>-0.3414603427276286</v>
      </c>
      <c r="Q106" s="18">
        <f t="shared" si="103"/>
        <v>-1.304686250304532</v>
      </c>
      <c r="S106" s="18">
        <f t="shared" si="104"/>
        <v>-1.304686250304532</v>
      </c>
      <c r="T106" s="18">
        <f t="shared" si="105"/>
        <v>1.7064145710624645</v>
      </c>
      <c r="U106" s="18">
        <f t="shared" si="106"/>
        <v>0.69885974554297903</v>
      </c>
      <c r="W106" t="str">
        <f t="shared" si="107"/>
        <v>91 Elementary trades and related occupations</v>
      </c>
      <c r="X106" s="18">
        <f t="shared" si="108"/>
        <v>-3.8070486289525363</v>
      </c>
      <c r="Y106" s="18">
        <f t="shared" si="108"/>
        <v>-21.064617689609978</v>
      </c>
      <c r="Z106" s="18">
        <f t="shared" si="108"/>
        <v>-3.0317109166540068</v>
      </c>
      <c r="AA106" s="18">
        <f t="shared" si="108"/>
        <v>-0.59993338087062087</v>
      </c>
      <c r="AB106" s="18">
        <f t="shared" si="109"/>
        <v>-1.4172274870379753</v>
      </c>
      <c r="AD106" s="18">
        <f t="shared" si="110"/>
        <v>-1.4172274870379753</v>
      </c>
      <c r="AE106" s="18">
        <f t="shared" si="111"/>
        <v>2.9152006542862097</v>
      </c>
      <c r="AF106" s="18">
        <f t="shared" si="112"/>
        <v>2.0011784677747224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3.2092205614214775</v>
      </c>
      <c r="C107" s="18">
        <f t="shared" si="96"/>
        <v>-10.769811439519161</v>
      </c>
      <c r="D107" s="18">
        <f t="shared" si="96"/>
        <v>0.41883676581426776</v>
      </c>
      <c r="E107" s="18">
        <f t="shared" si="96"/>
        <v>-0.3825337010920471</v>
      </c>
      <c r="F107" s="18">
        <f t="shared" si="97"/>
        <v>-0.11612331761469141</v>
      </c>
      <c r="H107" s="18">
        <f t="shared" si="98"/>
        <v>-0.11612331761469141</v>
      </c>
      <c r="I107" s="18">
        <f t="shared" si="99"/>
        <v>2.733515245562268</v>
      </c>
      <c r="J107" s="18">
        <f t="shared" si="100"/>
        <v>2.6541244139355991</v>
      </c>
      <c r="L107" t="str">
        <f t="shared" si="101"/>
        <v>92 Elementary administration and service occupations</v>
      </c>
      <c r="M107" s="18">
        <f t="shared" si="102"/>
        <v>2.0995549207769137</v>
      </c>
      <c r="N107" s="18">
        <f t="shared" si="102"/>
        <v>-7.4794270815962793</v>
      </c>
      <c r="O107" s="18">
        <f t="shared" si="102"/>
        <v>1.4358395420053016</v>
      </c>
      <c r="P107" s="18">
        <f t="shared" si="102"/>
        <v>-0.29991062208094554</v>
      </c>
      <c r="Q107" s="18">
        <f t="shared" si="103"/>
        <v>0.27534721190662914</v>
      </c>
      <c r="S107" s="18">
        <f t="shared" si="104"/>
        <v>0.27534721190662914</v>
      </c>
      <c r="T107" s="18">
        <f t="shared" si="105"/>
        <v>2.4191387390942509</v>
      </c>
      <c r="U107" s="18">
        <f t="shared" si="106"/>
        <v>2.6173111320805909</v>
      </c>
      <c r="W107" t="str">
        <f t="shared" si="107"/>
        <v>92 Elementary administration and service occupations</v>
      </c>
      <c r="X107" s="18">
        <f t="shared" si="108"/>
        <v>4.2701387242818134</v>
      </c>
      <c r="Y107" s="18">
        <f t="shared" si="108"/>
        <v>-13.754457195146919</v>
      </c>
      <c r="Z107" s="18">
        <f t="shared" si="108"/>
        <v>-0.61198270994289317</v>
      </c>
      <c r="AA107" s="18">
        <f t="shared" si="108"/>
        <v>-0.47225948985487598</v>
      </c>
      <c r="AB107" s="18">
        <f t="shared" si="109"/>
        <v>-0.51885570824603544</v>
      </c>
      <c r="AD107" s="18">
        <f t="shared" si="110"/>
        <v>-0.51885570824603544</v>
      </c>
      <c r="AE107" s="18">
        <f t="shared" si="111"/>
        <v>3.0270184819179313</v>
      </c>
      <c r="AF107" s="18">
        <f t="shared" si="112"/>
        <v>2.6897700630834853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1.7994558797274962</v>
      </c>
      <c r="C109" s="26">
        <f>IF(AND(D$6-C$6 &lt;&gt; 0,C35&lt;&gt;0,D35&lt;&gt;0),(EXP(LN(D35/C35)/(D$6-C$6))-1)*100,0)</f>
        <v>-2.8399169769050436</v>
      </c>
      <c r="D109" s="26">
        <f>IF(AND(E$6-D$6 &lt;&gt; 0,D35&lt;&gt;0,E35&lt;&gt;0),(EXP(LN(E35/D35)/(E$6-D$6))-1)*100,0)</f>
        <v>0.52824732349763259</v>
      </c>
      <c r="E109" s="26">
        <f>IF(AND(F$6-E$6 &lt;&gt; 0,E35&lt;&gt;0,F35&lt;&gt;0),(EXP(LN(F35/E35)/(F$6-E$6))-1)*100,0)</f>
        <v>0.40472645967131182</v>
      </c>
      <c r="F109" s="26">
        <f t="shared" ref="F109" si="113">IF(AND(F$6-D$6 &lt;&gt; 0,D35&lt;&gt;0,F35&lt;&gt;0),(EXP(LN(F35/D35)/(F$6-D$6))-1)*100,0)</f>
        <v>0.44588320814156202</v>
      </c>
      <c r="H109" s="26">
        <f t="shared" ref="H109" si="114">IF($F$6-$D$6 &lt;&gt; 0,(EXP(LN(1+(H72/100))/($F$6-$D$6))-1)*100,0)</f>
        <v>0.44588320814156202</v>
      </c>
      <c r="I109" s="26">
        <f>IF(D35&gt;0,((1+(I35/D35))^(1/($F$6-$D$6))-1)*100,0)</f>
        <v>2.7298284025460084</v>
      </c>
      <c r="J109" s="26">
        <f t="shared" ref="J109" si="115">IF($F$6-$D$6 &lt;&gt; 0,(EXP(LN(1+(J72/100))/($F$6-$D$6))-1)*100,0)</f>
        <v>3.0387928504429285</v>
      </c>
      <c r="L109" s="24" t="str">
        <f>L35</f>
        <v>All occupations</v>
      </c>
      <c r="M109" s="26">
        <f>IF(AND(N$6-M$6 &lt;&gt; 0,M35&lt;&gt;0,N35&lt;&gt;0),(EXP(LN(N35/M35)/(N$6-M$6))-1)*100,0)</f>
        <v>1.8334468853489216</v>
      </c>
      <c r="N109" s="26">
        <f>IF(AND(O$6-N$6 &lt;&gt; 0,N35&lt;&gt;0,O35&lt;&gt;0),(EXP(LN(O35/N35)/(O$6-N$6))-1)*100,0)</f>
        <v>-3.7838118114122521</v>
      </c>
      <c r="O109" s="26">
        <f>IF(AND(P$6-O$6 &lt;&gt; 0,O35&lt;&gt;0,P35&lt;&gt;0),(EXP(LN(P35/O35)/(P$6-O$6))-1)*100,0)</f>
        <v>0.46209981044555981</v>
      </c>
      <c r="P109" s="26">
        <f>IF(AND(Q$6-P$6 &lt;&gt; 0,P35&lt;&gt;0,Q35&lt;&gt;0),(EXP(LN(Q35/P35)/(Q$6-P$6))-1)*100,0)</f>
        <v>0.29824976724230901</v>
      </c>
      <c r="Q109" s="26">
        <f t="shared" ref="Q109" si="116">IF(AND(Q$6-O$6 &lt;&gt; 0,O35&lt;&gt;0,Q35&lt;&gt;0),(EXP(LN(Q35/O35)/(Q$6-O$6))-1)*100,0)</f>
        <v>0.35283673415718031</v>
      </c>
      <c r="S109" s="26">
        <f t="shared" ref="S109" si="117">IF($F$6-$D$6 &lt;&gt; 0,(EXP(LN(1+(S72/100))/($F$6-$D$6))-1)*100,0)</f>
        <v>0.35283673415718031</v>
      </c>
      <c r="T109" s="26">
        <f t="shared" ref="T109" si="118">IF(O35&gt;0,((1+(T35/O35))^(1/($F$6-$D$6))-1)*100,0)</f>
        <v>2.3442553821661605</v>
      </c>
      <c r="U109" s="26">
        <f t="shared" ref="U109" si="119">IF($F$6-$D$6 &lt;&gt; 0,(EXP(LN(1+(U72/100))/($F$6-$D$6))-1)*100,0)</f>
        <v>2.6011739941925516</v>
      </c>
      <c r="W109" s="24" t="str">
        <f>W35</f>
        <v>All occupations</v>
      </c>
      <c r="X109" s="26">
        <f>IF(AND(Y$6-X$6 &lt;&gt; 0,X35&lt;&gt;0,Y35&lt;&gt;0),(EXP(LN(Y35/X35)/(Y$6-X$6))-1)*100,0)</f>
        <v>1.7588243767005185</v>
      </c>
      <c r="Y109" s="26">
        <f>IF(AND(Z$6-Y$6 &lt;&gt; 0,Y35&lt;&gt;0,Z35&lt;&gt;0),(EXP(LN(Z35/Y35)/(Z$6-Y$6))-1)*100,0)</f>
        <v>-1.7095527493593332</v>
      </c>
      <c r="Z109" s="26">
        <f>IF(AND(AA$6-Z$6 &lt;&gt; 0,Z35&lt;&gt;0,AA35&lt;&gt;0),(EXP(LN(AA35/Z35)/(AA$6-Z$6))-1)*100,0)</f>
        <v>0.60556976107024596</v>
      </c>
      <c r="AA109" s="26">
        <f>IF(AND(AB$6-AA$6 &lt;&gt; 0,AA35&lt;&gt;0,AB35&lt;&gt;0),(EXP(LN(AB35/AA35)/(AB$6-AA$6))-1)*100,0)</f>
        <v>0.52739321072816647</v>
      </c>
      <c r="AB109" s="26">
        <f t="shared" ref="AB109" si="120">IF(AND(AB$6-Z$6 &lt;&gt; 0,Z35&lt;&gt;0,AB35&lt;&gt;0),(EXP(LN(AB35/Z35)/(AB$6-Z$6))-1)*100,0)</f>
        <v>0.55344530874785747</v>
      </c>
      <c r="AD109" s="26">
        <f t="shared" ref="AD109" si="121">IF($F$6-$D$6 &lt;&gt; 0,(EXP(LN(1+(AD72/100))/($F$6-$D$6))-1)*100,0)</f>
        <v>0.55344530874785747</v>
      </c>
      <c r="AE109" s="26">
        <f t="shared" ref="AE109" si="122">IF(Z35&gt;0,((1+(AE35/Z35))^(1/($F$6-$D$6))-1)*100,0)</f>
        <v>3.157455853417912</v>
      </c>
      <c r="AF109" s="26">
        <f t="shared" ref="AF109" si="123">IF($F$6-$D$6 &lt;&gt; 0,(EXP(LN(1+(AF72/100))/($F$6-$D$6))-1)*100,0)</f>
        <v>3.5207272613133833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Worcestershire (Continued)</v>
      </c>
      <c r="L112" s="19" t="str">
        <f>CONCATENATE(L$1," (Continued)")</f>
        <v>Occupation Table 2.1  Males: Employment Change by Occupation (SOC 2020) and Replacement Demand, 2015-2035, Worcestershire (Continued)</v>
      </c>
      <c r="W112" s="19" t="str">
        <f>CONCATENATE(W$1," (Continued)")</f>
        <v>Occupation Table 2.2  Females: Employment Change by Occupation (SOC 2020) and Replacement Demand, 2015-2035, Worcestershire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3.3378281526976856</v>
      </c>
      <c r="C119" s="27">
        <f t="shared" si="125"/>
        <v>0.42148944495448148</v>
      </c>
      <c r="D119" s="27">
        <f t="shared" si="125"/>
        <v>-1.2599878695990725</v>
      </c>
      <c r="E119" s="27">
        <f t="shared" si="125"/>
        <v>2.061617122017303</v>
      </c>
      <c r="F119" s="27">
        <f t="shared" ref="F119:F144" si="126">F8-D8</f>
        <v>0.80162925241823046</v>
      </c>
      <c r="L119" t="str">
        <f t="shared" ref="L119:L144" si="127">L8</f>
        <v>11 Corporate managers and directors</v>
      </c>
      <c r="M119" s="27">
        <f t="shared" ref="M119:P144" si="128">N8-M8</f>
        <v>1.91087712843707</v>
      </c>
      <c r="N119" s="27">
        <f t="shared" si="128"/>
        <v>0.17170852434035311</v>
      </c>
      <c r="O119" s="27">
        <f t="shared" si="128"/>
        <v>-1.2687839588850629</v>
      </c>
      <c r="P119" s="27">
        <f t="shared" si="128"/>
        <v>0.80931406286672036</v>
      </c>
      <c r="Q119" s="27">
        <f t="shared" ref="Q119:Q144" si="129">Q8-O8</f>
        <v>-0.45946989601834254</v>
      </c>
      <c r="W119" t="str">
        <f t="shared" ref="W119:W144" si="130">W8</f>
        <v>11 Corporate managers and directors</v>
      </c>
      <c r="X119" s="27">
        <f t="shared" ref="X119:AA144" si="131">Y8-X8</f>
        <v>1.4269510242605765</v>
      </c>
      <c r="Y119" s="27">
        <f t="shared" si="131"/>
        <v>0.24978092061416479</v>
      </c>
      <c r="Z119" s="27">
        <f t="shared" si="131"/>
        <v>8.7960892859930695E-3</v>
      </c>
      <c r="AA119" s="27">
        <f t="shared" si="131"/>
        <v>1.2523030591505888</v>
      </c>
      <c r="AB119" s="27">
        <f t="shared" ref="AB119:AB144" si="132">AB8-Z8</f>
        <v>1.2610991484365819</v>
      </c>
    </row>
    <row r="120" spans="1:28" x14ac:dyDescent="0.2">
      <c r="A120" t="str">
        <f t="shared" si="124"/>
        <v>12 Other managers and proprietors</v>
      </c>
      <c r="B120" s="27">
        <f t="shared" si="125"/>
        <v>0.76722127031191256</v>
      </c>
      <c r="C120" s="27">
        <f t="shared" si="125"/>
        <v>0.31893439564712622</v>
      </c>
      <c r="D120" s="27">
        <f t="shared" si="125"/>
        <v>2.0422818103278715</v>
      </c>
      <c r="E120" s="27">
        <f t="shared" si="125"/>
        <v>1.9162327577951981</v>
      </c>
      <c r="F120" s="27">
        <f t="shared" si="126"/>
        <v>3.9585145681230696</v>
      </c>
      <c r="L120" t="str">
        <f t="shared" si="127"/>
        <v>12 Other managers and proprietors</v>
      </c>
      <c r="M120" s="27">
        <f t="shared" si="128"/>
        <v>0.58001430796950704</v>
      </c>
      <c r="N120" s="27">
        <f t="shared" si="128"/>
        <v>-0.2672373531485901</v>
      </c>
      <c r="O120" s="27">
        <f t="shared" si="128"/>
        <v>1.3560698551523007</v>
      </c>
      <c r="P120" s="27">
        <f t="shared" si="128"/>
        <v>0.99642762368633964</v>
      </c>
      <c r="Q120" s="27">
        <f t="shared" si="129"/>
        <v>2.3524974788386404</v>
      </c>
      <c r="W120" t="str">
        <f t="shared" si="130"/>
        <v>12 Other managers and proprietors</v>
      </c>
      <c r="X120" s="27">
        <f t="shared" si="131"/>
        <v>0.18720696234240775</v>
      </c>
      <c r="Y120" s="27">
        <f t="shared" si="131"/>
        <v>0.58617174879569944</v>
      </c>
      <c r="Z120" s="27">
        <f t="shared" si="131"/>
        <v>0.6862119551755721</v>
      </c>
      <c r="AA120" s="27">
        <f t="shared" si="131"/>
        <v>0.91980513410887799</v>
      </c>
      <c r="AB120" s="27">
        <f t="shared" si="132"/>
        <v>1.6060170892844501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2.2500992701842737</v>
      </c>
      <c r="C121" s="27">
        <f t="shared" si="125"/>
        <v>0.84897830571328825</v>
      </c>
      <c r="D121" s="27">
        <f t="shared" si="125"/>
        <v>0.78835894046402899</v>
      </c>
      <c r="E121" s="27">
        <f t="shared" si="125"/>
        <v>1.9546252587910971</v>
      </c>
      <c r="F121" s="27">
        <f t="shared" si="126"/>
        <v>2.742984199255126</v>
      </c>
      <c r="L121" t="str">
        <f t="shared" si="127"/>
        <v>21 Science, research, engineering and technology professionals</v>
      </c>
      <c r="M121" s="27">
        <f t="shared" si="128"/>
        <v>2.0172486964314693</v>
      </c>
      <c r="N121" s="27">
        <f t="shared" si="128"/>
        <v>0.24814617594332411</v>
      </c>
      <c r="O121" s="27">
        <f t="shared" si="128"/>
        <v>0.25975271950058421</v>
      </c>
      <c r="P121" s="27">
        <f t="shared" si="128"/>
        <v>1.1310187173916137</v>
      </c>
      <c r="Q121" s="27">
        <f t="shared" si="129"/>
        <v>1.390771436892198</v>
      </c>
      <c r="W121" t="str">
        <f t="shared" si="130"/>
        <v>21 Science, research, engineering and technology professionals</v>
      </c>
      <c r="X121" s="27">
        <f t="shared" si="131"/>
        <v>0.23285057375281237</v>
      </c>
      <c r="Y121" s="27">
        <f t="shared" si="131"/>
        <v>0.60083212976993083</v>
      </c>
      <c r="Z121" s="27">
        <f t="shared" si="131"/>
        <v>0.52860622096345722</v>
      </c>
      <c r="AA121" s="27">
        <f t="shared" si="131"/>
        <v>0.82360654139951217</v>
      </c>
      <c r="AB121" s="27">
        <f t="shared" si="132"/>
        <v>1.3522127623629694</v>
      </c>
    </row>
    <row r="122" spans="1:28" x14ac:dyDescent="0.2">
      <c r="A122" t="str">
        <f t="shared" si="124"/>
        <v>22 Health professionals</v>
      </c>
      <c r="B122" s="27">
        <f t="shared" si="125"/>
        <v>2.4965059563538876</v>
      </c>
      <c r="C122" s="27">
        <f t="shared" si="125"/>
        <v>-0.32468287637470183</v>
      </c>
      <c r="D122" s="27">
        <f t="shared" si="125"/>
        <v>1.1603838915146358</v>
      </c>
      <c r="E122" s="27">
        <f t="shared" si="125"/>
        <v>1.5013391348432048</v>
      </c>
      <c r="F122" s="27">
        <f t="shared" si="126"/>
        <v>2.6617230263578406</v>
      </c>
      <c r="L122" t="str">
        <f t="shared" si="127"/>
        <v>22 Health professionals</v>
      </c>
      <c r="M122" s="27">
        <f t="shared" si="128"/>
        <v>0.64175885287896062</v>
      </c>
      <c r="N122" s="27">
        <f t="shared" si="128"/>
        <v>0.16224713722206596</v>
      </c>
      <c r="O122" s="27">
        <f t="shared" si="128"/>
        <v>0.24443168600199394</v>
      </c>
      <c r="P122" s="27">
        <f t="shared" si="128"/>
        <v>0.3253309080086364</v>
      </c>
      <c r="Q122" s="27">
        <f t="shared" si="129"/>
        <v>0.56976259401063034</v>
      </c>
      <c r="W122" t="str">
        <f t="shared" si="130"/>
        <v>22 Health professionals</v>
      </c>
      <c r="X122" s="27">
        <f t="shared" si="131"/>
        <v>1.8547471034749083</v>
      </c>
      <c r="Y122" s="27">
        <f t="shared" si="131"/>
        <v>-0.48693001359676025</v>
      </c>
      <c r="Z122" s="27">
        <f t="shared" si="131"/>
        <v>0.91595220551266365</v>
      </c>
      <c r="AA122" s="27">
        <f t="shared" si="131"/>
        <v>1.1760082268345382</v>
      </c>
      <c r="AB122" s="27">
        <f t="shared" si="132"/>
        <v>2.0919604323472019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0.24904105988458625</v>
      </c>
      <c r="C123" s="27">
        <f t="shared" si="125"/>
        <v>0.66850241250318376</v>
      </c>
      <c r="D123" s="27">
        <f t="shared" si="125"/>
        <v>0.75302127228513527</v>
      </c>
      <c r="E123" s="27">
        <f t="shared" si="125"/>
        <v>1.5111188710262802</v>
      </c>
      <c r="F123" s="27">
        <f t="shared" si="126"/>
        <v>2.2641401433114154</v>
      </c>
      <c r="L123" t="str">
        <f t="shared" si="127"/>
        <v>23 Teaching and other educational professionals</v>
      </c>
      <c r="M123" s="27">
        <f t="shared" si="128"/>
        <v>-0.11335174255318092</v>
      </c>
      <c r="N123" s="27">
        <f t="shared" si="128"/>
        <v>0.28877344619890755</v>
      </c>
      <c r="O123" s="27">
        <f t="shared" si="128"/>
        <v>0.3192292217567978</v>
      </c>
      <c r="P123" s="27">
        <f t="shared" si="128"/>
        <v>0.34681052777058952</v>
      </c>
      <c r="Q123" s="27">
        <f t="shared" si="129"/>
        <v>0.66603974952738731</v>
      </c>
      <c r="W123" t="str">
        <f t="shared" si="130"/>
        <v>23 Teaching and other educational professionals</v>
      </c>
      <c r="X123" s="27">
        <f t="shared" si="131"/>
        <v>0.3623928024377765</v>
      </c>
      <c r="Y123" s="27">
        <f t="shared" si="131"/>
        <v>0.37972896630425623</v>
      </c>
      <c r="Z123" s="27">
        <f t="shared" si="131"/>
        <v>0.4337920505283579</v>
      </c>
      <c r="AA123" s="27">
        <f t="shared" si="131"/>
        <v>1.1643083432556693</v>
      </c>
      <c r="AB123" s="27">
        <f t="shared" si="132"/>
        <v>1.5981003937840272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2.7597963799215357</v>
      </c>
      <c r="C124" s="27">
        <f t="shared" si="125"/>
        <v>1.4571425662329602</v>
      </c>
      <c r="D124" s="27">
        <f t="shared" si="125"/>
        <v>2.0632602342996762</v>
      </c>
      <c r="E124" s="27">
        <f t="shared" si="125"/>
        <v>2.7622297161011247</v>
      </c>
      <c r="F124" s="27">
        <f t="shared" si="126"/>
        <v>4.8254899504008009</v>
      </c>
      <c r="L124" t="str">
        <f t="shared" si="127"/>
        <v>24 Business, media and public service professionals</v>
      </c>
      <c r="M124" s="27">
        <f t="shared" si="128"/>
        <v>1.310160643868068</v>
      </c>
      <c r="N124" s="27">
        <f t="shared" si="128"/>
        <v>0.89214826397676283</v>
      </c>
      <c r="O124" s="27">
        <f t="shared" si="128"/>
        <v>1.2824033341405254</v>
      </c>
      <c r="P124" s="27">
        <f t="shared" si="128"/>
        <v>1.1952320561883365</v>
      </c>
      <c r="Q124" s="27">
        <f t="shared" si="129"/>
        <v>2.4776353903288619</v>
      </c>
      <c r="W124" t="str">
        <f t="shared" si="130"/>
        <v>24 Business, media and public service professionals</v>
      </c>
      <c r="X124" s="27">
        <f t="shared" si="131"/>
        <v>1.4496357360534473</v>
      </c>
      <c r="Y124" s="27">
        <f t="shared" si="131"/>
        <v>0.56499430225620539</v>
      </c>
      <c r="Z124" s="27">
        <f t="shared" si="131"/>
        <v>0.7808569001591863</v>
      </c>
      <c r="AA124" s="27">
        <f t="shared" si="131"/>
        <v>1.5669976599127171</v>
      </c>
      <c r="AB124" s="27">
        <f t="shared" si="132"/>
        <v>2.3478545600719034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0.65670133349881965</v>
      </c>
      <c r="C125" s="27">
        <f t="shared" si="125"/>
        <v>0.41455130559707243</v>
      </c>
      <c r="D125" s="27">
        <f t="shared" si="125"/>
        <v>-0.68005922887953663</v>
      </c>
      <c r="E125" s="27">
        <f t="shared" si="125"/>
        <v>0.30159687644496724</v>
      </c>
      <c r="F125" s="27">
        <f t="shared" si="126"/>
        <v>-0.37846235243456938</v>
      </c>
      <c r="L125" t="str">
        <f t="shared" si="127"/>
        <v>31 Science, engineering and technology associate professionals</v>
      </c>
      <c r="M125" s="27">
        <f t="shared" si="128"/>
        <v>0.64666848359630791</v>
      </c>
      <c r="N125" s="27">
        <f t="shared" si="128"/>
        <v>0.16924409522737083</v>
      </c>
      <c r="O125" s="27">
        <f t="shared" si="128"/>
        <v>-0.71297543970113164</v>
      </c>
      <c r="P125" s="27">
        <f t="shared" si="128"/>
        <v>6.4406418907099194E-2</v>
      </c>
      <c r="Q125" s="27">
        <f t="shared" si="129"/>
        <v>-0.64856902079403245</v>
      </c>
      <c r="W125" t="str">
        <f t="shared" si="130"/>
        <v>31 Science, engineering and technology associate professionals</v>
      </c>
      <c r="X125" s="27">
        <f t="shared" si="131"/>
        <v>1.0032849902503083E-2</v>
      </c>
      <c r="Y125" s="27">
        <f t="shared" si="131"/>
        <v>0.24530721036970737</v>
      </c>
      <c r="Z125" s="27">
        <f t="shared" si="131"/>
        <v>3.2916210821591907E-2</v>
      </c>
      <c r="AA125" s="27">
        <f t="shared" si="131"/>
        <v>0.23719045753787826</v>
      </c>
      <c r="AB125" s="27">
        <f t="shared" si="132"/>
        <v>0.27010666835947017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0.85110613427421722</v>
      </c>
      <c r="C126" s="27">
        <f t="shared" si="125"/>
        <v>1.5241772190409009E-2</v>
      </c>
      <c r="D126" s="27">
        <f t="shared" si="125"/>
        <v>0.12833860738549241</v>
      </c>
      <c r="E126" s="27">
        <f t="shared" si="125"/>
        <v>0.64113193748192732</v>
      </c>
      <c r="F126" s="27">
        <f t="shared" si="126"/>
        <v>0.76947054486741973</v>
      </c>
      <c r="L126" t="str">
        <f t="shared" si="127"/>
        <v>32 Health and social care associate professionals</v>
      </c>
      <c r="M126" s="27">
        <f t="shared" si="128"/>
        <v>0.104609883757941</v>
      </c>
      <c r="N126" s="27">
        <f t="shared" si="128"/>
        <v>6.8723039105538453E-2</v>
      </c>
      <c r="O126" s="27">
        <f t="shared" si="128"/>
        <v>-8.3695157360129446E-2</v>
      </c>
      <c r="P126" s="27">
        <f t="shared" si="128"/>
        <v>7.0079130742501494E-2</v>
      </c>
      <c r="Q126" s="27">
        <f t="shared" si="129"/>
        <v>-1.3616026617627952E-2</v>
      </c>
      <c r="W126" t="str">
        <f t="shared" si="130"/>
        <v>32 Health and social care associate professionals</v>
      </c>
      <c r="X126" s="27">
        <f t="shared" si="131"/>
        <v>0.74649625051626423</v>
      </c>
      <c r="Y126" s="27">
        <f t="shared" si="131"/>
        <v>-5.3481266915129666E-2</v>
      </c>
      <c r="Z126" s="27">
        <f t="shared" si="131"/>
        <v>0.21203376474562052</v>
      </c>
      <c r="AA126" s="27">
        <f t="shared" si="131"/>
        <v>0.57105280673942538</v>
      </c>
      <c r="AB126" s="27">
        <f t="shared" si="132"/>
        <v>0.7830865714850459</v>
      </c>
    </row>
    <row r="127" spans="1:28" x14ac:dyDescent="0.2">
      <c r="A127" t="str">
        <f t="shared" si="124"/>
        <v>33 Protective service occupations</v>
      </c>
      <c r="B127" s="27">
        <f t="shared" si="125"/>
        <v>0.18669340346330188</v>
      </c>
      <c r="C127" s="27">
        <f t="shared" si="125"/>
        <v>0.16965592398166551</v>
      </c>
      <c r="D127" s="27">
        <f t="shared" si="125"/>
        <v>0.61203717763198195</v>
      </c>
      <c r="E127" s="27">
        <f t="shared" si="125"/>
        <v>0.62040673624379661</v>
      </c>
      <c r="F127" s="27">
        <f t="shared" si="126"/>
        <v>1.2324439138757786</v>
      </c>
      <c r="L127" t="str">
        <f t="shared" si="127"/>
        <v>33 Protective service occupations</v>
      </c>
      <c r="M127" s="27">
        <f t="shared" si="128"/>
        <v>9.4442435518469203E-2</v>
      </c>
      <c r="N127" s="27">
        <f t="shared" si="128"/>
        <v>8.2813509372511529E-2</v>
      </c>
      <c r="O127" s="27">
        <f t="shared" si="128"/>
        <v>0.36207298954005562</v>
      </c>
      <c r="P127" s="27">
        <f t="shared" si="128"/>
        <v>0.2457384377007088</v>
      </c>
      <c r="Q127" s="27">
        <f t="shared" si="129"/>
        <v>0.60781142724076442</v>
      </c>
      <c r="W127" t="str">
        <f t="shared" si="130"/>
        <v>33 Protective service occupations</v>
      </c>
      <c r="X127" s="27">
        <f t="shared" si="131"/>
        <v>9.2250967944831785E-2</v>
      </c>
      <c r="Y127" s="27">
        <f t="shared" si="131"/>
        <v>8.6842414609160423E-2</v>
      </c>
      <c r="Z127" s="27">
        <f t="shared" si="131"/>
        <v>0.24996418809192822</v>
      </c>
      <c r="AA127" s="27">
        <f t="shared" si="131"/>
        <v>0.37466829854307582</v>
      </c>
      <c r="AB127" s="27">
        <f t="shared" si="132"/>
        <v>0.62463248663500404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0.42237189942861519</v>
      </c>
      <c r="C128" s="27">
        <f t="shared" si="125"/>
        <v>0.12912976438348167</v>
      </c>
      <c r="D128" s="27">
        <f t="shared" si="125"/>
        <v>-0.31477237303942029</v>
      </c>
      <c r="E128" s="27">
        <f t="shared" si="125"/>
        <v>0.64941639983118105</v>
      </c>
      <c r="F128" s="27">
        <f t="shared" si="126"/>
        <v>0.33464402679176075</v>
      </c>
      <c r="L128" t="str">
        <f t="shared" si="127"/>
        <v>34 Culture, media and sports occupations</v>
      </c>
      <c r="M128" s="27">
        <f t="shared" si="128"/>
        <v>0.31634731040498565</v>
      </c>
      <c r="N128" s="27">
        <f t="shared" si="128"/>
        <v>2.4621796433350163E-2</v>
      </c>
      <c r="O128" s="27">
        <f t="shared" si="128"/>
        <v>-0.18583702150979864</v>
      </c>
      <c r="P128" s="27">
        <f t="shared" si="128"/>
        <v>0.31316740259639131</v>
      </c>
      <c r="Q128" s="27">
        <f t="shared" si="129"/>
        <v>0.12733038108659267</v>
      </c>
      <c r="W128" t="str">
        <f t="shared" si="130"/>
        <v>34 Culture, media and sports occupations</v>
      </c>
      <c r="X128" s="27">
        <f t="shared" si="131"/>
        <v>0.10602458902363265</v>
      </c>
      <c r="Y128" s="27">
        <f t="shared" si="131"/>
        <v>0.10450796795013595</v>
      </c>
      <c r="Z128" s="27">
        <f t="shared" si="131"/>
        <v>-0.12893535152962388</v>
      </c>
      <c r="AA128" s="27">
        <f t="shared" si="131"/>
        <v>0.33624899723478707</v>
      </c>
      <c r="AB128" s="27">
        <f t="shared" si="132"/>
        <v>0.2073136457051632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1.6417501864077355</v>
      </c>
      <c r="C129" s="27">
        <f t="shared" si="125"/>
        <v>0.48577272522704718</v>
      </c>
      <c r="D129" s="27">
        <f t="shared" si="125"/>
        <v>-0.69584937835135818</v>
      </c>
      <c r="E129" s="27">
        <f t="shared" si="125"/>
        <v>0.97072020729292063</v>
      </c>
      <c r="F129" s="27">
        <f t="shared" si="126"/>
        <v>0.27487082894156245</v>
      </c>
      <c r="L129" t="str">
        <f t="shared" si="127"/>
        <v>35 Business and public service associate professionals</v>
      </c>
      <c r="M129" s="27">
        <f t="shared" si="128"/>
        <v>0.73592543382409303</v>
      </c>
      <c r="N129" s="27">
        <f t="shared" si="128"/>
        <v>0.32019581919760576</v>
      </c>
      <c r="O129" s="27">
        <f t="shared" si="128"/>
        <v>-0.67192892802417603</v>
      </c>
      <c r="P129" s="27">
        <f t="shared" si="128"/>
        <v>1.1182643997283748E-2</v>
      </c>
      <c r="Q129" s="27">
        <f t="shared" si="129"/>
        <v>-0.66074628402689228</v>
      </c>
      <c r="W129" t="str">
        <f t="shared" si="130"/>
        <v>35 Business and public service associate professionals</v>
      </c>
      <c r="X129" s="27">
        <f t="shared" si="131"/>
        <v>0.90582475258363271</v>
      </c>
      <c r="Y129" s="27">
        <f t="shared" si="131"/>
        <v>0.16557690602943076</v>
      </c>
      <c r="Z129" s="27">
        <f t="shared" si="131"/>
        <v>-2.3920450327213238E-2</v>
      </c>
      <c r="AA129" s="27">
        <f t="shared" si="131"/>
        <v>0.95953756329563511</v>
      </c>
      <c r="AB129" s="27">
        <f t="shared" si="132"/>
        <v>0.93561711296842187</v>
      </c>
    </row>
    <row r="130" spans="1:28" x14ac:dyDescent="0.2">
      <c r="A130" t="str">
        <f t="shared" si="124"/>
        <v>41 Administrative occupations</v>
      </c>
      <c r="B130" s="27">
        <f t="shared" si="125"/>
        <v>6.1766191470514542E-2</v>
      </c>
      <c r="C130" s="27">
        <f t="shared" si="125"/>
        <v>1.1279017637295539</v>
      </c>
      <c r="D130" s="27">
        <f t="shared" si="125"/>
        <v>-1.9433060781433511</v>
      </c>
      <c r="E130" s="27">
        <f t="shared" si="125"/>
        <v>-0.90200207501557017</v>
      </c>
      <c r="F130" s="27">
        <f t="shared" si="126"/>
        <v>-2.8453081531589213</v>
      </c>
      <c r="L130" t="str">
        <f t="shared" si="127"/>
        <v>41 Administrative occupations</v>
      </c>
      <c r="M130" s="27">
        <f t="shared" si="128"/>
        <v>-0.15054138922710791</v>
      </c>
      <c r="N130" s="27">
        <f t="shared" si="128"/>
        <v>1.5716788226113749</v>
      </c>
      <c r="O130" s="27">
        <f t="shared" si="128"/>
        <v>-0.24944239281032132</v>
      </c>
      <c r="P130" s="27">
        <f t="shared" si="128"/>
        <v>1.1349399047763153</v>
      </c>
      <c r="Q130" s="27">
        <f t="shared" si="129"/>
        <v>0.88549751196599402</v>
      </c>
      <c r="W130" t="str">
        <f t="shared" si="130"/>
        <v>41 Administrative occupations</v>
      </c>
      <c r="X130" s="27">
        <f t="shared" si="131"/>
        <v>0.21230758069762956</v>
      </c>
      <c r="Y130" s="27">
        <f t="shared" si="131"/>
        <v>-0.44377705888184238</v>
      </c>
      <c r="Z130" s="27">
        <f t="shared" si="131"/>
        <v>-1.6938636853330316</v>
      </c>
      <c r="AA130" s="27">
        <f t="shared" si="131"/>
        <v>-2.0369419797918997</v>
      </c>
      <c r="AB130" s="27">
        <f t="shared" si="132"/>
        <v>-3.7308056651249313</v>
      </c>
    </row>
    <row r="131" spans="1:28" x14ac:dyDescent="0.2">
      <c r="A131" t="str">
        <f t="shared" si="124"/>
        <v>42 Secretarial and related occupations</v>
      </c>
      <c r="B131" s="27">
        <f t="shared" si="125"/>
        <v>-0.56674559429404781</v>
      </c>
      <c r="C131" s="27">
        <f t="shared" si="125"/>
        <v>-0.15086314675499146</v>
      </c>
      <c r="D131" s="27">
        <f t="shared" si="125"/>
        <v>0.35309004856792647</v>
      </c>
      <c r="E131" s="27">
        <f t="shared" si="125"/>
        <v>-1.8021743146387061</v>
      </c>
      <c r="F131" s="27">
        <f t="shared" si="126"/>
        <v>-1.4490842660707797</v>
      </c>
      <c r="L131" t="str">
        <f t="shared" si="127"/>
        <v>42 Secretarial and related occupations</v>
      </c>
      <c r="M131" s="27">
        <f t="shared" si="128"/>
        <v>-0.12294901309570921</v>
      </c>
      <c r="N131" s="27">
        <f t="shared" si="128"/>
        <v>-1.0332667103868376E-3</v>
      </c>
      <c r="O131" s="27">
        <f t="shared" si="128"/>
        <v>0.12154320539659175</v>
      </c>
      <c r="P131" s="27">
        <f t="shared" si="128"/>
        <v>0.12886189113805646</v>
      </c>
      <c r="Q131" s="27">
        <f t="shared" si="129"/>
        <v>0.25040509653464821</v>
      </c>
      <c r="W131" t="str">
        <f t="shared" si="130"/>
        <v>42 Secretarial and related occupations</v>
      </c>
      <c r="X131" s="27">
        <f t="shared" si="131"/>
        <v>-0.44379658119833465</v>
      </c>
      <c r="Y131" s="27">
        <f t="shared" si="131"/>
        <v>-0.14982988004460562</v>
      </c>
      <c r="Z131" s="27">
        <f t="shared" si="131"/>
        <v>0.23154684317133434</v>
      </c>
      <c r="AA131" s="27">
        <f t="shared" si="131"/>
        <v>-1.9310362057767616</v>
      </c>
      <c r="AB131" s="27">
        <f t="shared" si="132"/>
        <v>-1.6994893626054273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-0.70397823909901369</v>
      </c>
      <c r="C132" s="27">
        <f t="shared" si="125"/>
        <v>-0.63611052546521174</v>
      </c>
      <c r="D132" s="27">
        <f t="shared" si="125"/>
        <v>6.0067396773201498E-2</v>
      </c>
      <c r="E132" s="27">
        <f t="shared" si="125"/>
        <v>0.18343701430549109</v>
      </c>
      <c r="F132" s="27">
        <f t="shared" si="126"/>
        <v>0.24350441107869258</v>
      </c>
      <c r="L132" t="str">
        <f t="shared" si="127"/>
        <v>51 Skilled agricultural and related trades</v>
      </c>
      <c r="M132" s="27">
        <f t="shared" si="128"/>
        <v>-0.72287252596286633</v>
      </c>
      <c r="N132" s="27">
        <f t="shared" si="128"/>
        <v>-0.63715118808055449</v>
      </c>
      <c r="O132" s="27">
        <f t="shared" si="128"/>
        <v>-3.3320959304710129E-3</v>
      </c>
      <c r="P132" s="27">
        <f t="shared" si="128"/>
        <v>8.9898168290804659E-2</v>
      </c>
      <c r="Q132" s="27">
        <f t="shared" si="129"/>
        <v>8.6566072360333646E-2</v>
      </c>
      <c r="W132" t="str">
        <f t="shared" si="130"/>
        <v>51 Skilled agricultural and related trades</v>
      </c>
      <c r="X132" s="27">
        <f t="shared" si="131"/>
        <v>1.8894286863856302E-2</v>
      </c>
      <c r="Y132" s="27">
        <f t="shared" si="131"/>
        <v>1.0406626153379728E-3</v>
      </c>
      <c r="Z132" s="27">
        <f t="shared" si="131"/>
        <v>6.3399492703672067E-2</v>
      </c>
      <c r="AA132" s="27">
        <f t="shared" si="131"/>
        <v>9.3538846014691313E-2</v>
      </c>
      <c r="AB132" s="27">
        <f t="shared" si="132"/>
        <v>0.15693833871836338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0.27127126019094305</v>
      </c>
      <c r="C133" s="27">
        <f t="shared" si="125"/>
        <v>-2.4807517886557715</v>
      </c>
      <c r="D133" s="27">
        <f t="shared" si="125"/>
        <v>-0.20295524222757244</v>
      </c>
      <c r="E133" s="27">
        <f t="shared" si="125"/>
        <v>-0.74825181256120032</v>
      </c>
      <c r="F133" s="27">
        <f t="shared" si="126"/>
        <v>-0.95120705478877277</v>
      </c>
      <c r="L133" t="str">
        <f t="shared" si="127"/>
        <v>52 Skilled metal, electrical and electronic trades</v>
      </c>
      <c r="M133" s="27">
        <f t="shared" si="128"/>
        <v>0.1470987282659113</v>
      </c>
      <c r="N133" s="27">
        <f t="shared" si="128"/>
        <v>-2.4169992251038526</v>
      </c>
      <c r="O133" s="27">
        <f t="shared" si="128"/>
        <v>-0.50484976520903402</v>
      </c>
      <c r="P133" s="27">
        <f t="shared" si="128"/>
        <v>-0.87463586492450673</v>
      </c>
      <c r="Q133" s="27">
        <f t="shared" si="129"/>
        <v>-1.3794856301335408</v>
      </c>
      <c r="W133" t="str">
        <f t="shared" si="130"/>
        <v>52 Skilled metal, electrical and electronic trades</v>
      </c>
      <c r="X133" s="27">
        <f t="shared" si="131"/>
        <v>0.12417253192501687</v>
      </c>
      <c r="Y133" s="27">
        <f t="shared" si="131"/>
        <v>-6.3752563551906116E-2</v>
      </c>
      <c r="Z133" s="27">
        <f t="shared" si="131"/>
        <v>0.30189452298147285</v>
      </c>
      <c r="AA133" s="27">
        <f t="shared" si="131"/>
        <v>0.12638405236329764</v>
      </c>
      <c r="AB133" s="27">
        <f t="shared" si="132"/>
        <v>0.42827857534477048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1.7287284871127717</v>
      </c>
      <c r="C134" s="27">
        <f t="shared" si="125"/>
        <v>-2.2213852155112122</v>
      </c>
      <c r="D134" s="27">
        <f t="shared" si="125"/>
        <v>9.6730571069919336E-2</v>
      </c>
      <c r="E134" s="27">
        <f t="shared" si="125"/>
        <v>-1.1749880341507222</v>
      </c>
      <c r="F134" s="27">
        <f t="shared" si="126"/>
        <v>-1.0782574630808028</v>
      </c>
      <c r="L134" t="str">
        <f t="shared" si="127"/>
        <v>53 Skilled construction and building trades</v>
      </c>
      <c r="M134" s="27">
        <f t="shared" si="128"/>
        <v>1.7345481407047423</v>
      </c>
      <c r="N134" s="27">
        <f t="shared" si="128"/>
        <v>-2.2477180712135638</v>
      </c>
      <c r="O134" s="27">
        <f t="shared" si="128"/>
        <v>8.9283001774990822E-2</v>
      </c>
      <c r="P134" s="27">
        <f t="shared" si="128"/>
        <v>-1.2006715982627849</v>
      </c>
      <c r="Q134" s="27">
        <f t="shared" si="129"/>
        <v>-1.1113885964877941</v>
      </c>
      <c r="W134" t="str">
        <f t="shared" si="130"/>
        <v>53 Skilled construction and building trades</v>
      </c>
      <c r="X134" s="27">
        <f t="shared" si="131"/>
        <v>-5.8196535919568249E-3</v>
      </c>
      <c r="Y134" s="27">
        <f t="shared" si="131"/>
        <v>2.6332855702329933E-2</v>
      </c>
      <c r="Z134" s="27">
        <f t="shared" si="131"/>
        <v>7.4475692949428907E-3</v>
      </c>
      <c r="AA134" s="27">
        <f t="shared" si="131"/>
        <v>2.5683564112075424E-2</v>
      </c>
      <c r="AB134" s="27">
        <f t="shared" si="132"/>
        <v>3.3131133407018315E-2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-0.61434902122287838</v>
      </c>
      <c r="C135" s="27">
        <f t="shared" si="125"/>
        <v>3.4344378668464515E-2</v>
      </c>
      <c r="D135" s="27">
        <f t="shared" si="125"/>
        <v>-0.25143975223113824</v>
      </c>
      <c r="E135" s="27">
        <f t="shared" si="125"/>
        <v>-0.12124483497586436</v>
      </c>
      <c r="F135" s="27">
        <f t="shared" si="126"/>
        <v>-0.37268458720700259</v>
      </c>
      <c r="L135" t="str">
        <f t="shared" si="127"/>
        <v>54 Textiles, printing and other skilled trades</v>
      </c>
      <c r="M135" s="27">
        <f t="shared" si="128"/>
        <v>-0.43705653762505259</v>
      </c>
      <c r="N135" s="27">
        <f t="shared" si="128"/>
        <v>-0.25947350977447803</v>
      </c>
      <c r="O135" s="27">
        <f t="shared" si="128"/>
        <v>-0.22425442846534249</v>
      </c>
      <c r="P135" s="27">
        <f t="shared" si="128"/>
        <v>-0.16682680498937996</v>
      </c>
      <c r="Q135" s="27">
        <f t="shared" si="129"/>
        <v>-0.39108123345472245</v>
      </c>
      <c r="W135" t="str">
        <f t="shared" si="130"/>
        <v>54 Textiles, printing and other skilled trades</v>
      </c>
      <c r="X135" s="27">
        <f t="shared" si="131"/>
        <v>-0.17729248359783223</v>
      </c>
      <c r="Y135" s="27">
        <f t="shared" si="131"/>
        <v>0.29381788844294499</v>
      </c>
      <c r="Z135" s="27">
        <f t="shared" si="131"/>
        <v>-2.7185323765796632E-2</v>
      </c>
      <c r="AA135" s="27">
        <f t="shared" si="131"/>
        <v>4.5581970013508499E-2</v>
      </c>
      <c r="AB135" s="27">
        <f t="shared" si="132"/>
        <v>1.8396646247711868E-2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0.86389229723978644</v>
      </c>
      <c r="C136" s="27">
        <f t="shared" si="125"/>
        <v>-0.79908466120854982</v>
      </c>
      <c r="D136" s="27">
        <f t="shared" si="125"/>
        <v>1.8425106740072614</v>
      </c>
      <c r="E136" s="27">
        <f t="shared" si="125"/>
        <v>2.4484729734218611</v>
      </c>
      <c r="F136" s="27">
        <f t="shared" si="126"/>
        <v>4.2909836474291225</v>
      </c>
      <c r="L136" t="str">
        <f t="shared" si="127"/>
        <v>61 Caring personal service occupations</v>
      </c>
      <c r="M136" s="27">
        <f t="shared" si="128"/>
        <v>0.13566724018694742</v>
      </c>
      <c r="N136" s="27">
        <f t="shared" si="128"/>
        <v>-0.12502708364765747</v>
      </c>
      <c r="O136" s="27">
        <f t="shared" si="128"/>
        <v>0.54373909025821332</v>
      </c>
      <c r="P136" s="27">
        <f t="shared" si="128"/>
        <v>0.44121627162794175</v>
      </c>
      <c r="Q136" s="27">
        <f t="shared" si="129"/>
        <v>0.98495536188615507</v>
      </c>
      <c r="W136" t="str">
        <f t="shared" si="130"/>
        <v>61 Caring personal service occupations</v>
      </c>
      <c r="X136" s="27">
        <f t="shared" si="131"/>
        <v>0.72822505705284257</v>
      </c>
      <c r="Y136" s="27">
        <f t="shared" si="131"/>
        <v>-0.67405757756088747</v>
      </c>
      <c r="Z136" s="27">
        <f t="shared" si="131"/>
        <v>1.2987715837490335</v>
      </c>
      <c r="AA136" s="27">
        <f t="shared" si="131"/>
        <v>2.0072567017939242</v>
      </c>
      <c r="AB136" s="27">
        <f t="shared" si="132"/>
        <v>3.3060282855429577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-2.9095241426906782E-2</v>
      </c>
      <c r="C137" s="27">
        <f t="shared" si="125"/>
        <v>-0.59876101370588763</v>
      </c>
      <c r="D137" s="27">
        <f t="shared" si="125"/>
        <v>5.1110918209444911E-2</v>
      </c>
      <c r="E137" s="27">
        <f t="shared" si="125"/>
        <v>0.19470269800146678</v>
      </c>
      <c r="F137" s="27">
        <f t="shared" si="126"/>
        <v>0.24581361621091169</v>
      </c>
      <c r="L137" t="str">
        <f t="shared" si="127"/>
        <v>62 Leisure, travel and related personal service occupations</v>
      </c>
      <c r="M137" s="27">
        <f t="shared" si="128"/>
        <v>0.17650450817204955</v>
      </c>
      <c r="N137" s="27">
        <f t="shared" si="128"/>
        <v>-0.11784372251927655</v>
      </c>
      <c r="O137" s="27">
        <f t="shared" si="128"/>
        <v>3.976928628619425E-2</v>
      </c>
      <c r="P137" s="27">
        <f t="shared" si="128"/>
        <v>0.11049165205584854</v>
      </c>
      <c r="Q137" s="27">
        <f t="shared" si="129"/>
        <v>0.15026093834204279</v>
      </c>
      <c r="W137" t="str">
        <f t="shared" si="130"/>
        <v>62 Leisure, travel and related personal service occupations</v>
      </c>
      <c r="X137" s="27">
        <f t="shared" si="131"/>
        <v>-0.20559974959895211</v>
      </c>
      <c r="Y137" s="27">
        <f t="shared" si="131"/>
        <v>-0.48091729118660531</v>
      </c>
      <c r="Z137" s="27">
        <f t="shared" si="131"/>
        <v>1.1341631923253104E-2</v>
      </c>
      <c r="AA137" s="27">
        <f t="shared" si="131"/>
        <v>8.4211045945610685E-2</v>
      </c>
      <c r="AB137" s="27">
        <f t="shared" si="132"/>
        <v>9.5552677868863789E-2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-1.6161763275876345E-2</v>
      </c>
      <c r="C138" s="27">
        <f t="shared" si="125"/>
        <v>6.2676626172658595E-2</v>
      </c>
      <c r="D138" s="27">
        <f t="shared" si="125"/>
        <v>-5.6911754644559581E-2</v>
      </c>
      <c r="E138" s="27">
        <f t="shared" si="125"/>
        <v>2.7162311075622864E-2</v>
      </c>
      <c r="F138" s="27">
        <f t="shared" si="126"/>
        <v>-2.9749443568936718E-2</v>
      </c>
      <c r="L138" t="str">
        <f t="shared" si="127"/>
        <v>63 Community and civil enforcement occupations</v>
      </c>
      <c r="M138" s="27">
        <f t="shared" si="128"/>
        <v>-3.2146904404579846E-2</v>
      </c>
      <c r="N138" s="27">
        <f t="shared" si="128"/>
        <v>7.0756320053584953E-2</v>
      </c>
      <c r="O138" s="27">
        <f t="shared" si="128"/>
        <v>-7.6190885139162362E-2</v>
      </c>
      <c r="P138" s="27">
        <f t="shared" si="128"/>
        <v>2.5771740491859735E-2</v>
      </c>
      <c r="Q138" s="27">
        <f t="shared" si="129"/>
        <v>-5.0419144647302627E-2</v>
      </c>
      <c r="W138" t="str">
        <f t="shared" si="130"/>
        <v>63 Community and civil enforcement occupations</v>
      </c>
      <c r="X138" s="27">
        <f t="shared" si="131"/>
        <v>1.598514112870341E-2</v>
      </c>
      <c r="Y138" s="27">
        <f t="shared" si="131"/>
        <v>-8.0796938809256647E-3</v>
      </c>
      <c r="Z138" s="27">
        <f t="shared" si="131"/>
        <v>1.9279130494602295E-2</v>
      </c>
      <c r="AA138" s="27">
        <f t="shared" si="131"/>
        <v>1.3905705837631288E-3</v>
      </c>
      <c r="AB138" s="27">
        <f t="shared" si="132"/>
        <v>2.0669701078365424E-2</v>
      </c>
    </row>
    <row r="139" spans="1:28" x14ac:dyDescent="0.2">
      <c r="A139" t="str">
        <f t="shared" si="124"/>
        <v>71 Sales occupations</v>
      </c>
      <c r="B139" s="27">
        <f t="shared" si="125"/>
        <v>-1.1736574370153967</v>
      </c>
      <c r="C139" s="27">
        <f t="shared" si="125"/>
        <v>-0.46033835063724027</v>
      </c>
      <c r="D139" s="27">
        <f t="shared" si="125"/>
        <v>-1.3007266965420659</v>
      </c>
      <c r="E139" s="27">
        <f t="shared" si="125"/>
        <v>-0.69929593302710735</v>
      </c>
      <c r="F139" s="27">
        <f t="shared" si="126"/>
        <v>-2.0000226295691732</v>
      </c>
      <c r="L139" t="str">
        <f t="shared" si="127"/>
        <v>71 Sales occupations</v>
      </c>
      <c r="M139" s="27">
        <f t="shared" si="128"/>
        <v>0.17358844833558607</v>
      </c>
      <c r="N139" s="27">
        <f t="shared" si="128"/>
        <v>-0.18552070277179933</v>
      </c>
      <c r="O139" s="27">
        <f t="shared" si="128"/>
        <v>-0.47238929519770689</v>
      </c>
      <c r="P139" s="27">
        <f t="shared" si="128"/>
        <v>-0.24679316619565217</v>
      </c>
      <c r="Q139" s="27">
        <f t="shared" si="129"/>
        <v>-0.71918246139335906</v>
      </c>
      <c r="W139" t="str">
        <f t="shared" si="130"/>
        <v>71 Sales occupations</v>
      </c>
      <c r="X139" s="27">
        <f t="shared" si="131"/>
        <v>-1.3472458853510041</v>
      </c>
      <c r="Y139" s="27">
        <f t="shared" si="131"/>
        <v>-0.27481764786541163</v>
      </c>
      <c r="Z139" s="27">
        <f t="shared" si="131"/>
        <v>-0.82833740134436695</v>
      </c>
      <c r="AA139" s="27">
        <f t="shared" si="131"/>
        <v>-0.45250276683144541</v>
      </c>
      <c r="AB139" s="27">
        <f t="shared" si="132"/>
        <v>-1.2808401681758124</v>
      </c>
    </row>
    <row r="140" spans="1:28" x14ac:dyDescent="0.2">
      <c r="A140" t="str">
        <f t="shared" si="124"/>
        <v>72 Customer service occupations</v>
      </c>
      <c r="B140" s="27">
        <f t="shared" si="125"/>
        <v>0.94058941424770204</v>
      </c>
      <c r="C140" s="27">
        <f t="shared" si="125"/>
        <v>0.11851415684846955</v>
      </c>
      <c r="D140" s="27">
        <f t="shared" si="125"/>
        <v>1.8471363369506024</v>
      </c>
      <c r="E140" s="27">
        <f t="shared" si="125"/>
        <v>1.3082558082569591</v>
      </c>
      <c r="F140" s="27">
        <f t="shared" si="126"/>
        <v>3.1553921452075615</v>
      </c>
      <c r="L140" t="str">
        <f t="shared" si="127"/>
        <v>72 Customer service occupations</v>
      </c>
      <c r="M140" s="27">
        <f t="shared" si="128"/>
        <v>0.1903606530145403</v>
      </c>
      <c r="N140" s="27">
        <f t="shared" si="128"/>
        <v>0.30207370110852905</v>
      </c>
      <c r="O140" s="27">
        <f t="shared" si="128"/>
        <v>1.0691632994119256</v>
      </c>
      <c r="P140" s="27">
        <f t="shared" si="128"/>
        <v>0.66612480677226493</v>
      </c>
      <c r="Q140" s="27">
        <f t="shared" si="129"/>
        <v>1.7352881061841905</v>
      </c>
      <c r="W140" t="str">
        <f t="shared" si="130"/>
        <v>72 Customer service occupations</v>
      </c>
      <c r="X140" s="27">
        <f t="shared" si="131"/>
        <v>0.75022876123316351</v>
      </c>
      <c r="Y140" s="27">
        <f t="shared" si="131"/>
        <v>-0.18355954426007548</v>
      </c>
      <c r="Z140" s="27">
        <f t="shared" si="131"/>
        <v>0.77797303753868352</v>
      </c>
      <c r="AA140" s="27">
        <f t="shared" si="131"/>
        <v>0.64213100148468882</v>
      </c>
      <c r="AB140" s="27">
        <f t="shared" si="132"/>
        <v>1.4201040390233723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-0.87333805062322156</v>
      </c>
      <c r="C141" s="27">
        <f t="shared" si="125"/>
        <v>-1.6119494810335464</v>
      </c>
      <c r="D141" s="27">
        <f t="shared" si="125"/>
        <v>2.0174687219969503</v>
      </c>
      <c r="E141" s="27">
        <f t="shared" si="125"/>
        <v>-0.13539066004234535</v>
      </c>
      <c r="F141" s="27">
        <f t="shared" si="126"/>
        <v>1.8820780619546049</v>
      </c>
      <c r="L141" t="str">
        <f t="shared" si="127"/>
        <v>81 Process, plant and machine operatives</v>
      </c>
      <c r="M141" s="27">
        <f t="shared" si="128"/>
        <v>-0.8753159838314204</v>
      </c>
      <c r="N141" s="27">
        <f t="shared" si="128"/>
        <v>-1.307566296519453</v>
      </c>
      <c r="O141" s="27">
        <f t="shared" si="128"/>
        <v>1.4355062220089136</v>
      </c>
      <c r="P141" s="27">
        <f t="shared" si="128"/>
        <v>-0.23310927333969289</v>
      </c>
      <c r="Q141" s="27">
        <f t="shared" si="129"/>
        <v>1.2023969486692208</v>
      </c>
      <c r="W141" t="str">
        <f t="shared" si="130"/>
        <v>81 Process, plant and machine operatives</v>
      </c>
      <c r="X141" s="27">
        <f t="shared" si="131"/>
        <v>1.9779332081943934E-3</v>
      </c>
      <c r="Y141" s="27">
        <f t="shared" si="131"/>
        <v>-0.30438318451408675</v>
      </c>
      <c r="Z141" s="27">
        <f t="shared" si="131"/>
        <v>0.58196249998803129</v>
      </c>
      <c r="AA141" s="27">
        <f t="shared" si="131"/>
        <v>9.7718613297349766E-2</v>
      </c>
      <c r="AB141" s="27">
        <f t="shared" si="132"/>
        <v>0.67968111328538106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2.3783764287020741</v>
      </c>
      <c r="C142" s="27">
        <f t="shared" si="125"/>
        <v>-1.587423965281678</v>
      </c>
      <c r="D142" s="27">
        <f t="shared" si="125"/>
        <v>0.93797106836377964</v>
      </c>
      <c r="E142" s="27">
        <f t="shared" si="125"/>
        <v>0.19878088105066816</v>
      </c>
      <c r="F142" s="27">
        <f t="shared" si="126"/>
        <v>1.1367519494144478</v>
      </c>
      <c r="L142" t="str">
        <f t="shared" si="127"/>
        <v>82 Transport and mobile machine drivers and operatives</v>
      </c>
      <c r="M142" s="27">
        <f t="shared" si="128"/>
        <v>2.2963586485867342</v>
      </c>
      <c r="N142" s="27">
        <f t="shared" si="128"/>
        <v>-1.4901540395031638</v>
      </c>
      <c r="O142" s="27">
        <f t="shared" si="128"/>
        <v>0.65310227491722017</v>
      </c>
      <c r="P142" s="27">
        <f t="shared" si="128"/>
        <v>6.687807058922246E-2</v>
      </c>
      <c r="Q142" s="27">
        <f t="shared" si="129"/>
        <v>0.71998034550644263</v>
      </c>
      <c r="W142" t="str">
        <f t="shared" si="130"/>
        <v>82 Transport and mobile machine drivers and operatives</v>
      </c>
      <c r="X142" s="27">
        <f t="shared" si="131"/>
        <v>8.2017780115333783E-2</v>
      </c>
      <c r="Y142" s="27">
        <f t="shared" si="131"/>
        <v>-9.7269925778509791E-2</v>
      </c>
      <c r="Z142" s="27">
        <f t="shared" si="131"/>
        <v>0.28486879344656502</v>
      </c>
      <c r="AA142" s="27">
        <f t="shared" si="131"/>
        <v>0.13190281046144969</v>
      </c>
      <c r="AB142" s="27">
        <f t="shared" si="132"/>
        <v>0.41677160390801471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-0.52924385531520279</v>
      </c>
      <c r="C143" s="27">
        <f t="shared" si="125"/>
        <v>-0.80781132319897253</v>
      </c>
      <c r="D143" s="27">
        <f t="shared" si="125"/>
        <v>-0.73804647691863945</v>
      </c>
      <c r="E143" s="27">
        <f t="shared" si="125"/>
        <v>-0.16557850953936892</v>
      </c>
      <c r="F143" s="27">
        <f t="shared" si="126"/>
        <v>-0.90362498645800837</v>
      </c>
      <c r="L143" t="str">
        <f t="shared" si="127"/>
        <v>91 Elementary trades and related occupations</v>
      </c>
      <c r="M143" s="27">
        <f t="shared" si="128"/>
        <v>-0.29544958147413247</v>
      </c>
      <c r="N143" s="27">
        <f t="shared" si="128"/>
        <v>-0.51459487887610944</v>
      </c>
      <c r="O143" s="27">
        <f t="shared" si="128"/>
        <v>-0.58128647825455415</v>
      </c>
      <c r="P143" s="27">
        <f t="shared" si="128"/>
        <v>-0.1105657975253922</v>
      </c>
      <c r="Q143" s="27">
        <f t="shared" si="129"/>
        <v>-0.69185227577994635</v>
      </c>
      <c r="W143" t="str">
        <f t="shared" si="130"/>
        <v>91 Elementary trades and related occupations</v>
      </c>
      <c r="X143" s="27">
        <f t="shared" si="131"/>
        <v>-0.23379427384106322</v>
      </c>
      <c r="Y143" s="27">
        <f t="shared" si="131"/>
        <v>-0.29321644432285776</v>
      </c>
      <c r="Z143" s="27">
        <f t="shared" si="131"/>
        <v>-0.15675999866408752</v>
      </c>
      <c r="AA143" s="27">
        <f t="shared" si="131"/>
        <v>-5.5012712013979614E-2</v>
      </c>
      <c r="AB143" s="27">
        <f t="shared" si="132"/>
        <v>-0.21177271067806713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3.54183007688221</v>
      </c>
      <c r="C144" s="27">
        <f t="shared" si="125"/>
        <v>-3.21367319402205</v>
      </c>
      <c r="D144" s="27">
        <f t="shared" si="125"/>
        <v>0.5622871807286991</v>
      </c>
      <c r="E144" s="27">
        <f t="shared" si="125"/>
        <v>-1.0223205300301892</v>
      </c>
      <c r="F144" s="27">
        <f t="shared" si="126"/>
        <v>-0.46003334930149009</v>
      </c>
      <c r="L144" t="str">
        <f t="shared" si="127"/>
        <v>92 Elementary administration and service occupations</v>
      </c>
      <c r="M144" s="27">
        <f t="shared" si="128"/>
        <v>1.1319190714919785</v>
      </c>
      <c r="N144" s="27">
        <f t="shared" si="128"/>
        <v>-1.0615462522316541</v>
      </c>
      <c r="O144" s="27">
        <f t="shared" si="128"/>
        <v>0.9701880810021688</v>
      </c>
      <c r="P144" s="27">
        <f t="shared" si="128"/>
        <v>-0.4172573700373654</v>
      </c>
      <c r="Q144" s="27">
        <f t="shared" si="129"/>
        <v>0.5529307109648034</v>
      </c>
      <c r="W144" t="str">
        <f t="shared" si="130"/>
        <v>92 Elementary administration and service occupations</v>
      </c>
      <c r="X144" s="27">
        <f t="shared" si="131"/>
        <v>2.4099110053902439</v>
      </c>
      <c r="Y144" s="27">
        <f t="shared" si="131"/>
        <v>-2.1521269417903657</v>
      </c>
      <c r="Z144" s="27">
        <f t="shared" si="131"/>
        <v>-0.40790090027350878</v>
      </c>
      <c r="AA144" s="27">
        <f t="shared" si="131"/>
        <v>-0.60506315999282734</v>
      </c>
      <c r="AB144" s="27">
        <f t="shared" si="132"/>
        <v>-1.0129640602663361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20.899000000000058</v>
      </c>
      <c r="C146" s="29">
        <f t="shared" ref="C146" si="133">D35-C35</f>
        <v>-8.6199999999998909</v>
      </c>
      <c r="D146" s="29">
        <f>E35-D35</f>
        <v>7.8719999999997867</v>
      </c>
      <c r="E146" s="29">
        <f>F35-E35</f>
        <v>12.480000000000018</v>
      </c>
      <c r="F146" s="29">
        <f t="shared" ref="F146" si="134">F35-D35</f>
        <v>20.351999999999805</v>
      </c>
      <c r="L146" s="24" t="str">
        <f>L35</f>
        <v>All occupations</v>
      </c>
      <c r="M146" s="29">
        <f>N35-M35</f>
        <v>11.594414937271324</v>
      </c>
      <c r="N146" s="29">
        <f t="shared" ref="N146" si="135">O35-N35</f>
        <v>-6.2587349393093348</v>
      </c>
      <c r="O146" s="29">
        <f>P35-O35</f>
        <v>3.7112884206616172</v>
      </c>
      <c r="P146" s="29">
        <f>Q35-P35</f>
        <v>4.9230305603238094</v>
      </c>
      <c r="Q146" s="29">
        <f t="shared" ref="Q146" si="136">Q35-O35</f>
        <v>8.6343189809854266</v>
      </c>
      <c r="W146" s="24" t="str">
        <f>W35</f>
        <v>All occupations</v>
      </c>
      <c r="X146" s="29">
        <f>Y35-X35</f>
        <v>9.30458506272862</v>
      </c>
      <c r="Y146" s="29">
        <f t="shared" ref="Y146" si="137">Z35-Y35</f>
        <v>-2.3612650606906698</v>
      </c>
      <c r="Z146" s="29">
        <f>AA35-Z35</f>
        <v>4.16071157933834</v>
      </c>
      <c r="AA146" s="29">
        <f>AB35-AA35</f>
        <v>7.5569694396760951</v>
      </c>
      <c r="AB146" s="29">
        <f t="shared" ref="AB146" si="138">AB35-Z35</f>
        <v>11.717681019014435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16.518810212049289</v>
      </c>
      <c r="C153" s="11">
        <f t="shared" ref="C153:F153" si="143">C8</f>
        <v>19.856638364746974</v>
      </c>
      <c r="D153" s="11">
        <f t="shared" si="143"/>
        <v>20.278127809701456</v>
      </c>
      <c r="E153" s="11">
        <f t="shared" si="143"/>
        <v>19.018139940102383</v>
      </c>
      <c r="F153" s="11">
        <f t="shared" si="143"/>
        <v>21.079757062119686</v>
      </c>
      <c r="H153" s="40">
        <f>IF(D$151-B$151 &lt;&gt; 0,(EXP(LN(D153/B153)/(D$151-B$151))-1)*100,0)</f>
        <v>4.1861089047513955</v>
      </c>
      <c r="I153" s="40">
        <f>IF(F$151-D$151 &lt;&gt; 0,(EXP(LN(F153/D153)/(F$151-D$151))-1)*100,0)</f>
        <v>0.25880326330911529</v>
      </c>
      <c r="L153" s="10" t="str">
        <f>L8</f>
        <v>11 Corporate managers and directors</v>
      </c>
      <c r="M153" s="11">
        <f>M8</f>
        <v>11.78919463213685</v>
      </c>
      <c r="N153" s="11">
        <f t="shared" ref="N153:Q153" si="144">N8</f>
        <v>13.70007176057392</v>
      </c>
      <c r="O153" s="11">
        <f t="shared" si="144"/>
        <v>13.871780284914273</v>
      </c>
      <c r="P153" s="11">
        <f t="shared" si="144"/>
        <v>12.60299632602921</v>
      </c>
      <c r="Q153" s="11">
        <f t="shared" si="144"/>
        <v>13.41231038889593</v>
      </c>
      <c r="S153" s="40">
        <f>IF(O$151-M$151 &lt;&gt; 0,(EXP(LN(O153/M153)/(O$151-M$151))-1)*100,0)</f>
        <v>3.3069673585401027</v>
      </c>
      <c r="T153" s="40">
        <f>IF(Q$151-O$151 &lt;&gt; 0,(EXP(LN(Q153/O153)/(Q$151-O$151))-1)*100,0)</f>
        <v>-0.2243054598522809</v>
      </c>
      <c r="W153" s="10" t="str">
        <f>W8</f>
        <v>11 Corporate managers and directors</v>
      </c>
      <c r="X153" s="11">
        <f>X8</f>
        <v>4.7296155799124531</v>
      </c>
      <c r="Y153" s="11">
        <f t="shared" ref="Y153:AB153" si="145">Y8</f>
        <v>6.1565666041730296</v>
      </c>
      <c r="Z153" s="11">
        <f t="shared" si="145"/>
        <v>6.4063475247871944</v>
      </c>
      <c r="AA153" s="11">
        <f t="shared" si="145"/>
        <v>6.4151436140731875</v>
      </c>
      <c r="AB153" s="11">
        <f t="shared" si="145"/>
        <v>7.6674466732237763</v>
      </c>
      <c r="AD153" s="40">
        <f>IF(Z$151-X$151 &lt;&gt; 0,(EXP(LN(Z153/X153)/(Z$151-X$151))-1)*100,0)</f>
        <v>6.2568483321141954</v>
      </c>
      <c r="AE153" s="40">
        <f>IF(AB$151-Z$151 &lt;&gt; 0,(EXP(LN(AB153/Z153)/(AB$151-Z$151))-1)*100,0)</f>
        <v>1.2051667257688692</v>
      </c>
    </row>
    <row r="154" spans="1:31" x14ac:dyDescent="0.2">
      <c r="A154" s="10" t="str">
        <f t="shared" si="142"/>
        <v>12 Other managers and proprietors</v>
      </c>
      <c r="B154" s="11">
        <f t="shared" si="142"/>
        <v>7.5573509253511286</v>
      </c>
      <c r="C154" s="11">
        <f t="shared" ref="C154:F178" si="146">C9</f>
        <v>8.3245721956630412</v>
      </c>
      <c r="D154" s="11">
        <f t="shared" si="146"/>
        <v>8.6435065913101674</v>
      </c>
      <c r="E154" s="11">
        <f t="shared" si="146"/>
        <v>10.685788401638039</v>
      </c>
      <c r="F154" s="11">
        <f t="shared" si="146"/>
        <v>12.602021159433237</v>
      </c>
      <c r="H154" s="40">
        <f t="shared" ref="H154:H177" si="147">IF(D$151-B$151 &lt;&gt; 0,(EXP(LN(D154/B154)/(D$151-B$151))-1)*100,0)</f>
        <v>2.722144078482569</v>
      </c>
      <c r="I154" s="40">
        <f t="shared" ref="I154:I180" si="148">IF(F$151-D$151 &lt;&gt; 0,(EXP(LN(F154/D154)/(F$151-D$151))-1)*100,0)</f>
        <v>2.5455178197404171</v>
      </c>
      <c r="L154" s="10" t="str">
        <f t="shared" ref="L154:Q154" si="149">L9</f>
        <v>12 Other managers and proprietors</v>
      </c>
      <c r="M154" s="11">
        <f t="shared" si="149"/>
        <v>4.5123900808379549</v>
      </c>
      <c r="N154" s="11">
        <f t="shared" si="149"/>
        <v>5.0924043888074619</v>
      </c>
      <c r="O154" s="11">
        <f t="shared" si="149"/>
        <v>4.8251670356588718</v>
      </c>
      <c r="P154" s="11">
        <f t="shared" si="149"/>
        <v>6.1812368908111726</v>
      </c>
      <c r="Q154" s="11">
        <f t="shared" si="149"/>
        <v>7.1776645144975122</v>
      </c>
      <c r="S154" s="40">
        <f t="shared" ref="S154:S177" si="150">IF(O$151-M$151 &lt;&gt; 0,(EXP(LN(O154/M154)/(O$151-M$151))-1)*100,0)</f>
        <v>1.3493909671052684</v>
      </c>
      <c r="T154" s="40">
        <f t="shared" ref="T154:T177" si="151">IF(Q$151-O$151 &lt;&gt; 0,(EXP(LN(Q154/O154)/(Q$151-O$151))-1)*100,0)</f>
        <v>2.6828829554117029</v>
      </c>
      <c r="W154" s="10" t="str">
        <f t="shared" ref="W154:AB154" si="152">W9</f>
        <v>12 Other managers and proprietors</v>
      </c>
      <c r="X154" s="11">
        <f t="shared" si="152"/>
        <v>3.0449608445131746</v>
      </c>
      <c r="Y154" s="11">
        <f t="shared" si="152"/>
        <v>3.2321678068555824</v>
      </c>
      <c r="Z154" s="11">
        <f t="shared" si="152"/>
        <v>3.8183395556512818</v>
      </c>
      <c r="AA154" s="11">
        <f t="shared" si="152"/>
        <v>4.5045515108268539</v>
      </c>
      <c r="AB154" s="11">
        <f t="shared" si="152"/>
        <v>5.4243566449357319</v>
      </c>
      <c r="AD154" s="40">
        <f t="shared" ref="AD154:AD177" si="153">IF(Z$151-X$151 &lt;&gt; 0,(EXP(LN(Z154/X154)/(Z$151-X$151))-1)*100,0)</f>
        <v>4.6305641176670687</v>
      </c>
      <c r="AE154" s="40">
        <f t="shared" ref="AE154:AE177" si="154">IF(AB$151-Z$151 &lt;&gt; 0,(EXP(LN(AB154/Z154)/(AB$151-Z$151))-1)*100,0)</f>
        <v>2.3681636393883654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14.134806965968286</v>
      </c>
      <c r="C155" s="11">
        <f t="shared" si="146"/>
        <v>16.38490623615256</v>
      </c>
      <c r="D155" s="11">
        <f t="shared" si="146"/>
        <v>17.233884541865848</v>
      </c>
      <c r="E155" s="11">
        <f t="shared" si="146"/>
        <v>18.022243482329877</v>
      </c>
      <c r="F155" s="11">
        <f t="shared" si="146"/>
        <v>19.976868741120974</v>
      </c>
      <c r="H155" s="40">
        <f t="shared" si="147"/>
        <v>4.0443878713193548</v>
      </c>
      <c r="I155" s="40">
        <f t="shared" si="148"/>
        <v>0.98951405858709318</v>
      </c>
      <c r="L155" s="10" t="str">
        <f t="shared" ref="L155:Q155" si="155">L10</f>
        <v>21 Science, research, engineering and technology professionals</v>
      </c>
      <c r="M155" s="11">
        <f t="shared" si="155"/>
        <v>11.890621835194803</v>
      </c>
      <c r="N155" s="11">
        <f t="shared" si="155"/>
        <v>13.907870531626273</v>
      </c>
      <c r="O155" s="11">
        <f t="shared" si="155"/>
        <v>14.156016707569597</v>
      </c>
      <c r="P155" s="11">
        <f t="shared" si="155"/>
        <v>14.415769427070181</v>
      </c>
      <c r="Q155" s="11">
        <f t="shared" si="155"/>
        <v>15.546788144461795</v>
      </c>
      <c r="S155" s="40">
        <f t="shared" si="150"/>
        <v>3.5493315893768473</v>
      </c>
      <c r="T155" s="40">
        <f t="shared" si="151"/>
        <v>0.62671787196377782</v>
      </c>
      <c r="W155" s="10" t="str">
        <f t="shared" ref="W155:AB155" si="156">W10</f>
        <v>21 Science, research, engineering and technology professionals</v>
      </c>
      <c r="X155" s="11">
        <f t="shared" si="156"/>
        <v>2.2441851307734852</v>
      </c>
      <c r="Y155" s="11">
        <f t="shared" si="156"/>
        <v>2.4770357045262976</v>
      </c>
      <c r="Z155" s="11">
        <f t="shared" si="156"/>
        <v>3.0778678342962285</v>
      </c>
      <c r="AA155" s="11">
        <f t="shared" si="156"/>
        <v>3.6064740552596857</v>
      </c>
      <c r="AB155" s="11">
        <f t="shared" si="156"/>
        <v>4.4300805966591978</v>
      </c>
      <c r="AD155" s="40">
        <f t="shared" si="153"/>
        <v>6.5217413239266442</v>
      </c>
      <c r="AE155" s="40">
        <f t="shared" si="154"/>
        <v>2.4575839790226262</v>
      </c>
    </row>
    <row r="156" spans="1:31" x14ac:dyDescent="0.2">
      <c r="A156" s="10" t="str">
        <f t="shared" si="142"/>
        <v>22 Health professionals</v>
      </c>
      <c r="B156" s="11">
        <f t="shared" si="142"/>
        <v>11.702974133255927</v>
      </c>
      <c r="C156" s="11">
        <f t="shared" si="146"/>
        <v>14.199480089609814</v>
      </c>
      <c r="D156" s="11">
        <f t="shared" si="146"/>
        <v>13.874797213235112</v>
      </c>
      <c r="E156" s="11">
        <f t="shared" si="146"/>
        <v>15.035181104749748</v>
      </c>
      <c r="F156" s="11">
        <f t="shared" si="146"/>
        <v>16.536520239592953</v>
      </c>
      <c r="H156" s="40">
        <f t="shared" si="147"/>
        <v>3.4632412953724989</v>
      </c>
      <c r="I156" s="40">
        <f t="shared" si="148"/>
        <v>1.1768526461717554</v>
      </c>
      <c r="L156" s="10" t="str">
        <f t="shared" ref="L156:Q156" si="157">L11</f>
        <v>22 Health professionals</v>
      </c>
      <c r="M156" s="11">
        <f t="shared" si="157"/>
        <v>2.7597611510684681</v>
      </c>
      <c r="N156" s="11">
        <f t="shared" si="157"/>
        <v>3.4015200039474287</v>
      </c>
      <c r="O156" s="11">
        <f t="shared" si="157"/>
        <v>3.5637671411694947</v>
      </c>
      <c r="P156" s="11">
        <f t="shared" si="157"/>
        <v>3.8081988271714886</v>
      </c>
      <c r="Q156" s="11">
        <f t="shared" si="157"/>
        <v>4.133529735180125</v>
      </c>
      <c r="S156" s="40">
        <f t="shared" si="150"/>
        <v>5.246476325055216</v>
      </c>
      <c r="T156" s="40">
        <f t="shared" si="151"/>
        <v>0.99366120655652868</v>
      </c>
      <c r="W156" s="10" t="str">
        <f t="shared" ref="W156:AB156" si="158">W11</f>
        <v>22 Health professionals</v>
      </c>
      <c r="X156" s="11">
        <f t="shared" si="158"/>
        <v>8.9432129821874664</v>
      </c>
      <c r="Y156" s="11">
        <f t="shared" si="158"/>
        <v>10.797960085662375</v>
      </c>
      <c r="Z156" s="11">
        <f t="shared" si="158"/>
        <v>10.311030072065615</v>
      </c>
      <c r="AA156" s="11">
        <f t="shared" si="158"/>
        <v>11.226982277578278</v>
      </c>
      <c r="AB156" s="11">
        <f t="shared" si="158"/>
        <v>12.402990504412816</v>
      </c>
      <c r="AD156" s="40">
        <f t="shared" si="153"/>
        <v>2.8872823495831312</v>
      </c>
      <c r="AE156" s="40">
        <f t="shared" si="154"/>
        <v>1.239103455450441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10.881067285357572</v>
      </c>
      <c r="C157" s="11">
        <f t="shared" si="146"/>
        <v>11.130108345242158</v>
      </c>
      <c r="D157" s="11">
        <f t="shared" si="146"/>
        <v>11.798610757745342</v>
      </c>
      <c r="E157" s="11">
        <f t="shared" si="146"/>
        <v>12.551632030030477</v>
      </c>
      <c r="F157" s="11">
        <f t="shared" si="146"/>
        <v>14.062750901056758</v>
      </c>
      <c r="H157" s="40">
        <f t="shared" si="147"/>
        <v>1.6323284439777153</v>
      </c>
      <c r="I157" s="40">
        <f t="shared" si="148"/>
        <v>1.1771932138383123</v>
      </c>
      <c r="L157" s="10" t="str">
        <f t="shared" ref="L157:Q157" si="159">L12</f>
        <v>23 Teaching and other educational professionals</v>
      </c>
      <c r="M157" s="11">
        <f t="shared" si="159"/>
        <v>3.6579184022220383</v>
      </c>
      <c r="N157" s="11">
        <f t="shared" si="159"/>
        <v>3.5445666596688574</v>
      </c>
      <c r="O157" s="11">
        <f t="shared" si="159"/>
        <v>3.833340105867765</v>
      </c>
      <c r="P157" s="11">
        <f t="shared" si="159"/>
        <v>4.1525693276245628</v>
      </c>
      <c r="Q157" s="11">
        <f t="shared" si="159"/>
        <v>4.4993798553951523</v>
      </c>
      <c r="S157" s="40">
        <f t="shared" si="150"/>
        <v>0.94124754075302075</v>
      </c>
      <c r="T157" s="40">
        <f t="shared" si="151"/>
        <v>1.0737441228866551</v>
      </c>
      <c r="W157" s="10" t="str">
        <f t="shared" ref="W157:AB157" si="160">W12</f>
        <v>23 Teaching and other educational professionals</v>
      </c>
      <c r="X157" s="11">
        <f t="shared" si="160"/>
        <v>7.2231488831355337</v>
      </c>
      <c r="Y157" s="11">
        <f t="shared" si="160"/>
        <v>7.5855416855733102</v>
      </c>
      <c r="Z157" s="11">
        <f t="shared" si="160"/>
        <v>7.9652706518775664</v>
      </c>
      <c r="AA157" s="11">
        <f t="shared" si="160"/>
        <v>8.3990627024059243</v>
      </c>
      <c r="AB157" s="11">
        <f t="shared" si="160"/>
        <v>9.5633710456615937</v>
      </c>
      <c r="AD157" s="40">
        <f t="shared" si="153"/>
        <v>1.9752536249975527</v>
      </c>
      <c r="AE157" s="40">
        <f t="shared" si="154"/>
        <v>1.2264557802490916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13.402951049358144</v>
      </c>
      <c r="C158" s="11">
        <f t="shared" si="146"/>
        <v>16.16274742927968</v>
      </c>
      <c r="D158" s="11">
        <f t="shared" si="146"/>
        <v>17.61988999551264</v>
      </c>
      <c r="E158" s="11">
        <f t="shared" si="146"/>
        <v>19.683150229812316</v>
      </c>
      <c r="F158" s="11">
        <f t="shared" si="146"/>
        <v>22.445379945913441</v>
      </c>
      <c r="H158" s="40">
        <f t="shared" si="147"/>
        <v>5.6234994724913445</v>
      </c>
      <c r="I158" s="40">
        <f t="shared" si="148"/>
        <v>1.626800095695935</v>
      </c>
      <c r="L158" s="10" t="str">
        <f t="shared" ref="L158:Q158" si="161">L13</f>
        <v>24 Business, media and public service professionals</v>
      </c>
      <c r="M158" s="11">
        <f t="shared" si="161"/>
        <v>8.1774138831107539</v>
      </c>
      <c r="N158" s="11">
        <f t="shared" si="161"/>
        <v>9.4875745269788219</v>
      </c>
      <c r="O158" s="11">
        <f t="shared" si="161"/>
        <v>10.379722790955585</v>
      </c>
      <c r="P158" s="11">
        <f t="shared" si="161"/>
        <v>11.66212612509611</v>
      </c>
      <c r="Q158" s="11">
        <f t="shared" si="161"/>
        <v>12.857358181284447</v>
      </c>
      <c r="S158" s="40">
        <f t="shared" si="150"/>
        <v>4.8851382925328757</v>
      </c>
      <c r="T158" s="40">
        <f t="shared" si="151"/>
        <v>1.437312056501483</v>
      </c>
      <c r="W158" s="10" t="str">
        <f t="shared" ref="W158:AB158" si="162">W13</f>
        <v>24 Business, media and public service professionals</v>
      </c>
      <c r="X158" s="11">
        <f t="shared" si="162"/>
        <v>5.2255371662474133</v>
      </c>
      <c r="Y158" s="11">
        <f t="shared" si="162"/>
        <v>6.6751729023008606</v>
      </c>
      <c r="Z158" s="11">
        <f t="shared" si="162"/>
        <v>7.240167204557066</v>
      </c>
      <c r="AA158" s="11">
        <f t="shared" si="162"/>
        <v>8.0210241047162523</v>
      </c>
      <c r="AB158" s="11">
        <f t="shared" si="162"/>
        <v>9.5880217646289694</v>
      </c>
      <c r="AD158" s="40">
        <f t="shared" si="153"/>
        <v>6.7390986184617807</v>
      </c>
      <c r="AE158" s="40">
        <f t="shared" si="154"/>
        <v>1.8901091982975959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4.3801099499807972</v>
      </c>
      <c r="C159" s="11">
        <f t="shared" si="146"/>
        <v>5.0368112834796168</v>
      </c>
      <c r="D159" s="11">
        <f t="shared" si="146"/>
        <v>5.4513625890766892</v>
      </c>
      <c r="E159" s="11">
        <f t="shared" si="146"/>
        <v>4.7713033601971526</v>
      </c>
      <c r="F159" s="11">
        <f t="shared" si="146"/>
        <v>5.0729002366421199</v>
      </c>
      <c r="H159" s="40">
        <f t="shared" si="147"/>
        <v>4.4729868954795027</v>
      </c>
      <c r="I159" s="40">
        <f t="shared" si="148"/>
        <v>-0.4785373502844914</v>
      </c>
      <c r="L159" s="10" t="str">
        <f t="shared" ref="L159:Q159" si="163">L14</f>
        <v>31 Science, engineering and technology associate professionals</v>
      </c>
      <c r="M159" s="11">
        <f t="shared" si="163"/>
        <v>3.3785252583908667</v>
      </c>
      <c r="N159" s="11">
        <f t="shared" si="163"/>
        <v>4.0251937419871746</v>
      </c>
      <c r="O159" s="11">
        <f t="shared" si="163"/>
        <v>4.1944378372145454</v>
      </c>
      <c r="P159" s="11">
        <f t="shared" si="163"/>
        <v>3.4814623975134138</v>
      </c>
      <c r="Q159" s="11">
        <f t="shared" si="163"/>
        <v>3.545868816420513</v>
      </c>
      <c r="S159" s="40">
        <f t="shared" si="150"/>
        <v>4.4213535625392986</v>
      </c>
      <c r="T159" s="40">
        <f t="shared" si="151"/>
        <v>-1.1135938634313503</v>
      </c>
      <c r="W159" s="10" t="str">
        <f t="shared" ref="W159:AB159" si="164">W14</f>
        <v>31 Science, engineering and technology associate professionals</v>
      </c>
      <c r="X159" s="11">
        <f t="shared" si="164"/>
        <v>1.0015846915899311</v>
      </c>
      <c r="Y159" s="11">
        <f t="shared" si="164"/>
        <v>1.0116175414924342</v>
      </c>
      <c r="Z159" s="11">
        <f t="shared" si="164"/>
        <v>1.2569247518621416</v>
      </c>
      <c r="AA159" s="11">
        <f t="shared" si="164"/>
        <v>1.2898409626837335</v>
      </c>
      <c r="AB159" s="11">
        <f t="shared" si="164"/>
        <v>1.5270314202216118</v>
      </c>
      <c r="AD159" s="40">
        <f t="shared" si="153"/>
        <v>4.6464066471230803</v>
      </c>
      <c r="AE159" s="40">
        <f t="shared" si="154"/>
        <v>1.3061738080651697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4.9099768797065568</v>
      </c>
      <c r="C160" s="11">
        <f t="shared" si="146"/>
        <v>5.761083013980774</v>
      </c>
      <c r="D160" s="11">
        <f t="shared" si="146"/>
        <v>5.7763247861711831</v>
      </c>
      <c r="E160" s="11">
        <f t="shared" si="146"/>
        <v>5.9046633935566755</v>
      </c>
      <c r="F160" s="11">
        <f t="shared" si="146"/>
        <v>6.5457953310386028</v>
      </c>
      <c r="H160" s="40">
        <f t="shared" si="147"/>
        <v>3.3033562020406748</v>
      </c>
      <c r="I160" s="40">
        <f t="shared" si="148"/>
        <v>0.83718683214570877</v>
      </c>
      <c r="L160" s="10" t="str">
        <f t="shared" ref="L160:Q160" si="165">L15</f>
        <v>32 Health and social care associate professionals</v>
      </c>
      <c r="M160" s="11">
        <f t="shared" si="165"/>
        <v>1.1335956813248951</v>
      </c>
      <c r="N160" s="11">
        <f t="shared" si="165"/>
        <v>1.2382055650828361</v>
      </c>
      <c r="O160" s="11">
        <f t="shared" si="165"/>
        <v>1.3069286041883745</v>
      </c>
      <c r="P160" s="11">
        <f t="shared" si="165"/>
        <v>1.2232334468282451</v>
      </c>
      <c r="Q160" s="11">
        <f t="shared" si="165"/>
        <v>1.2933125775707466</v>
      </c>
      <c r="S160" s="40">
        <f t="shared" si="150"/>
        <v>2.8865811403745667</v>
      </c>
      <c r="T160" s="40">
        <f>IF(Q$151-O$151 &lt;&gt; 0,(EXP(LN(Q160/O160)/(Q$151-O$151))-1)*100,0)</f>
        <v>-6.9795570653308214E-2</v>
      </c>
      <c r="W160" s="10" t="str">
        <f t="shared" ref="W160:AB160" si="166">W15</f>
        <v>32 Health and social care associate professionals</v>
      </c>
      <c r="X160" s="11">
        <f t="shared" si="166"/>
        <v>3.7763811983816744</v>
      </c>
      <c r="Y160" s="11">
        <f t="shared" si="166"/>
        <v>4.5228774488979386</v>
      </c>
      <c r="Z160" s="11">
        <f t="shared" si="166"/>
        <v>4.469396181982809</v>
      </c>
      <c r="AA160" s="11">
        <f t="shared" si="166"/>
        <v>4.6814299467284295</v>
      </c>
      <c r="AB160" s="11">
        <f t="shared" si="166"/>
        <v>5.2524827534678549</v>
      </c>
      <c r="AD160" s="40">
        <f t="shared" si="153"/>
        <v>3.4271613821939662</v>
      </c>
      <c r="AE160" s="40">
        <f t="shared" si="154"/>
        <v>1.0821301492939472</v>
      </c>
    </row>
    <row r="161" spans="1:31" x14ac:dyDescent="0.2">
      <c r="A161" s="10" t="str">
        <f t="shared" si="142"/>
        <v>33 Protective service occupations</v>
      </c>
      <c r="B161" s="11">
        <f t="shared" si="142"/>
        <v>2.6562526539235951</v>
      </c>
      <c r="C161" s="11">
        <f t="shared" si="146"/>
        <v>2.842946057386897</v>
      </c>
      <c r="D161" s="11">
        <f t="shared" si="146"/>
        <v>3.0126019813685625</v>
      </c>
      <c r="E161" s="11">
        <f t="shared" si="146"/>
        <v>3.6246391590005445</v>
      </c>
      <c r="F161" s="11">
        <f t="shared" si="146"/>
        <v>4.2450458952443411</v>
      </c>
      <c r="H161" s="40">
        <f t="shared" si="147"/>
        <v>2.5497191264865382</v>
      </c>
      <c r="I161" s="40">
        <f t="shared" si="148"/>
        <v>2.3126599021229488</v>
      </c>
      <c r="L161" s="10" t="str">
        <f t="shared" ref="L161:Q161" si="167">L16</f>
        <v>33 Protective service occupations</v>
      </c>
      <c r="M161" s="11">
        <f t="shared" si="167"/>
        <v>2.0493378476068349</v>
      </c>
      <c r="N161" s="11">
        <f t="shared" si="167"/>
        <v>2.1437802831253041</v>
      </c>
      <c r="O161" s="11">
        <f t="shared" si="167"/>
        <v>2.2265937924978156</v>
      </c>
      <c r="P161" s="11">
        <f t="shared" si="167"/>
        <v>2.5886667820378713</v>
      </c>
      <c r="Q161" s="11">
        <f t="shared" si="167"/>
        <v>2.8344052197385801</v>
      </c>
      <c r="S161" s="40">
        <f t="shared" si="150"/>
        <v>1.6729645192470333</v>
      </c>
      <c r="T161" s="40">
        <f t="shared" si="151"/>
        <v>1.6220760707067239</v>
      </c>
      <c r="W161" s="10" t="str">
        <f t="shared" ref="W161:AB161" si="168">W16</f>
        <v>33 Protective service occupations</v>
      </c>
      <c r="X161" s="11">
        <f t="shared" si="168"/>
        <v>0.60691480631675632</v>
      </c>
      <c r="Y161" s="11">
        <f t="shared" si="168"/>
        <v>0.6991657742615881</v>
      </c>
      <c r="Z161" s="11">
        <f t="shared" si="168"/>
        <v>0.78600818887074853</v>
      </c>
      <c r="AA161" s="11">
        <f t="shared" si="168"/>
        <v>1.0359723769626767</v>
      </c>
      <c r="AB161" s="11">
        <f t="shared" si="168"/>
        <v>1.4106406755057526</v>
      </c>
      <c r="AD161" s="40">
        <f t="shared" si="153"/>
        <v>5.3076369667016898</v>
      </c>
      <c r="AE161" s="40">
        <f t="shared" si="154"/>
        <v>3.9758841694889968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4.7806902325231313</v>
      </c>
      <c r="C162" s="11">
        <f t="shared" si="146"/>
        <v>5.2030621319517465</v>
      </c>
      <c r="D162" s="11">
        <f t="shared" si="146"/>
        <v>5.3321918963352282</v>
      </c>
      <c r="E162" s="11">
        <f t="shared" si="146"/>
        <v>5.0174195232958079</v>
      </c>
      <c r="F162" s="11">
        <f t="shared" si="146"/>
        <v>5.6668359231269889</v>
      </c>
      <c r="H162" s="40">
        <f t="shared" si="147"/>
        <v>2.2075630007917901</v>
      </c>
      <c r="I162" s="40">
        <f t="shared" si="148"/>
        <v>0.40661465995963653</v>
      </c>
      <c r="L162" s="10" t="str">
        <f t="shared" ref="L162:Q162" si="169">L17</f>
        <v>34 Culture, media and sports occupations</v>
      </c>
      <c r="M162" s="11">
        <f t="shared" si="169"/>
        <v>2.8832010354327204</v>
      </c>
      <c r="N162" s="11">
        <f t="shared" si="169"/>
        <v>3.1995483458377061</v>
      </c>
      <c r="O162" s="11">
        <f t="shared" si="169"/>
        <v>3.2241701422710562</v>
      </c>
      <c r="P162" s="11">
        <f t="shared" si="169"/>
        <v>3.0383331207612576</v>
      </c>
      <c r="Q162" s="11">
        <f t="shared" si="169"/>
        <v>3.3515005233576489</v>
      </c>
      <c r="S162" s="40">
        <f t="shared" si="150"/>
        <v>2.2606632816242866</v>
      </c>
      <c r="T162" s="40">
        <f t="shared" si="151"/>
        <v>0.25855077459187026</v>
      </c>
      <c r="W162" s="10" t="str">
        <f t="shared" ref="W162:AB162" si="170">W17</f>
        <v>34 Culture, media and sports occupations</v>
      </c>
      <c r="X162" s="11">
        <f t="shared" si="170"/>
        <v>1.8974891970904095</v>
      </c>
      <c r="Y162" s="11">
        <f t="shared" si="170"/>
        <v>2.0035137861140422</v>
      </c>
      <c r="Z162" s="11">
        <f t="shared" si="170"/>
        <v>2.1080217540641781</v>
      </c>
      <c r="AA162" s="11">
        <f t="shared" si="170"/>
        <v>1.9790864025345543</v>
      </c>
      <c r="AB162" s="11">
        <f t="shared" si="170"/>
        <v>2.3153353997693413</v>
      </c>
      <c r="AD162" s="40">
        <f t="shared" si="153"/>
        <v>2.1266662318206508</v>
      </c>
      <c r="AE162" s="40">
        <f t="shared" si="154"/>
        <v>0.62732353524606044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15.513254460319002</v>
      </c>
      <c r="C163" s="11">
        <f t="shared" si="146"/>
        <v>17.155004646726738</v>
      </c>
      <c r="D163" s="11">
        <f t="shared" si="146"/>
        <v>17.640777371953785</v>
      </c>
      <c r="E163" s="11">
        <f t="shared" si="146"/>
        <v>16.944927993602427</v>
      </c>
      <c r="F163" s="11">
        <f t="shared" si="146"/>
        <v>17.915648200895347</v>
      </c>
      <c r="H163" s="40">
        <f t="shared" si="147"/>
        <v>2.6036854496654716</v>
      </c>
      <c r="I163" s="40">
        <f t="shared" si="148"/>
        <v>0.10312923372930438</v>
      </c>
      <c r="L163" s="10" t="str">
        <f t="shared" ref="L163:Q163" si="171">L18</f>
        <v>35 Business and public service associate professionals</v>
      </c>
      <c r="M163" s="11">
        <f t="shared" si="171"/>
        <v>8.6043185971141298</v>
      </c>
      <c r="N163" s="11">
        <f t="shared" si="171"/>
        <v>9.3402440309382229</v>
      </c>
      <c r="O163" s="11">
        <f t="shared" si="171"/>
        <v>9.6604398501358286</v>
      </c>
      <c r="P163" s="11">
        <f t="shared" si="171"/>
        <v>8.9885109221116526</v>
      </c>
      <c r="Q163" s="11">
        <f t="shared" si="171"/>
        <v>8.9996935661089363</v>
      </c>
      <c r="S163" s="40">
        <f t="shared" si="150"/>
        <v>2.3425146006430086</v>
      </c>
      <c r="T163" s="40">
        <f t="shared" si="151"/>
        <v>-0.47121064788727685</v>
      </c>
      <c r="W163" s="10" t="str">
        <f t="shared" ref="W163:AB163" si="172">W18</f>
        <v>35 Business and public service associate professionals</v>
      </c>
      <c r="X163" s="11">
        <f t="shared" si="172"/>
        <v>6.9089358632048938</v>
      </c>
      <c r="Y163" s="11">
        <f t="shared" si="172"/>
        <v>7.8147606157885265</v>
      </c>
      <c r="Z163" s="11">
        <f t="shared" si="172"/>
        <v>7.9803375218179573</v>
      </c>
      <c r="AA163" s="11">
        <f t="shared" si="172"/>
        <v>7.9564170714907441</v>
      </c>
      <c r="AB163" s="11">
        <f t="shared" si="172"/>
        <v>8.9159546347863792</v>
      </c>
      <c r="AD163" s="40">
        <f t="shared" si="153"/>
        <v>2.9252711420826305</v>
      </c>
      <c r="AE163" s="40">
        <f t="shared" si="154"/>
        <v>0.74181539123221452</v>
      </c>
    </row>
    <row r="164" spans="1:31" x14ac:dyDescent="0.2">
      <c r="A164" s="10" t="str">
        <f t="shared" si="142"/>
        <v>41 Administrative occupations</v>
      </c>
      <c r="B164" s="11">
        <f t="shared" si="142"/>
        <v>27.686964592795626</v>
      </c>
      <c r="C164" s="11">
        <f t="shared" si="146"/>
        <v>27.74873078426614</v>
      </c>
      <c r="D164" s="11">
        <f t="shared" si="146"/>
        <v>28.876632547995694</v>
      </c>
      <c r="E164" s="11">
        <f t="shared" si="146"/>
        <v>26.933326469852343</v>
      </c>
      <c r="F164" s="11">
        <f t="shared" si="146"/>
        <v>26.031324394836773</v>
      </c>
      <c r="H164" s="40">
        <f t="shared" si="147"/>
        <v>0.84496979864590038</v>
      </c>
      <c r="I164" s="40">
        <f t="shared" si="148"/>
        <v>-0.68916170315519443</v>
      </c>
      <c r="L164" s="10" t="str">
        <f t="shared" ref="L164:Q164" si="173">L19</f>
        <v>41 Administrative occupations</v>
      </c>
      <c r="M164" s="11">
        <f t="shared" si="173"/>
        <v>8.670531509575115</v>
      </c>
      <c r="N164" s="11">
        <f t="shared" si="173"/>
        <v>8.5199901203480071</v>
      </c>
      <c r="O164" s="11">
        <f t="shared" si="173"/>
        <v>10.091668942959382</v>
      </c>
      <c r="P164" s="11">
        <f t="shared" si="173"/>
        <v>9.8422265501490607</v>
      </c>
      <c r="Q164" s="11">
        <f t="shared" si="173"/>
        <v>10.977166454925376</v>
      </c>
      <c r="S164" s="40">
        <f t="shared" si="150"/>
        <v>3.0821468486856407</v>
      </c>
      <c r="T164" s="40">
        <f t="shared" si="151"/>
        <v>0.56228902520714108</v>
      </c>
      <c r="W164" s="10" t="str">
        <f t="shared" ref="W164:AB164" si="174">W19</f>
        <v>41 Administrative occupations</v>
      </c>
      <c r="X164" s="11">
        <f t="shared" si="174"/>
        <v>19.01643308322052</v>
      </c>
      <c r="Y164" s="11">
        <f t="shared" si="174"/>
        <v>19.228740663918149</v>
      </c>
      <c r="Z164" s="11">
        <f t="shared" si="174"/>
        <v>18.784963605036307</v>
      </c>
      <c r="AA164" s="11">
        <f t="shared" si="174"/>
        <v>17.091099919703275</v>
      </c>
      <c r="AB164" s="11">
        <f t="shared" si="174"/>
        <v>15.054157939911375</v>
      </c>
      <c r="AD164" s="40">
        <f t="shared" si="153"/>
        <v>-0.24463553630892365</v>
      </c>
      <c r="AE164" s="40">
        <f t="shared" si="154"/>
        <v>-1.4651770266894348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6.4825770172920754</v>
      </c>
      <c r="C165" s="11">
        <f t="shared" si="146"/>
        <v>5.9158314229980276</v>
      </c>
      <c r="D165" s="11">
        <f t="shared" si="146"/>
        <v>5.7649682762430361</v>
      </c>
      <c r="E165" s="11">
        <f t="shared" si="146"/>
        <v>6.1180583248109626</v>
      </c>
      <c r="F165" s="11">
        <f t="shared" si="146"/>
        <v>4.3158840101722564</v>
      </c>
      <c r="H165" s="40">
        <f t="shared" si="147"/>
        <v>-2.3190561594489623</v>
      </c>
      <c r="I165" s="40">
        <f t="shared" si="148"/>
        <v>-1.9114782512895667</v>
      </c>
      <c r="L165" s="10" t="str">
        <f t="shared" ref="L165:Q165" si="175">L20</f>
        <v>42 Secretarial and related occupations</v>
      </c>
      <c r="M165" s="11">
        <f t="shared" si="175"/>
        <v>0.57623113542813209</v>
      </c>
      <c r="N165" s="11">
        <f t="shared" si="175"/>
        <v>0.45328212233242288</v>
      </c>
      <c r="O165" s="11">
        <f t="shared" si="175"/>
        <v>0.45224885562203604</v>
      </c>
      <c r="P165" s="11">
        <f t="shared" si="175"/>
        <v>0.57379206101862779</v>
      </c>
      <c r="Q165" s="11">
        <f t="shared" si="175"/>
        <v>0.70265395215668425</v>
      </c>
      <c r="S165" s="40">
        <f>IF(O$151-M$151 &lt;&gt; 0,(EXP(LN(O165/M165)/(O$151-M$151))-1)*100,0)</f>
        <v>-4.7300030825887962</v>
      </c>
      <c r="T165" s="40">
        <f t="shared" si="151"/>
        <v>2.9811177020019342</v>
      </c>
      <c r="W165" s="10" t="str">
        <f t="shared" ref="W165:AB165" si="176">W20</f>
        <v>42 Secretarial and related occupations</v>
      </c>
      <c r="X165" s="11">
        <f t="shared" si="176"/>
        <v>5.9063458818639401</v>
      </c>
      <c r="Y165" s="11">
        <f t="shared" si="176"/>
        <v>5.4625493006656054</v>
      </c>
      <c r="Z165" s="11">
        <f t="shared" si="176"/>
        <v>5.3127194206209998</v>
      </c>
      <c r="AA165" s="11">
        <f t="shared" si="176"/>
        <v>5.5442662637923341</v>
      </c>
      <c r="AB165" s="11">
        <f t="shared" si="176"/>
        <v>3.6132300580155725</v>
      </c>
      <c r="AD165" s="40">
        <f t="shared" si="153"/>
        <v>-2.0961882428212619</v>
      </c>
      <c r="AE165" s="40">
        <f t="shared" si="154"/>
        <v>-2.5372677180760972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4.3303802647780225</v>
      </c>
      <c r="C166" s="11">
        <f t="shared" si="146"/>
        <v>3.6264020256790088</v>
      </c>
      <c r="D166" s="11">
        <f t="shared" si="146"/>
        <v>2.9902915002137971</v>
      </c>
      <c r="E166" s="11">
        <f t="shared" si="146"/>
        <v>3.0503588969869986</v>
      </c>
      <c r="F166" s="11">
        <f t="shared" si="146"/>
        <v>3.2337959112924897</v>
      </c>
      <c r="H166" s="40">
        <f t="shared" si="147"/>
        <v>-7.1381143244793837</v>
      </c>
      <c r="I166" s="40">
        <f t="shared" si="148"/>
        <v>0.52326948149024055</v>
      </c>
      <c r="L166" s="10" t="str">
        <f t="shared" ref="L166:Q166" si="177">L21</f>
        <v>51 Skilled agricultural and related trades</v>
      </c>
      <c r="M166" s="11">
        <f t="shared" si="177"/>
        <v>3.7381823727086361</v>
      </c>
      <c r="N166" s="11">
        <f t="shared" si="177"/>
        <v>3.0153098467457697</v>
      </c>
      <c r="O166" s="11">
        <f t="shared" si="177"/>
        <v>2.3781586586652153</v>
      </c>
      <c r="P166" s="11">
        <f t="shared" si="177"/>
        <v>2.3748265627347442</v>
      </c>
      <c r="Q166" s="11">
        <f t="shared" si="177"/>
        <v>2.4647247310255489</v>
      </c>
      <c r="S166" s="40">
        <f t="shared" si="150"/>
        <v>-8.6484190001837042</v>
      </c>
      <c r="T166" s="40">
        <f t="shared" si="151"/>
        <v>0.23864172957133167</v>
      </c>
      <c r="W166" s="10" t="str">
        <f t="shared" ref="W166:AB166" si="178">W21</f>
        <v>51 Skilled agricultural and related trades</v>
      </c>
      <c r="X166" s="11">
        <f t="shared" si="178"/>
        <v>0.59219789206938644</v>
      </c>
      <c r="Y166" s="11">
        <f t="shared" si="178"/>
        <v>0.61109217893324275</v>
      </c>
      <c r="Z166" s="11">
        <f t="shared" si="178"/>
        <v>0.61213284154858072</v>
      </c>
      <c r="AA166" s="11">
        <f t="shared" si="178"/>
        <v>0.67553233425225279</v>
      </c>
      <c r="AB166" s="11">
        <f t="shared" si="178"/>
        <v>0.7690711802669441</v>
      </c>
      <c r="AD166" s="40">
        <f t="shared" si="153"/>
        <v>0.66436647065384324</v>
      </c>
      <c r="AE166" s="40">
        <f t="shared" si="154"/>
        <v>1.5331960600412087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14.686889462892088</v>
      </c>
      <c r="C167" s="11">
        <f t="shared" si="146"/>
        <v>14.958160723083031</v>
      </c>
      <c r="D167" s="11">
        <f t="shared" si="146"/>
        <v>12.47740893442726</v>
      </c>
      <c r="E167" s="11">
        <f t="shared" si="146"/>
        <v>12.274453692199687</v>
      </c>
      <c r="F167" s="11">
        <f t="shared" si="146"/>
        <v>11.526201879638487</v>
      </c>
      <c r="H167" s="40">
        <f t="shared" si="147"/>
        <v>-3.2081219551287843</v>
      </c>
      <c r="I167" s="40">
        <f t="shared" si="148"/>
        <v>-0.5272508339083104</v>
      </c>
      <c r="L167" s="10" t="str">
        <f t="shared" ref="L167:Q167" si="179">L22</f>
        <v>52 Skilled metal, electrical and electronic trades</v>
      </c>
      <c r="M167" s="11">
        <f t="shared" si="179"/>
        <v>14.487861641338457</v>
      </c>
      <c r="N167" s="11">
        <f t="shared" si="179"/>
        <v>14.634960369604368</v>
      </c>
      <c r="O167" s="11">
        <f t="shared" si="179"/>
        <v>12.217961144500515</v>
      </c>
      <c r="P167" s="11">
        <f t="shared" si="179"/>
        <v>11.713111379291481</v>
      </c>
      <c r="Q167" s="11">
        <f t="shared" si="179"/>
        <v>10.838475514366975</v>
      </c>
      <c r="S167" s="40">
        <f t="shared" si="150"/>
        <v>-3.3506605995096583</v>
      </c>
      <c r="T167" s="40">
        <f t="shared" si="151"/>
        <v>-0.79551716752630508</v>
      </c>
      <c r="W167" s="10" t="str">
        <f t="shared" ref="W167:AB167" si="180">W22</f>
        <v>52 Skilled metal, electrical and electronic trades</v>
      </c>
      <c r="X167" s="11">
        <f t="shared" si="180"/>
        <v>0.19902782155362975</v>
      </c>
      <c r="Y167" s="11">
        <f t="shared" si="180"/>
        <v>0.32320035347864662</v>
      </c>
      <c r="Z167" s="11">
        <f t="shared" si="180"/>
        <v>0.2594477899267405</v>
      </c>
      <c r="AA167" s="11">
        <f t="shared" si="180"/>
        <v>0.56134231290821335</v>
      </c>
      <c r="AB167" s="11">
        <f t="shared" si="180"/>
        <v>0.68772636527151099</v>
      </c>
      <c r="AD167" s="40">
        <f t="shared" si="153"/>
        <v>5.4453025399263888</v>
      </c>
      <c r="AE167" s="40">
        <f t="shared" si="154"/>
        <v>6.7147324575488776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10.39931661456926</v>
      </c>
      <c r="C168" s="11">
        <f t="shared" si="146"/>
        <v>12.128045101682032</v>
      </c>
      <c r="D168" s="11">
        <f t="shared" si="146"/>
        <v>9.9066598861708197</v>
      </c>
      <c r="E168" s="11">
        <f t="shared" si="146"/>
        <v>10.003390457240739</v>
      </c>
      <c r="F168" s="11">
        <f t="shared" si="146"/>
        <v>8.8284024230900169</v>
      </c>
      <c r="H168" s="40">
        <f t="shared" si="147"/>
        <v>-0.96596127287534861</v>
      </c>
      <c r="I168" s="40">
        <f t="shared" si="148"/>
        <v>-0.76527788656169937</v>
      </c>
      <c r="L168" s="10" t="str">
        <f t="shared" ref="L168:Q168" si="181">L23</f>
        <v>53 Skilled construction and building trades</v>
      </c>
      <c r="M168" s="11">
        <f t="shared" si="181"/>
        <v>10.258960041973008</v>
      </c>
      <c r="N168" s="11">
        <f t="shared" si="181"/>
        <v>11.993508182677751</v>
      </c>
      <c r="O168" s="11">
        <f t="shared" si="181"/>
        <v>9.7457901114641867</v>
      </c>
      <c r="P168" s="11">
        <f t="shared" si="181"/>
        <v>9.8350731132391775</v>
      </c>
      <c r="Q168" s="11">
        <f t="shared" si="181"/>
        <v>8.6344015149763926</v>
      </c>
      <c r="S168" s="40">
        <f t="shared" si="150"/>
        <v>-1.0210726112925839</v>
      </c>
      <c r="T168" s="40">
        <f t="shared" si="151"/>
        <v>-0.80395755715961803</v>
      </c>
      <c r="W168" s="10" t="str">
        <f t="shared" ref="W168:AB168" si="182">W23</f>
        <v>53 Skilled construction and building trades</v>
      </c>
      <c r="X168" s="11">
        <f t="shared" si="182"/>
        <v>0.14035657259624226</v>
      </c>
      <c r="Y168" s="11">
        <f t="shared" si="182"/>
        <v>0.13453691900428544</v>
      </c>
      <c r="Z168" s="11">
        <f t="shared" si="182"/>
        <v>0.16086977470661537</v>
      </c>
      <c r="AA168" s="11">
        <f t="shared" si="182"/>
        <v>0.16831734400155826</v>
      </c>
      <c r="AB168" s="11">
        <f t="shared" si="182"/>
        <v>0.19400090811363369</v>
      </c>
      <c r="AD168" s="40">
        <f t="shared" si="153"/>
        <v>2.7657366736644429</v>
      </c>
      <c r="AE168" s="40">
        <f t="shared" si="154"/>
        <v>1.2562767167375144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5.7376167828545093</v>
      </c>
      <c r="C169" s="11">
        <f t="shared" si="146"/>
        <v>5.1232677616316309</v>
      </c>
      <c r="D169" s="11">
        <f t="shared" si="146"/>
        <v>5.1576121403000954</v>
      </c>
      <c r="E169" s="11">
        <f t="shared" si="146"/>
        <v>4.9061723880689572</v>
      </c>
      <c r="F169" s="11">
        <f t="shared" si="146"/>
        <v>4.7849275530930928</v>
      </c>
      <c r="H169" s="40">
        <f t="shared" si="147"/>
        <v>-2.1088505108858513</v>
      </c>
      <c r="I169" s="40">
        <f t="shared" si="148"/>
        <v>-0.49877081685993918</v>
      </c>
      <c r="L169" s="10" t="str">
        <f t="shared" ref="L169:Q169" si="183">L24</f>
        <v>54 Textiles, printing and other skilled trades</v>
      </c>
      <c r="M169" s="11">
        <f t="shared" si="183"/>
        <v>3.70736975966242</v>
      </c>
      <c r="N169" s="11">
        <f t="shared" si="183"/>
        <v>3.2703132220373674</v>
      </c>
      <c r="O169" s="11">
        <f t="shared" si="183"/>
        <v>3.0108397122628894</v>
      </c>
      <c r="P169" s="11">
        <f t="shared" si="183"/>
        <v>2.7865852837975469</v>
      </c>
      <c r="Q169" s="11">
        <f t="shared" si="183"/>
        <v>2.6197584788081669</v>
      </c>
      <c r="S169" s="40">
        <f t="shared" si="150"/>
        <v>-4.0766480200308148</v>
      </c>
      <c r="T169" s="40">
        <f t="shared" si="151"/>
        <v>-0.92329048239935263</v>
      </c>
      <c r="W169" s="10" t="str">
        <f t="shared" ref="W169:AB169" si="184">W24</f>
        <v>54 Textiles, printing and other skilled trades</v>
      </c>
      <c r="X169" s="11">
        <f t="shared" si="184"/>
        <v>2.0302470231920955</v>
      </c>
      <c r="Y169" s="11">
        <f t="shared" si="184"/>
        <v>1.8529545395942633</v>
      </c>
      <c r="Z169" s="11">
        <f t="shared" si="184"/>
        <v>2.1467724280372082</v>
      </c>
      <c r="AA169" s="11">
        <f t="shared" si="184"/>
        <v>2.1195871042714116</v>
      </c>
      <c r="AB169" s="11">
        <f t="shared" si="184"/>
        <v>2.1651690742849201</v>
      </c>
      <c r="AD169" s="40">
        <f t="shared" si="153"/>
        <v>1.122413236348474</v>
      </c>
      <c r="AE169" s="40">
        <f t="shared" si="154"/>
        <v>5.690241534848095E-2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21.045743997020093</v>
      </c>
      <c r="C170" s="11">
        <f t="shared" si="146"/>
        <v>21.909636294259879</v>
      </c>
      <c r="D170" s="11">
        <f t="shared" si="146"/>
        <v>21.11055163305133</v>
      </c>
      <c r="E170" s="11">
        <f t="shared" si="146"/>
        <v>22.953062307058591</v>
      </c>
      <c r="F170" s="11">
        <f t="shared" si="146"/>
        <v>25.401535280480452</v>
      </c>
      <c r="H170" s="40">
        <f t="shared" si="147"/>
        <v>6.1511682868120587E-2</v>
      </c>
      <c r="I170" s="40">
        <f t="shared" si="148"/>
        <v>1.241217439229092</v>
      </c>
      <c r="L170" s="10" t="str">
        <f t="shared" ref="L170:Q170" si="185">L25</f>
        <v>61 Caring personal service occupations</v>
      </c>
      <c r="M170" s="11">
        <f t="shared" si="185"/>
        <v>2.3432452288698027</v>
      </c>
      <c r="N170" s="11">
        <f t="shared" si="185"/>
        <v>2.4789124690567501</v>
      </c>
      <c r="O170" s="11">
        <f t="shared" si="185"/>
        <v>2.3538853854090926</v>
      </c>
      <c r="P170" s="11">
        <f t="shared" si="185"/>
        <v>2.897624475667306</v>
      </c>
      <c r="Q170" s="11">
        <f t="shared" si="185"/>
        <v>3.3388407472952477</v>
      </c>
      <c r="S170" s="40">
        <f t="shared" si="150"/>
        <v>9.0651059978497095E-2</v>
      </c>
      <c r="T170" s="40">
        <f t="shared" si="151"/>
        <v>2.3577410569590285</v>
      </c>
      <c r="W170" s="10" t="str">
        <f t="shared" ref="W170:AB170" si="186">W25</f>
        <v>61 Caring personal service occupations</v>
      </c>
      <c r="X170" s="11">
        <f t="shared" si="186"/>
        <v>18.702498768150289</v>
      </c>
      <c r="Y170" s="11">
        <f t="shared" si="186"/>
        <v>19.430723825203131</v>
      </c>
      <c r="Z170" s="11">
        <f t="shared" si="186"/>
        <v>18.756666247642244</v>
      </c>
      <c r="AA170" s="11">
        <f t="shared" si="186"/>
        <v>20.055437831391277</v>
      </c>
      <c r="AB170" s="11">
        <f t="shared" si="186"/>
        <v>22.062694533185201</v>
      </c>
      <c r="AD170" s="40">
        <f t="shared" si="153"/>
        <v>5.7858402282984223E-2</v>
      </c>
      <c r="AE170" s="40">
        <f t="shared" si="154"/>
        <v>1.0881371435678799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6.4696831393279011</v>
      </c>
      <c r="C171" s="11">
        <f t="shared" si="146"/>
        <v>6.4405878979009943</v>
      </c>
      <c r="D171" s="11">
        <f t="shared" si="146"/>
        <v>5.8418268841951067</v>
      </c>
      <c r="E171" s="11">
        <f t="shared" si="146"/>
        <v>5.8929378024045516</v>
      </c>
      <c r="F171" s="11">
        <f t="shared" si="146"/>
        <v>6.0876405004060183</v>
      </c>
      <c r="H171" s="40">
        <f t="shared" si="147"/>
        <v>-2.0209702723038458</v>
      </c>
      <c r="I171" s="40">
        <f t="shared" si="148"/>
        <v>0.27515785111289492</v>
      </c>
      <c r="L171" s="10" t="str">
        <f t="shared" ref="L171:Q171" si="187">L26</f>
        <v>62 Leisure, travel and related personal service occupations</v>
      </c>
      <c r="M171" s="11">
        <f t="shared" si="187"/>
        <v>1.6820498196054614</v>
      </c>
      <c r="N171" s="11">
        <f t="shared" si="187"/>
        <v>1.858554327777511</v>
      </c>
      <c r="O171" s="11">
        <f t="shared" si="187"/>
        <v>1.7407106052582344</v>
      </c>
      <c r="P171" s="11">
        <f t="shared" si="187"/>
        <v>1.7804798915444287</v>
      </c>
      <c r="Q171" s="11">
        <f t="shared" si="187"/>
        <v>1.8909715436002772</v>
      </c>
      <c r="S171" s="40">
        <f t="shared" si="150"/>
        <v>0.68796051666595304</v>
      </c>
      <c r="T171" s="40">
        <f t="shared" si="151"/>
        <v>0.55350834513778757</v>
      </c>
      <c r="W171" s="10" t="str">
        <f t="shared" ref="W171:AB171" si="188">W26</f>
        <v>62 Leisure, travel and related personal service occupations</v>
      </c>
      <c r="X171" s="11">
        <f t="shared" si="188"/>
        <v>4.787633319722433</v>
      </c>
      <c r="Y171" s="11">
        <f t="shared" si="188"/>
        <v>4.5820335701234809</v>
      </c>
      <c r="Z171" s="11">
        <f t="shared" si="188"/>
        <v>4.1011162789368756</v>
      </c>
      <c r="AA171" s="11">
        <f t="shared" si="188"/>
        <v>4.1124579108601287</v>
      </c>
      <c r="AB171" s="11">
        <f t="shared" si="188"/>
        <v>4.1966689568057394</v>
      </c>
      <c r="AD171" s="40">
        <f t="shared" si="153"/>
        <v>-3.0481187692762424</v>
      </c>
      <c r="AE171" s="40">
        <f t="shared" si="154"/>
        <v>0.15366397750613547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0.25924546734317794</v>
      </c>
      <c r="C172" s="11">
        <f t="shared" si="146"/>
        <v>0.24308370406730159</v>
      </c>
      <c r="D172" s="11">
        <f t="shared" si="146"/>
        <v>0.30576033023996019</v>
      </c>
      <c r="E172" s="11">
        <f t="shared" si="146"/>
        <v>0.24884857559540061</v>
      </c>
      <c r="F172" s="11">
        <f t="shared" si="146"/>
        <v>0.27601088667102347</v>
      </c>
      <c r="H172" s="40">
        <f t="shared" si="147"/>
        <v>3.3555954507689112</v>
      </c>
      <c r="I172" s="40">
        <f t="shared" si="148"/>
        <v>-0.68008522269911165</v>
      </c>
      <c r="L172" s="10" t="str">
        <f t="shared" ref="L172:Q172" si="189">L27</f>
        <v>63 Community and civil enforcement occupations</v>
      </c>
      <c r="M172" s="11">
        <f t="shared" si="189"/>
        <v>0.19978367126163324</v>
      </c>
      <c r="N172" s="11">
        <f t="shared" si="189"/>
        <v>0.16763676685705339</v>
      </c>
      <c r="O172" s="11">
        <f t="shared" si="189"/>
        <v>0.23839308691063835</v>
      </c>
      <c r="P172" s="11">
        <f t="shared" si="189"/>
        <v>0.16220220177147598</v>
      </c>
      <c r="Q172" s="11">
        <f t="shared" si="189"/>
        <v>0.18797394226333572</v>
      </c>
      <c r="S172" s="40">
        <f t="shared" si="150"/>
        <v>3.596893709737814</v>
      </c>
      <c r="T172" s="40">
        <f t="shared" si="151"/>
        <v>-1.5716361126123846</v>
      </c>
      <c r="W172" s="10" t="str">
        <f t="shared" ref="W172:AB172" si="190">W27</f>
        <v>63 Community and civil enforcement occupations</v>
      </c>
      <c r="X172" s="11">
        <f t="shared" si="190"/>
        <v>5.9461796081544539E-2</v>
      </c>
      <c r="Y172" s="11">
        <f t="shared" si="190"/>
        <v>7.544693721024795E-2</v>
      </c>
      <c r="Z172" s="11">
        <f t="shared" si="190"/>
        <v>6.7367243329322285E-2</v>
      </c>
      <c r="AA172" s="11">
        <f t="shared" si="190"/>
        <v>8.664637382392458E-2</v>
      </c>
      <c r="AB172" s="11">
        <f t="shared" si="190"/>
        <v>8.8036944407687709E-2</v>
      </c>
      <c r="AD172" s="40">
        <f t="shared" si="153"/>
        <v>2.527920889634605</v>
      </c>
      <c r="AE172" s="40">
        <f t="shared" si="154"/>
        <v>1.7999924091332442</v>
      </c>
    </row>
    <row r="173" spans="1:31" x14ac:dyDescent="0.2">
      <c r="A173" s="10" t="str">
        <f t="shared" si="142"/>
        <v>71 Sales occupations</v>
      </c>
      <c r="B173" s="11">
        <f t="shared" si="142"/>
        <v>18.487794894167543</v>
      </c>
      <c r="C173" s="11">
        <f t="shared" si="146"/>
        <v>17.314137457152146</v>
      </c>
      <c r="D173" s="11">
        <f t="shared" si="146"/>
        <v>16.853799106514906</v>
      </c>
      <c r="E173" s="11">
        <f t="shared" si="146"/>
        <v>15.55307240997284</v>
      </c>
      <c r="F173" s="11">
        <f t="shared" si="146"/>
        <v>14.853776476945733</v>
      </c>
      <c r="H173" s="40">
        <f t="shared" si="147"/>
        <v>-1.8336734496788853</v>
      </c>
      <c r="I173" s="40">
        <f t="shared" si="148"/>
        <v>-0.83861025757594465</v>
      </c>
      <c r="L173" s="10" t="str">
        <f t="shared" ref="L173:Q173" si="191">L28</f>
        <v>71 Sales occupations</v>
      </c>
      <c r="M173" s="11">
        <f t="shared" si="191"/>
        <v>7.3869555556783055</v>
      </c>
      <c r="N173" s="11">
        <f t="shared" si="191"/>
        <v>7.5605440040138916</v>
      </c>
      <c r="O173" s="11">
        <f t="shared" si="191"/>
        <v>7.3750233012420923</v>
      </c>
      <c r="P173" s="11">
        <f t="shared" si="191"/>
        <v>6.9026340060443854</v>
      </c>
      <c r="Q173" s="11">
        <f t="shared" si="191"/>
        <v>6.6558408398487332</v>
      </c>
      <c r="S173" s="40">
        <f t="shared" si="150"/>
        <v>-3.2327178803304157E-2</v>
      </c>
      <c r="T173" s="40">
        <f t="shared" si="151"/>
        <v>-0.68169432210216652</v>
      </c>
      <c r="W173" s="10" t="str">
        <f t="shared" ref="W173:AB173" si="192">W28</f>
        <v>71 Sales occupations</v>
      </c>
      <c r="X173" s="11">
        <f t="shared" si="192"/>
        <v>11.100839338489228</v>
      </c>
      <c r="Y173" s="11">
        <f t="shared" si="192"/>
        <v>9.7535934531382242</v>
      </c>
      <c r="Z173" s="11">
        <f t="shared" si="192"/>
        <v>9.4787758052728126</v>
      </c>
      <c r="AA173" s="11">
        <f t="shared" si="192"/>
        <v>8.6504384039284457</v>
      </c>
      <c r="AB173" s="11">
        <f t="shared" si="192"/>
        <v>8.1979356370970002</v>
      </c>
      <c r="AD173" s="40">
        <f t="shared" si="153"/>
        <v>-3.1099261721228566</v>
      </c>
      <c r="AE173" s="40">
        <f t="shared" si="154"/>
        <v>-0.96315039040171246</v>
      </c>
    </row>
    <row r="174" spans="1:31" x14ac:dyDescent="0.2">
      <c r="A174" s="10" t="str">
        <f t="shared" si="142"/>
        <v>72 Customer service occupations</v>
      </c>
      <c r="B174" s="11">
        <f t="shared" si="142"/>
        <v>4.8631195940917502</v>
      </c>
      <c r="C174" s="11">
        <f t="shared" si="146"/>
        <v>5.8037090083394522</v>
      </c>
      <c r="D174" s="11">
        <f t="shared" si="146"/>
        <v>5.9222231651879218</v>
      </c>
      <c r="E174" s="11">
        <f t="shared" si="146"/>
        <v>7.7693595021385242</v>
      </c>
      <c r="F174" s="11">
        <f t="shared" si="146"/>
        <v>9.0776153103954833</v>
      </c>
      <c r="H174" s="40">
        <f t="shared" si="147"/>
        <v>4.0193088414053335</v>
      </c>
      <c r="I174" s="40">
        <f t="shared" si="148"/>
        <v>2.888254712660121</v>
      </c>
      <c r="L174" s="10" t="str">
        <f t="shared" ref="L174:Q174" si="193">L29</f>
        <v>72 Customer service occupations</v>
      </c>
      <c r="M174" s="11">
        <f t="shared" si="193"/>
        <v>2.0838172926568026</v>
      </c>
      <c r="N174" s="11">
        <f t="shared" si="193"/>
        <v>2.2741779456713429</v>
      </c>
      <c r="O174" s="11">
        <f t="shared" si="193"/>
        <v>2.576251646779872</v>
      </c>
      <c r="P174" s="11">
        <f t="shared" si="193"/>
        <v>3.6454149461917975</v>
      </c>
      <c r="Q174" s="11">
        <f t="shared" si="193"/>
        <v>4.3115397529640624</v>
      </c>
      <c r="S174" s="40">
        <f t="shared" si="150"/>
        <v>4.3339690265959296</v>
      </c>
      <c r="T174" s="40">
        <f t="shared" si="151"/>
        <v>3.4926738281658931</v>
      </c>
      <c r="W174" s="10" t="str">
        <f t="shared" ref="W174:AB174" si="194">W29</f>
        <v>72 Customer service occupations</v>
      </c>
      <c r="X174" s="11">
        <f t="shared" si="194"/>
        <v>2.7793023014349605</v>
      </c>
      <c r="Y174" s="11">
        <f t="shared" si="194"/>
        <v>3.529531062668124</v>
      </c>
      <c r="Z174" s="11">
        <f t="shared" si="194"/>
        <v>3.3459715184080485</v>
      </c>
      <c r="AA174" s="11">
        <f t="shared" si="194"/>
        <v>4.123944555946732</v>
      </c>
      <c r="AB174" s="11">
        <f t="shared" si="194"/>
        <v>4.7660755574314209</v>
      </c>
      <c r="AD174" s="40">
        <f t="shared" si="153"/>
        <v>3.7808660506636116</v>
      </c>
      <c r="AE174" s="40">
        <f>IF(AB$151-Z$151 &lt;&gt; 0,(EXP(LN(AB174/Z174)/(AB$151-Z$151))-1)*100,0)</f>
        <v>2.3864720945645512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12.11990507456515</v>
      </c>
      <c r="C175" s="11">
        <f t="shared" si="146"/>
        <v>11.246567023941928</v>
      </c>
      <c r="D175" s="11">
        <f t="shared" si="146"/>
        <v>9.6346175429083818</v>
      </c>
      <c r="E175" s="11">
        <f t="shared" si="146"/>
        <v>11.652086264905332</v>
      </c>
      <c r="F175" s="11">
        <f t="shared" si="146"/>
        <v>11.516695604862987</v>
      </c>
      <c r="H175" s="40">
        <f t="shared" si="147"/>
        <v>-4.4859957978780169</v>
      </c>
      <c r="I175" s="40">
        <f t="shared" si="148"/>
        <v>1.196671281585715</v>
      </c>
      <c r="L175" s="10" t="str">
        <f t="shared" ref="L175:Q175" si="195">L30</f>
        <v>81 Process, plant and machine operatives</v>
      </c>
      <c r="M175" s="11">
        <f t="shared" si="195"/>
        <v>9.6333111566792766</v>
      </c>
      <c r="N175" s="11">
        <f t="shared" si="195"/>
        <v>8.7579951728478562</v>
      </c>
      <c r="O175" s="11">
        <f t="shared" si="195"/>
        <v>7.4504288763284032</v>
      </c>
      <c r="P175" s="11">
        <f t="shared" si="195"/>
        <v>8.8859350983373169</v>
      </c>
      <c r="Q175" s="11">
        <f t="shared" si="195"/>
        <v>8.652825824997624</v>
      </c>
      <c r="S175" s="40">
        <f t="shared" si="150"/>
        <v>-5.0092892995610701</v>
      </c>
      <c r="T175" s="40">
        <f t="shared" si="151"/>
        <v>1.0024199333742656</v>
      </c>
      <c r="W175" s="10" t="str">
        <f t="shared" ref="W175:AB175" si="196">W30</f>
        <v>81 Process, plant and machine operatives</v>
      </c>
      <c r="X175" s="11">
        <f t="shared" si="196"/>
        <v>2.486593917885878</v>
      </c>
      <c r="Y175" s="11">
        <f t="shared" si="196"/>
        <v>2.4885718510940724</v>
      </c>
      <c r="Z175" s="11">
        <f t="shared" si="196"/>
        <v>2.1841886665799857</v>
      </c>
      <c r="AA175" s="11">
        <f t="shared" si="196"/>
        <v>2.766151166568017</v>
      </c>
      <c r="AB175" s="11">
        <f t="shared" si="196"/>
        <v>2.8638697798653667</v>
      </c>
      <c r="AD175" s="40">
        <f t="shared" si="153"/>
        <v>-2.5600490999431402</v>
      </c>
      <c r="AE175" s="40">
        <f t="shared" si="154"/>
        <v>1.8226059662384442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11.020501374395677</v>
      </c>
      <c r="C176" s="11">
        <f t="shared" si="146"/>
        <v>13.398877803097751</v>
      </c>
      <c r="D176" s="11">
        <f t="shared" si="146"/>
        <v>11.811453837816073</v>
      </c>
      <c r="E176" s="11">
        <f t="shared" si="146"/>
        <v>12.749424906179852</v>
      </c>
      <c r="F176" s="11">
        <f t="shared" si="146"/>
        <v>12.948205787230521</v>
      </c>
      <c r="H176" s="40">
        <f t="shared" si="147"/>
        <v>1.3959014867102715</v>
      </c>
      <c r="I176" s="40">
        <f t="shared" si="148"/>
        <v>0.61446349167062486</v>
      </c>
      <c r="L176" s="10" t="str">
        <f t="shared" ref="L176:Q176" si="197">L31</f>
        <v>82 Transport and mobile machine drivers and operatives</v>
      </c>
      <c r="M176" s="11">
        <f t="shared" si="197"/>
        <v>10.468817785520194</v>
      </c>
      <c r="N176" s="11">
        <f t="shared" si="197"/>
        <v>12.765176434106928</v>
      </c>
      <c r="O176" s="11">
        <f t="shared" si="197"/>
        <v>11.275022394603765</v>
      </c>
      <c r="P176" s="11">
        <f t="shared" si="197"/>
        <v>11.928124669520985</v>
      </c>
      <c r="Q176" s="11">
        <f t="shared" si="197"/>
        <v>11.995002740110207</v>
      </c>
      <c r="S176" s="40">
        <f t="shared" si="150"/>
        <v>1.4948379447285554</v>
      </c>
      <c r="T176" s="40">
        <f t="shared" si="151"/>
        <v>0.41352100248535084</v>
      </c>
      <c r="W176" s="10" t="str">
        <f t="shared" ref="W176:AB176" si="198">W31</f>
        <v>82 Transport and mobile machine drivers and operatives</v>
      </c>
      <c r="X176" s="11">
        <f t="shared" si="198"/>
        <v>0.55168358887546909</v>
      </c>
      <c r="Y176" s="11">
        <f t="shared" si="198"/>
        <v>0.63370136899080287</v>
      </c>
      <c r="Z176" s="11">
        <f t="shared" si="198"/>
        <v>0.53643144321229308</v>
      </c>
      <c r="AA176" s="11">
        <f t="shared" si="198"/>
        <v>0.8213002366588581</v>
      </c>
      <c r="AB176" s="11">
        <f t="shared" si="198"/>
        <v>0.95320304712030779</v>
      </c>
      <c r="AD176" s="40">
        <f t="shared" si="153"/>
        <v>-0.55914900454314687</v>
      </c>
      <c r="AE176" s="40">
        <f t="shared" si="154"/>
        <v>3.9069857195432656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6.3052049007695761</v>
      </c>
      <c r="C177" s="11">
        <f t="shared" si="146"/>
        <v>5.7759610454543733</v>
      </c>
      <c r="D177" s="11">
        <f t="shared" si="146"/>
        <v>4.9681497222554007</v>
      </c>
      <c r="E177" s="11">
        <f t="shared" si="146"/>
        <v>4.2301032453367613</v>
      </c>
      <c r="F177" s="11">
        <f t="shared" si="146"/>
        <v>4.0645247357973924</v>
      </c>
      <c r="H177" s="40">
        <f t="shared" si="147"/>
        <v>-4.6547428925890921</v>
      </c>
      <c r="I177" s="40">
        <f t="shared" si="148"/>
        <v>-1.3294218231559407</v>
      </c>
      <c r="L177" s="10" t="str">
        <f t="shared" ref="L177:Q178" si="199">L32</f>
        <v>91 Elementary trades and related occupations</v>
      </c>
      <c r="M177" s="11">
        <f t="shared" si="199"/>
        <v>4.6794250298317879</v>
      </c>
      <c r="N177" s="11">
        <f t="shared" si="199"/>
        <v>4.3839754483576554</v>
      </c>
      <c r="O177" s="11">
        <f t="shared" si="199"/>
        <v>3.869380569481546</v>
      </c>
      <c r="P177" s="11">
        <f t="shared" si="199"/>
        <v>3.2880940912269918</v>
      </c>
      <c r="Q177" s="11">
        <f t="shared" si="199"/>
        <v>3.1775282937015996</v>
      </c>
      <c r="S177" s="40">
        <f t="shared" si="150"/>
        <v>-3.7302618511962593</v>
      </c>
      <c r="T177" s="40">
        <f t="shared" si="151"/>
        <v>-1.304686250304532</v>
      </c>
      <c r="W177" s="10" t="str">
        <f t="shared" ref="W177:AB178" si="200">W32</f>
        <v>91 Elementary trades and related occupations</v>
      </c>
      <c r="X177" s="11">
        <f t="shared" si="200"/>
        <v>1.6257798709377784</v>
      </c>
      <c r="Y177" s="11">
        <f t="shared" si="200"/>
        <v>1.3919855970967152</v>
      </c>
      <c r="Z177" s="11">
        <f t="shared" si="200"/>
        <v>1.0987691527738574</v>
      </c>
      <c r="AA177" s="11">
        <f t="shared" si="200"/>
        <v>0.94200915410976993</v>
      </c>
      <c r="AB177" s="11">
        <f t="shared" si="200"/>
        <v>0.88699644209579032</v>
      </c>
      <c r="AD177" s="40">
        <f t="shared" si="153"/>
        <v>-7.5367949629247093</v>
      </c>
      <c r="AE177" s="40">
        <f t="shared" si="154"/>
        <v>-1.4172274870379753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26.297812075344101</v>
      </c>
      <c r="C178" s="11">
        <f t="shared" si="146"/>
        <v>29.839642152226311</v>
      </c>
      <c r="D178" s="11">
        <f t="shared" si="146"/>
        <v>26.625968958204261</v>
      </c>
      <c r="E178" s="11">
        <f t="shared" si="146"/>
        <v>27.18825613893296</v>
      </c>
      <c r="F178" s="11">
        <f t="shared" si="146"/>
        <v>26.165935608902771</v>
      </c>
      <c r="H178" s="40">
        <f>IF(D$151-B$151 &lt;&gt; 0,(EXP(LN(D178/B178)/(D$151-B$151))-1)*100,0)</f>
        <v>0.24833326736566352</v>
      </c>
      <c r="I178" s="40">
        <f t="shared" ref="I178" si="201">IF(F$151-D$151 &lt;&gt; 0,(EXP(LN(F178/D178)/(F$151-D$151))-1)*100,0)</f>
        <v>-0.11612331761469141</v>
      </c>
      <c r="L178" s="10" t="str">
        <f t="shared" si="199"/>
        <v>92 Elementary administration and service occupations</v>
      </c>
      <c r="M178" s="11">
        <f t="shared" si="199"/>
        <v>13.060962825086337</v>
      </c>
      <c r="N178" s="11">
        <f t="shared" si="199"/>
        <v>14.192881896578315</v>
      </c>
      <c r="O178" s="11">
        <f t="shared" si="199"/>
        <v>13.131335644346661</v>
      </c>
      <c r="P178" s="11">
        <f t="shared" si="199"/>
        <v>14.10152372534883</v>
      </c>
      <c r="Q178" s="11">
        <f t="shared" si="199"/>
        <v>13.684266355311465</v>
      </c>
      <c r="S178" s="40">
        <f t="shared" ref="S178" si="202">IF(O$151-M$151 &lt;&gt; 0,(EXP(LN(O178/M178)/(O$151-M$151))-1)*100,0)</f>
        <v>0.10752903965325356</v>
      </c>
      <c r="T178" s="40">
        <f t="shared" ref="T178" si="203">IF(Q$151-O$151 &lt;&gt; 0,(EXP(LN(Q178/O178)/(Q$151-O$151))-1)*100,0)</f>
        <v>0.27534721190662914</v>
      </c>
      <c r="W178" s="10" t="str">
        <f t="shared" si="200"/>
        <v>92 Elementary administration and service occupations</v>
      </c>
      <c r="X178" s="11">
        <f t="shared" si="200"/>
        <v>13.236849250257757</v>
      </c>
      <c r="Y178" s="11">
        <f t="shared" si="200"/>
        <v>15.646760255648001</v>
      </c>
      <c r="Z178" s="11">
        <f t="shared" si="200"/>
        <v>13.494633313857635</v>
      </c>
      <c r="AA178" s="11">
        <f t="shared" si="200"/>
        <v>13.086732413584127</v>
      </c>
      <c r="AB178" s="11">
        <f t="shared" si="200"/>
        <v>12.481669253591299</v>
      </c>
      <c r="AD178" s="40">
        <f t="shared" ref="AD178" si="204">IF(Z$151-X$151 &lt;&gt; 0,(EXP(LN(Z178/X178)/(Z$151-X$151))-1)*100,0)</f>
        <v>0.38649545369684457</v>
      </c>
      <c r="AE178" s="40">
        <f t="shared" ref="AE178" si="205">IF(AB$151-Z$151 &lt;&gt; 0,(EXP(LN(AB178/Z178)/(AB$151-Z$151))-1)*100,0)</f>
        <v>-0.51885570824603544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282.63099999999997</v>
      </c>
      <c r="C180" s="34">
        <f t="shared" si="206"/>
        <v>303.53000000000003</v>
      </c>
      <c r="D180" s="34">
        <f t="shared" si="206"/>
        <v>294.91000000000014</v>
      </c>
      <c r="E180" s="34">
        <f t="shared" si="206"/>
        <v>302.78199999999993</v>
      </c>
      <c r="F180" s="34">
        <f t="shared" si="206"/>
        <v>315.26199999999994</v>
      </c>
      <c r="H180" s="43">
        <f>IF(D$151-B$151 &lt;&gt; 0,(EXP(LN(D180/B180)/(D$151-B$151))-1)*100,0)</f>
        <v>0.85418885277925849</v>
      </c>
      <c r="I180" s="43">
        <f t="shared" si="148"/>
        <v>0.44588320814156202</v>
      </c>
      <c r="L180" s="231" t="str">
        <f t="shared" ref="L180:Q180" si="207">L35</f>
        <v>All occupations</v>
      </c>
      <c r="M180" s="34">
        <f t="shared" si="207"/>
        <v>153.81378323031569</v>
      </c>
      <c r="N180" s="34">
        <f t="shared" si="207"/>
        <v>165.40819816758702</v>
      </c>
      <c r="O180" s="34">
        <f t="shared" si="207"/>
        <v>159.14946322827768</v>
      </c>
      <c r="P180" s="34">
        <f t="shared" si="207"/>
        <v>162.8607516489393</v>
      </c>
      <c r="Q180" s="34">
        <f t="shared" si="207"/>
        <v>167.78378220926311</v>
      </c>
      <c r="S180" s="43">
        <f t="shared" ref="S180" si="208">IF(O$151-M$151 &lt;&gt; 0,(EXP(LN(O180/M180)/(O$151-M$151))-1)*100,0)</f>
        <v>0.68435326872469116</v>
      </c>
      <c r="T180" s="43">
        <f t="shared" ref="T180" si="209">IF(Q$151-O$151 &lt;&gt; 0,(EXP(LN(Q180/O180)/(Q$151-O$151))-1)*100,0)</f>
        <v>0.35283673415718031</v>
      </c>
      <c r="W180" s="231" t="str">
        <f t="shared" ref="W180:AB180" si="210">W35</f>
        <v>All occupations</v>
      </c>
      <c r="X180" s="34">
        <f t="shared" si="210"/>
        <v>128.81721676968436</v>
      </c>
      <c r="Y180" s="34">
        <f t="shared" si="210"/>
        <v>138.12180183241298</v>
      </c>
      <c r="Z180" s="34">
        <f t="shared" si="210"/>
        <v>135.76053677172231</v>
      </c>
      <c r="AA180" s="34">
        <f t="shared" si="210"/>
        <v>139.92124835106065</v>
      </c>
      <c r="AB180" s="34">
        <f t="shared" si="210"/>
        <v>147.47821779073675</v>
      </c>
      <c r="AD180" s="43">
        <f t="shared" ref="AD180" si="211">IF(Z$151-X$151 &lt;&gt; 0,(EXP(LN(Z180/X180)/(Z$151-X$151))-1)*100,0)</f>
        <v>1.0554934320325504</v>
      </c>
      <c r="AE180" s="43">
        <f t="shared" ref="AE180" si="212">IF(AB$151-Z$151 &lt;&gt; 0,(EXP(LN(AB180/Z180)/(AB$151-Z$151))-1)*100,0)</f>
        <v>0.55344530874785747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Worcestershire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24.076161137400419</v>
      </c>
      <c r="C7" s="31">
        <f>'Occ T1'!C8</f>
        <v>28.181210560410015</v>
      </c>
      <c r="D7" s="31">
        <f>'Occ T1'!D8</f>
        <v>28.921634401011623</v>
      </c>
      <c r="E7" s="31">
        <f>'Occ T1'!E8</f>
        <v>29.703928341740422</v>
      </c>
      <c r="F7" s="31">
        <f>'Occ T1'!F8</f>
        <v>33.681778221552925</v>
      </c>
      <c r="H7" s="31">
        <f>C7-B7</f>
        <v>4.1050494230095964</v>
      </c>
      <c r="I7" s="31">
        <f>D7-C7</f>
        <v>0.74042384060160771</v>
      </c>
      <c r="J7" s="31">
        <f>E7-D7</f>
        <v>0.78229394072879899</v>
      </c>
      <c r="K7" s="31">
        <f>F7-E7</f>
        <v>3.9778498798125028</v>
      </c>
      <c r="L7" s="31">
        <f>F7-D7</f>
        <v>4.7601438205413018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16.518810212049289</v>
      </c>
      <c r="C8" s="32">
        <f>'Occ T2'!C8</f>
        <v>19.856638364746974</v>
      </c>
      <c r="D8" s="32">
        <f>'Occ T2'!D8</f>
        <v>20.278127809701456</v>
      </c>
      <c r="E8" s="32">
        <f>'Occ T2'!E8</f>
        <v>19.018139940102383</v>
      </c>
      <c r="F8" s="32">
        <f>'Occ T2'!F8</f>
        <v>21.079757062119686</v>
      </c>
      <c r="H8" s="31">
        <f t="shared" ref="H8:H9" si="0">C8-B8</f>
        <v>3.3378281526976856</v>
      </c>
      <c r="I8" s="31">
        <f t="shared" ref="I8:I9" si="1">D8-C8</f>
        <v>0.42148944495448148</v>
      </c>
      <c r="J8" s="31">
        <f t="shared" ref="J8:J9" si="2">E8-D8</f>
        <v>-1.2599878695990725</v>
      </c>
      <c r="K8" s="31">
        <f t="shared" ref="K8:K9" si="3">F8-E8</f>
        <v>2.061617122017303</v>
      </c>
      <c r="L8" s="31">
        <f t="shared" ref="L8:L49" si="4">F8-D8</f>
        <v>0.80162925241823046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7.5573509253511286</v>
      </c>
      <c r="C9" s="32">
        <f>'Occ T2'!C9</f>
        <v>8.3245721956630412</v>
      </c>
      <c r="D9" s="32">
        <f>'Occ T2'!D9</f>
        <v>8.6435065913101674</v>
      </c>
      <c r="E9" s="32">
        <f>'Occ T2'!E9</f>
        <v>10.685788401638039</v>
      </c>
      <c r="F9" s="32">
        <f>'Occ T2'!F9</f>
        <v>12.602021159433237</v>
      </c>
      <c r="H9" s="31">
        <f t="shared" si="0"/>
        <v>0.76722127031191256</v>
      </c>
      <c r="I9" s="31">
        <f t="shared" si="1"/>
        <v>0.31893439564712622</v>
      </c>
      <c r="J9" s="31">
        <f t="shared" si="2"/>
        <v>2.0422818103278715</v>
      </c>
      <c r="K9" s="31">
        <f t="shared" si="3"/>
        <v>1.9162327577951981</v>
      </c>
      <c r="L9" s="31">
        <f t="shared" si="4"/>
        <v>3.9585145681230696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50.121799433939927</v>
      </c>
      <c r="C11" s="31">
        <f>'Occ T1'!C9</f>
        <v>57.877242100284207</v>
      </c>
      <c r="D11" s="31">
        <f>'Occ T1'!D9</f>
        <v>60.527182508358948</v>
      </c>
      <c r="E11" s="31">
        <f>'Occ T1'!E9</f>
        <v>65.292206846922412</v>
      </c>
      <c r="F11" s="31">
        <f>'Occ T1'!F9</f>
        <v>73.021519827684131</v>
      </c>
      <c r="H11" s="31">
        <f>C11-B11</f>
        <v>7.7554426663442797</v>
      </c>
      <c r="I11" s="31">
        <f t="shared" ref="I11:I49" si="5">D11-C11</f>
        <v>2.6499404080747411</v>
      </c>
      <c r="J11" s="31">
        <f>E11-D11</f>
        <v>4.7650243385634639</v>
      </c>
      <c r="K11" s="31">
        <f>F11-E11</f>
        <v>7.7293129807617191</v>
      </c>
      <c r="L11" s="31">
        <f t="shared" si="4"/>
        <v>12.494337319325183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14.134806965968286</v>
      </c>
      <c r="C12" s="10">
        <f>'Occ T2'!C10</f>
        <v>16.38490623615256</v>
      </c>
      <c r="D12" s="10">
        <f>'Occ T2'!D10</f>
        <v>17.233884541865848</v>
      </c>
      <c r="E12" s="10">
        <f>'Occ T2'!E10</f>
        <v>18.022243482329877</v>
      </c>
      <c r="F12" s="10">
        <f>'Occ T2'!F10</f>
        <v>19.976868741120974</v>
      </c>
      <c r="H12" s="11">
        <f t="shared" ref="H12:K14" si="6">C12-B12</f>
        <v>2.2500992701842737</v>
      </c>
      <c r="I12" s="31">
        <f t="shared" si="5"/>
        <v>0.84897830571328825</v>
      </c>
      <c r="J12" s="11">
        <f t="shared" si="6"/>
        <v>0.78835894046402899</v>
      </c>
      <c r="K12" s="11">
        <f t="shared" si="6"/>
        <v>1.9546252587910971</v>
      </c>
      <c r="L12" s="31">
        <f t="shared" si="4"/>
        <v>2.742984199255126</v>
      </c>
    </row>
    <row r="13" spans="1:12" x14ac:dyDescent="0.2">
      <c r="A13" s="10" t="str">
        <f>'Occ T2'!A11</f>
        <v>22 Health professionals</v>
      </c>
      <c r="B13" s="10">
        <f>'Occ T2'!B11</f>
        <v>11.702974133255927</v>
      </c>
      <c r="C13" s="10">
        <f>'Occ T2'!C11</f>
        <v>14.199480089609814</v>
      </c>
      <c r="D13" s="10">
        <f>'Occ T2'!D11</f>
        <v>13.874797213235112</v>
      </c>
      <c r="E13" s="10">
        <f>'Occ T2'!E11</f>
        <v>15.035181104749748</v>
      </c>
      <c r="F13" s="10">
        <f>'Occ T2'!F11</f>
        <v>16.536520239592953</v>
      </c>
      <c r="H13" s="11">
        <f t="shared" si="6"/>
        <v>2.4965059563538876</v>
      </c>
      <c r="I13" s="31">
        <f t="shared" si="5"/>
        <v>-0.32468287637470183</v>
      </c>
      <c r="J13" s="11">
        <f t="shared" si="6"/>
        <v>1.1603838915146358</v>
      </c>
      <c r="K13" s="11">
        <f t="shared" si="6"/>
        <v>1.5013391348432048</v>
      </c>
      <c r="L13" s="31">
        <f t="shared" si="4"/>
        <v>2.6617230263578406</v>
      </c>
    </row>
    <row r="14" spans="1:12" x14ac:dyDescent="0.2">
      <c r="A14" s="10" t="str">
        <f>'Occ T2'!A12</f>
        <v>23 Teaching and other educational professionals</v>
      </c>
      <c r="B14" s="10">
        <f>'Occ T2'!B12</f>
        <v>10.881067285357572</v>
      </c>
      <c r="C14" s="10">
        <f>'Occ T2'!C12</f>
        <v>11.130108345242158</v>
      </c>
      <c r="D14" s="10">
        <f>'Occ T2'!D12</f>
        <v>11.798610757745342</v>
      </c>
      <c r="E14" s="10">
        <f>'Occ T2'!E12</f>
        <v>12.551632030030477</v>
      </c>
      <c r="F14" s="10">
        <f>'Occ T2'!F12</f>
        <v>14.062750901056758</v>
      </c>
      <c r="H14" s="11">
        <f t="shared" si="6"/>
        <v>0.24904105988458625</v>
      </c>
      <c r="I14" s="31">
        <f t="shared" si="5"/>
        <v>0.66850241250318376</v>
      </c>
      <c r="J14" s="11">
        <f t="shared" si="6"/>
        <v>0.75302127228513527</v>
      </c>
      <c r="K14" s="11">
        <f t="shared" si="6"/>
        <v>1.5111188710262802</v>
      </c>
      <c r="L14" s="31">
        <f t="shared" si="4"/>
        <v>2.2641401433114154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13.402951049358144</v>
      </c>
      <c r="C15" s="10">
        <f>'Occ T2'!C13</f>
        <v>16.16274742927968</v>
      </c>
      <c r="D15" s="10">
        <f>'Occ T2'!D13</f>
        <v>17.61988999551264</v>
      </c>
      <c r="E15" s="10">
        <f>'Occ T2'!E13</f>
        <v>19.683150229812316</v>
      </c>
      <c r="F15" s="10">
        <f>'Occ T2'!F13</f>
        <v>22.445379945913441</v>
      </c>
      <c r="H15" s="11">
        <f t="shared" ref="H15" si="7">C15-B15</f>
        <v>2.7597963799215357</v>
      </c>
      <c r="I15" s="31">
        <f t="shared" si="5"/>
        <v>1.4571425662329602</v>
      </c>
      <c r="J15" s="11">
        <f t="shared" ref="J15" si="8">E15-D15</f>
        <v>2.0632602342996762</v>
      </c>
      <c r="K15" s="11">
        <f t="shared" ref="K15" si="9">F15-E15</f>
        <v>2.7622297161011247</v>
      </c>
      <c r="L15" s="31">
        <f t="shared" si="4"/>
        <v>4.8254899504008009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32.240284176453081</v>
      </c>
      <c r="C17" s="31">
        <f>'Occ T1'!C10</f>
        <v>35.998907133525776</v>
      </c>
      <c r="D17" s="31">
        <f>'Occ T1'!D10</f>
        <v>37.21325862490545</v>
      </c>
      <c r="E17" s="31">
        <f>'Occ T1'!E10</f>
        <v>36.262953429652612</v>
      </c>
      <c r="F17" s="31">
        <f>'Occ T1'!F10</f>
        <v>39.446225586947399</v>
      </c>
      <c r="H17" s="31">
        <f t="shared" ref="H17:K21" si="10">C17-B17</f>
        <v>3.7586229570726957</v>
      </c>
      <c r="I17" s="31">
        <f t="shared" si="5"/>
        <v>1.2143514913796736</v>
      </c>
      <c r="J17" s="31">
        <f t="shared" si="10"/>
        <v>-0.95030519525283808</v>
      </c>
      <c r="K17" s="31">
        <f t="shared" si="10"/>
        <v>3.1832721572947875</v>
      </c>
      <c r="L17" s="31">
        <f t="shared" si="4"/>
        <v>2.2329669620419494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4.3801099499807972</v>
      </c>
      <c r="C18" s="10">
        <f>'Occ T2'!C14</f>
        <v>5.0368112834796168</v>
      </c>
      <c r="D18" s="10">
        <f>'Occ T2'!D14</f>
        <v>5.4513625890766892</v>
      </c>
      <c r="E18" s="10">
        <f>'Occ T2'!E14</f>
        <v>4.7713033601971526</v>
      </c>
      <c r="F18" s="10">
        <f>'Occ T2'!F14</f>
        <v>5.0729002366421199</v>
      </c>
      <c r="H18" s="11">
        <f t="shared" si="10"/>
        <v>0.65670133349881965</v>
      </c>
      <c r="I18" s="31">
        <f t="shared" si="5"/>
        <v>0.41455130559707243</v>
      </c>
      <c r="J18" s="11">
        <f t="shared" si="10"/>
        <v>-0.68005922887953663</v>
      </c>
      <c r="K18" s="11">
        <f t="shared" si="10"/>
        <v>0.30159687644496724</v>
      </c>
      <c r="L18" s="31">
        <f t="shared" si="4"/>
        <v>-0.37846235243456938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4.9099768797065568</v>
      </c>
      <c r="C19" s="10">
        <f>'Occ T2'!C15</f>
        <v>5.761083013980774</v>
      </c>
      <c r="D19" s="10">
        <f>'Occ T2'!D15</f>
        <v>5.7763247861711831</v>
      </c>
      <c r="E19" s="10">
        <f>'Occ T2'!E15</f>
        <v>5.9046633935566755</v>
      </c>
      <c r="F19" s="10">
        <f>'Occ T2'!F15</f>
        <v>6.5457953310386028</v>
      </c>
      <c r="H19" s="11">
        <f t="shared" si="10"/>
        <v>0.85110613427421722</v>
      </c>
      <c r="I19" s="31">
        <f t="shared" si="5"/>
        <v>1.5241772190409009E-2</v>
      </c>
      <c r="J19" s="11">
        <f t="shared" si="10"/>
        <v>0.12833860738549241</v>
      </c>
      <c r="K19" s="11">
        <f t="shared" si="10"/>
        <v>0.64113193748192732</v>
      </c>
      <c r="L19" s="31">
        <f t="shared" si="4"/>
        <v>0.76947054486741973</v>
      </c>
    </row>
    <row r="20" spans="1:12" x14ac:dyDescent="0.2">
      <c r="A20" s="10" t="str">
        <f>'Occ T2'!A16</f>
        <v>33 Protective service occupations</v>
      </c>
      <c r="B20" s="10">
        <f>'Occ T2'!B16</f>
        <v>2.6562526539235951</v>
      </c>
      <c r="C20" s="10">
        <f>'Occ T2'!C16</f>
        <v>2.842946057386897</v>
      </c>
      <c r="D20" s="10">
        <f>'Occ T2'!D16</f>
        <v>3.0126019813685625</v>
      </c>
      <c r="E20" s="10">
        <f>'Occ T2'!E16</f>
        <v>3.6246391590005445</v>
      </c>
      <c r="F20" s="10">
        <f>'Occ T2'!F16</f>
        <v>4.2450458952443411</v>
      </c>
      <c r="H20" s="11">
        <f t="shared" si="10"/>
        <v>0.18669340346330188</v>
      </c>
      <c r="I20" s="31">
        <f t="shared" si="5"/>
        <v>0.16965592398166551</v>
      </c>
      <c r="J20" s="11">
        <f t="shared" si="10"/>
        <v>0.61203717763198195</v>
      </c>
      <c r="K20" s="11">
        <f t="shared" si="10"/>
        <v>0.62040673624379661</v>
      </c>
      <c r="L20" s="31">
        <f t="shared" si="4"/>
        <v>1.2324439138757786</v>
      </c>
    </row>
    <row r="21" spans="1:12" x14ac:dyDescent="0.2">
      <c r="A21" s="10" t="str">
        <f>'Occ T2'!A17</f>
        <v>34 Culture, media and sports occupations</v>
      </c>
      <c r="B21" s="10">
        <f>'Occ T2'!B17</f>
        <v>4.7806902325231313</v>
      </c>
      <c r="C21" s="10">
        <f>'Occ T2'!C17</f>
        <v>5.2030621319517465</v>
      </c>
      <c r="D21" s="10">
        <f>'Occ T2'!D17</f>
        <v>5.3321918963352282</v>
      </c>
      <c r="E21" s="10">
        <f>'Occ T2'!E17</f>
        <v>5.0174195232958079</v>
      </c>
      <c r="F21" s="10">
        <f>'Occ T2'!F17</f>
        <v>5.6668359231269889</v>
      </c>
      <c r="H21" s="11">
        <f t="shared" si="10"/>
        <v>0.42237189942861519</v>
      </c>
      <c r="I21" s="31">
        <f t="shared" si="5"/>
        <v>0.12912976438348167</v>
      </c>
      <c r="J21" s="11">
        <f t="shared" si="10"/>
        <v>-0.31477237303942029</v>
      </c>
      <c r="K21" s="11">
        <f t="shared" si="10"/>
        <v>0.64941639983118105</v>
      </c>
      <c r="L21" s="31">
        <f t="shared" si="4"/>
        <v>0.33464402679176075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15.513254460319002</v>
      </c>
      <c r="C22" s="10">
        <f>'Occ T2'!C18</f>
        <v>17.155004646726738</v>
      </c>
      <c r="D22" s="10">
        <f>'Occ T2'!D18</f>
        <v>17.640777371953785</v>
      </c>
      <c r="E22" s="10">
        <f>'Occ T2'!E18</f>
        <v>16.944927993602427</v>
      </c>
      <c r="F22" s="10">
        <f>'Occ T2'!F18</f>
        <v>17.915648200895347</v>
      </c>
      <c r="H22" s="11">
        <f t="shared" ref="H22" si="11">C22-B22</f>
        <v>1.6417501864077355</v>
      </c>
      <c r="I22" s="31">
        <f t="shared" si="5"/>
        <v>0.48577272522704718</v>
      </c>
      <c r="J22" s="11">
        <f t="shared" ref="J22" si="12">E22-D22</f>
        <v>-0.69584937835135818</v>
      </c>
      <c r="K22" s="11">
        <f t="shared" ref="K22" si="13">F22-E22</f>
        <v>0.97072020729292063</v>
      </c>
      <c r="L22" s="31">
        <f t="shared" si="4"/>
        <v>0.27487082894156245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34.169541610087698</v>
      </c>
      <c r="C24" s="31">
        <f>'Occ T1'!C11</f>
        <v>33.664562207264169</v>
      </c>
      <c r="D24" s="31">
        <f>'Occ T1'!D11</f>
        <v>34.641600824238729</v>
      </c>
      <c r="E24" s="31">
        <f>'Occ T1'!E11</f>
        <v>33.051384794663306</v>
      </c>
      <c r="F24" s="31">
        <f>'Occ T1'!F11</f>
        <v>30.347208405009027</v>
      </c>
      <c r="H24" s="31">
        <f t="shared" ref="H24:K26" si="14">C24-B24</f>
        <v>-0.50497940282352971</v>
      </c>
      <c r="I24" s="31">
        <f t="shared" si="5"/>
        <v>0.97703861697456063</v>
      </c>
      <c r="J24" s="31">
        <f t="shared" si="14"/>
        <v>-1.5902160295754229</v>
      </c>
      <c r="K24" s="31">
        <f t="shared" si="14"/>
        <v>-2.704176389654279</v>
      </c>
      <c r="L24" s="31">
        <f t="shared" si="4"/>
        <v>-4.2943924192297018</v>
      </c>
    </row>
    <row r="25" spans="1:12" x14ac:dyDescent="0.2">
      <c r="A25" t="str">
        <f>'Occ T2'!A19</f>
        <v>41 Administrative occupations</v>
      </c>
      <c r="B25" s="32">
        <f>'Occ T2'!B19</f>
        <v>27.686964592795626</v>
      </c>
      <c r="C25" s="32">
        <f>'Occ T2'!C19</f>
        <v>27.74873078426614</v>
      </c>
      <c r="D25" s="32">
        <f>'Occ T2'!D19</f>
        <v>28.876632547995694</v>
      </c>
      <c r="E25" s="32">
        <f>'Occ T2'!E19</f>
        <v>26.933326469852343</v>
      </c>
      <c r="F25" s="32">
        <f>'Occ T2'!F19</f>
        <v>26.031324394836773</v>
      </c>
      <c r="H25" s="11">
        <f t="shared" si="14"/>
        <v>6.1766191470514542E-2</v>
      </c>
      <c r="I25" s="31">
        <f t="shared" si="5"/>
        <v>1.1279017637295539</v>
      </c>
      <c r="J25" s="11">
        <f t="shared" si="14"/>
        <v>-1.9433060781433511</v>
      </c>
      <c r="K25" s="11">
        <f t="shared" si="14"/>
        <v>-0.90200207501557017</v>
      </c>
      <c r="L25" s="31">
        <f t="shared" si="4"/>
        <v>-2.8453081531589213</v>
      </c>
    </row>
    <row r="26" spans="1:12" x14ac:dyDescent="0.2">
      <c r="A26" t="str">
        <f>'Occ T2'!A20</f>
        <v>42 Secretarial and related occupations</v>
      </c>
      <c r="B26" s="32">
        <f>'Occ T2'!B20</f>
        <v>6.4825770172920754</v>
      </c>
      <c r="C26" s="32">
        <f>'Occ T2'!C20</f>
        <v>5.9158314229980276</v>
      </c>
      <c r="D26" s="32">
        <f>'Occ T2'!D20</f>
        <v>5.7649682762430361</v>
      </c>
      <c r="E26" s="32">
        <f>'Occ T2'!E20</f>
        <v>6.1180583248109626</v>
      </c>
      <c r="F26" s="32">
        <f>'Occ T2'!F20</f>
        <v>4.3158840101722564</v>
      </c>
      <c r="H26" s="11">
        <f t="shared" si="14"/>
        <v>-0.56674559429404781</v>
      </c>
      <c r="I26" s="31">
        <f t="shared" si="5"/>
        <v>-0.15086314675499146</v>
      </c>
      <c r="J26" s="11">
        <f t="shared" si="14"/>
        <v>0.35309004856792647</v>
      </c>
      <c r="K26" s="11">
        <f t="shared" si="14"/>
        <v>-1.8021743146387061</v>
      </c>
      <c r="L26" s="31">
        <f t="shared" si="4"/>
        <v>-1.4490842660707797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35.154203125093879</v>
      </c>
      <c r="C28" s="31">
        <f>'Occ T1'!C12</f>
        <v>35.835875612075704</v>
      </c>
      <c r="D28" s="31">
        <f>'Occ T1'!D12</f>
        <v>30.53197246111197</v>
      </c>
      <c r="E28" s="31">
        <f>'Occ T1'!E12</f>
        <v>30.234375434496382</v>
      </c>
      <c r="F28" s="31">
        <f>'Occ T1'!F12</f>
        <v>28.373327767114084</v>
      </c>
      <c r="H28" s="31">
        <f t="shared" ref="H28:K30" si="15">C28-B28</f>
        <v>0.68167248698182448</v>
      </c>
      <c r="I28" s="31">
        <f t="shared" si="5"/>
        <v>-5.303903150963734</v>
      </c>
      <c r="J28" s="31">
        <f t="shared" si="15"/>
        <v>-0.29759702661558762</v>
      </c>
      <c r="K28" s="31">
        <f t="shared" si="15"/>
        <v>-1.861047667382298</v>
      </c>
      <c r="L28" s="31">
        <f t="shared" si="4"/>
        <v>-2.1586446939978856</v>
      </c>
    </row>
    <row r="29" spans="1:12" x14ac:dyDescent="0.2">
      <c r="A29" s="10" t="str">
        <f>'Occ T2'!A21</f>
        <v>51 Skilled agricultural and related trades</v>
      </c>
      <c r="B29" s="10">
        <f>'Occ T2'!B21</f>
        <v>4.3303802647780225</v>
      </c>
      <c r="C29" s="10">
        <f>'Occ T2'!C21</f>
        <v>3.6264020256790088</v>
      </c>
      <c r="D29" s="10">
        <f>'Occ T2'!D21</f>
        <v>2.9902915002137971</v>
      </c>
      <c r="E29" s="10">
        <f>'Occ T2'!E21</f>
        <v>3.0503588969869986</v>
      </c>
      <c r="F29" s="10">
        <f>'Occ T2'!F21</f>
        <v>3.2337959112924897</v>
      </c>
      <c r="H29" s="11">
        <f t="shared" si="15"/>
        <v>-0.70397823909901369</v>
      </c>
      <c r="I29" s="31">
        <f t="shared" si="5"/>
        <v>-0.63611052546521174</v>
      </c>
      <c r="J29" s="11">
        <f t="shared" si="15"/>
        <v>6.0067396773201498E-2</v>
      </c>
      <c r="K29" s="11">
        <f t="shared" si="15"/>
        <v>0.18343701430549109</v>
      </c>
      <c r="L29" s="31">
        <f t="shared" si="4"/>
        <v>0.24350441107869258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14.686889462892088</v>
      </c>
      <c r="C30" s="10">
        <f>'Occ T2'!C22</f>
        <v>14.958160723083031</v>
      </c>
      <c r="D30" s="10">
        <f>'Occ T2'!D22</f>
        <v>12.47740893442726</v>
      </c>
      <c r="E30" s="10">
        <f>'Occ T2'!E22</f>
        <v>12.274453692199687</v>
      </c>
      <c r="F30" s="10">
        <f>'Occ T2'!F22</f>
        <v>11.526201879638487</v>
      </c>
      <c r="H30" s="11">
        <f t="shared" si="15"/>
        <v>0.27127126019094305</v>
      </c>
      <c r="I30" s="31">
        <f t="shared" si="5"/>
        <v>-2.4807517886557715</v>
      </c>
      <c r="J30" s="11">
        <f t="shared" si="15"/>
        <v>-0.20295524222757244</v>
      </c>
      <c r="K30" s="11">
        <f t="shared" si="15"/>
        <v>-0.74825181256120032</v>
      </c>
      <c r="L30" s="31">
        <f t="shared" si="4"/>
        <v>-0.95120705478877277</v>
      </c>
    </row>
    <row r="31" spans="1:12" x14ac:dyDescent="0.2">
      <c r="A31" s="10" t="str">
        <f>'Occ T2'!A23</f>
        <v>53 Skilled construction and building trades</v>
      </c>
      <c r="B31" s="10">
        <f>'Occ T2'!B23</f>
        <v>10.39931661456926</v>
      </c>
      <c r="C31" s="10">
        <f>'Occ T2'!C23</f>
        <v>12.128045101682032</v>
      </c>
      <c r="D31" s="10">
        <f>'Occ T2'!D23</f>
        <v>9.9066598861708197</v>
      </c>
      <c r="E31" s="10">
        <f>'Occ T2'!E23</f>
        <v>10.003390457240739</v>
      </c>
      <c r="F31" s="10">
        <f>'Occ T2'!F23</f>
        <v>8.8284024230900169</v>
      </c>
      <c r="H31" s="11">
        <f t="shared" ref="H31:H32" si="16">C31-B31</f>
        <v>1.7287284871127717</v>
      </c>
      <c r="I31" s="31">
        <f t="shared" si="5"/>
        <v>-2.2213852155112122</v>
      </c>
      <c r="J31" s="11">
        <f t="shared" ref="J31:J32" si="17">E31-D31</f>
        <v>9.6730571069919336E-2</v>
      </c>
      <c r="K31" s="11">
        <f t="shared" ref="K31:K32" si="18">F31-E31</f>
        <v>-1.1749880341507222</v>
      </c>
      <c r="L31" s="31">
        <f t="shared" si="4"/>
        <v>-1.0782574630808028</v>
      </c>
    </row>
    <row r="32" spans="1:12" x14ac:dyDescent="0.2">
      <c r="A32" s="10" t="str">
        <f>'Occ T2'!A24</f>
        <v>54 Textiles, printing and other skilled trades</v>
      </c>
      <c r="B32" s="10">
        <f>'Occ T2'!B24</f>
        <v>5.7376167828545093</v>
      </c>
      <c r="C32" s="10">
        <f>'Occ T2'!C24</f>
        <v>5.1232677616316309</v>
      </c>
      <c r="D32" s="10">
        <f>'Occ T2'!D24</f>
        <v>5.1576121403000954</v>
      </c>
      <c r="E32" s="10">
        <f>'Occ T2'!E24</f>
        <v>4.9061723880689572</v>
      </c>
      <c r="F32" s="10">
        <f>'Occ T2'!F24</f>
        <v>4.7849275530930928</v>
      </c>
      <c r="H32" s="11">
        <f t="shared" si="16"/>
        <v>-0.61434902122287838</v>
      </c>
      <c r="I32" s="31">
        <f t="shared" si="5"/>
        <v>3.4344378668464515E-2</v>
      </c>
      <c r="J32" s="11">
        <f t="shared" si="17"/>
        <v>-0.25143975223113824</v>
      </c>
      <c r="K32" s="11">
        <f t="shared" si="18"/>
        <v>-0.12124483497586436</v>
      </c>
      <c r="L32" s="31">
        <f t="shared" si="4"/>
        <v>-0.37268458720700259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27.774672603691172</v>
      </c>
      <c r="C34" s="31">
        <f>'Occ T1'!C13</f>
        <v>28.593307896228175</v>
      </c>
      <c r="D34" s="31">
        <f>'Occ T1'!D13</f>
        <v>27.258138847486396</v>
      </c>
      <c r="E34" s="31">
        <f>'Occ T1'!E13</f>
        <v>29.09484868505854</v>
      </c>
      <c r="F34" s="31">
        <f>'Occ T1'!F13</f>
        <v>31.765186667557494</v>
      </c>
      <c r="H34" s="31">
        <f t="shared" ref="H34:K36" si="19">C34-B34</f>
        <v>0.81863529253700307</v>
      </c>
      <c r="I34" s="31">
        <f t="shared" si="5"/>
        <v>-1.3351690487417791</v>
      </c>
      <c r="J34" s="31">
        <f t="shared" si="19"/>
        <v>1.836709837572144</v>
      </c>
      <c r="K34" s="31">
        <f t="shared" si="19"/>
        <v>2.6703379824989533</v>
      </c>
      <c r="L34" s="31">
        <f t="shared" si="4"/>
        <v>4.5070478200710973</v>
      </c>
    </row>
    <row r="35" spans="1:12" x14ac:dyDescent="0.2">
      <c r="A35" s="10" t="str">
        <f>'Occ T2'!A25</f>
        <v>61 Caring personal service occupations</v>
      </c>
      <c r="B35" s="10">
        <f>'Occ T2'!B25</f>
        <v>21.045743997020093</v>
      </c>
      <c r="C35" s="10">
        <f>'Occ T2'!C25</f>
        <v>21.909636294259879</v>
      </c>
      <c r="D35" s="10">
        <f>'Occ T2'!D25</f>
        <v>21.11055163305133</v>
      </c>
      <c r="E35" s="10">
        <f>'Occ T2'!E25</f>
        <v>22.953062307058591</v>
      </c>
      <c r="F35" s="10">
        <f>'Occ T2'!F25</f>
        <v>25.401535280480452</v>
      </c>
      <c r="G35" s="10"/>
      <c r="H35" s="11">
        <f t="shared" si="19"/>
        <v>0.86389229723978644</v>
      </c>
      <c r="I35" s="31">
        <f t="shared" si="5"/>
        <v>-0.79908466120854982</v>
      </c>
      <c r="J35" s="11">
        <f t="shared" si="19"/>
        <v>1.8425106740072614</v>
      </c>
      <c r="K35" s="11">
        <f t="shared" si="19"/>
        <v>2.4484729734218611</v>
      </c>
      <c r="L35" s="31">
        <f t="shared" si="4"/>
        <v>4.2909836474291225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6.4696831393279011</v>
      </c>
      <c r="C36" s="10">
        <f>'Occ T2'!C26</f>
        <v>6.4405878979009943</v>
      </c>
      <c r="D36" s="10">
        <f>'Occ T2'!D26</f>
        <v>5.8418268841951067</v>
      </c>
      <c r="E36" s="10">
        <f>'Occ T2'!E26</f>
        <v>5.8929378024045516</v>
      </c>
      <c r="F36" s="10">
        <f>'Occ T2'!F26</f>
        <v>6.0876405004060183</v>
      </c>
      <c r="G36" s="10"/>
      <c r="H36" s="11">
        <f t="shared" si="19"/>
        <v>-2.9095241426906782E-2</v>
      </c>
      <c r="I36" s="31">
        <f t="shared" si="5"/>
        <v>-0.59876101370588763</v>
      </c>
      <c r="J36" s="11">
        <f t="shared" si="19"/>
        <v>5.1110918209444911E-2</v>
      </c>
      <c r="K36" s="11">
        <f t="shared" si="19"/>
        <v>0.19470269800146678</v>
      </c>
      <c r="L36" s="31">
        <f t="shared" si="4"/>
        <v>0.24581361621091169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0.25924546734317794</v>
      </c>
      <c r="C37" s="10">
        <f>'Occ T2'!C27</f>
        <v>0.24308370406730159</v>
      </c>
      <c r="D37" s="10">
        <f>'Occ T2'!D27</f>
        <v>0.30576033023996019</v>
      </c>
      <c r="E37" s="10">
        <f>'Occ T2'!E27</f>
        <v>0.24884857559540061</v>
      </c>
      <c r="F37" s="10">
        <f>'Occ T2'!F27</f>
        <v>0.27601088667102347</v>
      </c>
      <c r="G37" s="10"/>
      <c r="H37" s="11">
        <f t="shared" ref="H37" si="20">C37-B37</f>
        <v>-1.6161763275876345E-2</v>
      </c>
      <c r="I37" s="31">
        <f t="shared" ref="I37" si="21">D37-C37</f>
        <v>6.2676626172658595E-2</v>
      </c>
      <c r="J37" s="11">
        <f t="shared" ref="J37" si="22">E37-D37</f>
        <v>-5.6911754644559581E-2</v>
      </c>
      <c r="K37" s="11">
        <f t="shared" ref="K37" si="23">F37-E37</f>
        <v>2.7162311075622864E-2</v>
      </c>
      <c r="L37" s="31">
        <f t="shared" ref="L37" si="24">F37-D37</f>
        <v>-2.9749443568936718E-2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23.350914488259292</v>
      </c>
      <c r="C39" s="31">
        <f>'Occ T1'!C14</f>
        <v>23.117846465491599</v>
      </c>
      <c r="D39" s="31">
        <f>'Occ T1'!D14</f>
        <v>22.776022271702828</v>
      </c>
      <c r="E39" s="31">
        <f>'Occ T1'!E14</f>
        <v>23.322431912111362</v>
      </c>
      <c r="F39" s="31">
        <f>'Occ T1'!F14</f>
        <v>23.931391787341216</v>
      </c>
      <c r="H39" s="31">
        <f>C39-B39</f>
        <v>-0.2330680227676929</v>
      </c>
      <c r="I39" s="31">
        <f t="shared" si="5"/>
        <v>-0.34182419378877071</v>
      </c>
      <c r="J39" s="31">
        <f>E39-D39</f>
        <v>0.5464096404085339</v>
      </c>
      <c r="K39" s="31">
        <f>F39-E39</f>
        <v>0.60895987522985351</v>
      </c>
      <c r="L39" s="31">
        <f t="shared" si="4"/>
        <v>1.1553695156383874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18.487794894167543</v>
      </c>
      <c r="C40" s="126">
        <f>'Occ T2'!C28</f>
        <v>17.314137457152146</v>
      </c>
      <c r="D40" s="126">
        <f>'Occ T2'!D28</f>
        <v>16.853799106514906</v>
      </c>
      <c r="E40" s="126">
        <f>'Occ T2'!E28</f>
        <v>15.55307240997284</v>
      </c>
      <c r="F40" s="126">
        <f>'Occ T2'!F28</f>
        <v>14.853776476945733</v>
      </c>
      <c r="G40"/>
      <c r="H40" s="11">
        <f>C40-B40</f>
        <v>-1.1736574370153967</v>
      </c>
      <c r="I40" s="31">
        <f t="shared" si="5"/>
        <v>-0.46033835063724027</v>
      </c>
      <c r="J40" s="11">
        <f t="shared" ref="J40" si="25">E40-D40</f>
        <v>-1.3007266965420659</v>
      </c>
      <c r="K40" s="11">
        <f t="shared" ref="K40" si="26">F40-E40</f>
        <v>-0.69929593302710735</v>
      </c>
      <c r="L40" s="31">
        <f t="shared" si="4"/>
        <v>-2.0000226295691732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4.8631195940917502</v>
      </c>
      <c r="C41" s="126">
        <f>'Occ T2'!C29</f>
        <v>5.8037090083394522</v>
      </c>
      <c r="D41" s="126">
        <f>'Occ T2'!D29</f>
        <v>5.9222231651879218</v>
      </c>
      <c r="E41" s="126">
        <f>'Occ T2'!E29</f>
        <v>7.7693595021385242</v>
      </c>
      <c r="F41" s="126">
        <f>'Occ T2'!F29</f>
        <v>9.0776153103954833</v>
      </c>
      <c r="G41"/>
      <c r="H41" s="11">
        <f t="shared" ref="H41" si="27">C41-B41</f>
        <v>0.94058941424770204</v>
      </c>
      <c r="I41" s="31">
        <f t="shared" si="5"/>
        <v>0.11851415684846955</v>
      </c>
      <c r="J41" s="11">
        <f t="shared" ref="J41" si="28">E41-D41</f>
        <v>1.8471363369506024</v>
      </c>
      <c r="K41" s="11">
        <f t="shared" ref="K41" si="29">F41-E41</f>
        <v>1.3082558082569591</v>
      </c>
      <c r="L41" s="31">
        <f t="shared" si="4"/>
        <v>3.1553921452075615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23.140406448960825</v>
      </c>
      <c r="C43" s="31">
        <f>'Occ T1'!C15</f>
        <v>24.645444827039679</v>
      </c>
      <c r="D43" s="31">
        <f>'Occ T1'!D15</f>
        <v>21.446071380724455</v>
      </c>
      <c r="E43" s="31">
        <f>'Occ T1'!E15</f>
        <v>24.401511171085183</v>
      </c>
      <c r="F43" s="31">
        <f>'Occ T1'!F15</f>
        <v>24.464901392093509</v>
      </c>
      <c r="H43" s="31">
        <f t="shared" ref="H43:K45" si="30">C43-B43</f>
        <v>1.5050383780788543</v>
      </c>
      <c r="I43" s="31">
        <f t="shared" si="5"/>
        <v>-3.1993734463152244</v>
      </c>
      <c r="J43" s="31">
        <f t="shared" si="30"/>
        <v>2.9554397903607281</v>
      </c>
      <c r="K43" s="31">
        <f t="shared" si="30"/>
        <v>6.3390221008326364E-2</v>
      </c>
      <c r="L43" s="31">
        <f t="shared" si="4"/>
        <v>3.0188300113690545</v>
      </c>
    </row>
    <row r="44" spans="1:12" x14ac:dyDescent="0.2">
      <c r="A44" s="10" t="str">
        <f>'Occ T2'!A30</f>
        <v>81 Process, plant and machine operatives</v>
      </c>
      <c r="B44" s="10">
        <f>'Occ T2'!B30</f>
        <v>12.11990507456515</v>
      </c>
      <c r="C44" s="10">
        <f>'Occ T2'!C30</f>
        <v>11.246567023941928</v>
      </c>
      <c r="D44" s="10">
        <f>'Occ T2'!D30</f>
        <v>9.6346175429083818</v>
      </c>
      <c r="E44" s="10">
        <f>'Occ T2'!E30</f>
        <v>11.652086264905332</v>
      </c>
      <c r="F44" s="10">
        <f>'Occ T2'!F30</f>
        <v>11.516695604862987</v>
      </c>
      <c r="H44" s="11">
        <f t="shared" si="30"/>
        <v>-0.87333805062322156</v>
      </c>
      <c r="I44" s="31">
        <f t="shared" si="5"/>
        <v>-1.6119494810335464</v>
      </c>
      <c r="J44" s="11">
        <f t="shared" si="30"/>
        <v>2.0174687219969503</v>
      </c>
      <c r="K44" s="11">
        <f t="shared" si="30"/>
        <v>-0.13539066004234535</v>
      </c>
      <c r="L44" s="31">
        <f t="shared" si="4"/>
        <v>1.8820780619546049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11.020501374395677</v>
      </c>
      <c r="C45" s="10">
        <f>'Occ T2'!C31</f>
        <v>13.398877803097751</v>
      </c>
      <c r="D45" s="10">
        <f>'Occ T2'!D31</f>
        <v>11.811453837816073</v>
      </c>
      <c r="E45" s="10">
        <f>'Occ T2'!E31</f>
        <v>12.749424906179852</v>
      </c>
      <c r="F45" s="10">
        <f>'Occ T2'!F31</f>
        <v>12.948205787230521</v>
      </c>
      <c r="H45" s="11">
        <f t="shared" si="30"/>
        <v>2.3783764287020741</v>
      </c>
      <c r="I45" s="31">
        <f t="shared" si="5"/>
        <v>-1.587423965281678</v>
      </c>
      <c r="J45" s="11">
        <f t="shared" si="30"/>
        <v>0.93797106836377964</v>
      </c>
      <c r="K45" s="11">
        <f t="shared" si="30"/>
        <v>0.19878088105066816</v>
      </c>
      <c r="L45" s="31">
        <f t="shared" si="4"/>
        <v>1.1367519494144478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32.603016976113679</v>
      </c>
      <c r="C47" s="31">
        <f>'Occ T1'!C16</f>
        <v>35.615603197680684</v>
      </c>
      <c r="D47" s="31">
        <f>'Occ T1'!D16</f>
        <v>31.594118680459662</v>
      </c>
      <c r="E47" s="31">
        <f>'Occ T1'!E16</f>
        <v>31.418359384269721</v>
      </c>
      <c r="F47" s="31">
        <f>'Occ T1'!F16</f>
        <v>30.230460344700163</v>
      </c>
      <c r="H47" s="31">
        <f t="shared" ref="H47:K49" si="31">C47-B47</f>
        <v>3.0125862215670054</v>
      </c>
      <c r="I47" s="31">
        <f t="shared" si="5"/>
        <v>-4.0214845172210225</v>
      </c>
      <c r="J47" s="31">
        <f t="shared" si="31"/>
        <v>-0.17575929618994124</v>
      </c>
      <c r="K47" s="31">
        <f t="shared" si="31"/>
        <v>-1.1878990395695581</v>
      </c>
      <c r="L47" s="31">
        <f t="shared" si="4"/>
        <v>-1.3636583357594994</v>
      </c>
    </row>
    <row r="48" spans="1:12" x14ac:dyDescent="0.2">
      <c r="A48" s="10" t="str">
        <f>'Occ T2'!A32</f>
        <v>91 Elementary trades and related occupations</v>
      </c>
      <c r="B48" s="10">
        <f>'Occ T2'!B32</f>
        <v>6.3052049007695761</v>
      </c>
      <c r="C48" s="10">
        <f>'Occ T2'!C32</f>
        <v>5.7759610454543733</v>
      </c>
      <c r="D48" s="10">
        <f>'Occ T2'!D32</f>
        <v>4.9681497222554007</v>
      </c>
      <c r="E48" s="10">
        <f>'Occ T2'!E32</f>
        <v>4.2301032453367613</v>
      </c>
      <c r="F48" s="10">
        <f>'Occ T2'!F32</f>
        <v>4.0645247357973924</v>
      </c>
      <c r="H48" s="11">
        <f t="shared" si="31"/>
        <v>-0.52924385531520279</v>
      </c>
      <c r="I48" s="31">
        <f t="shared" si="5"/>
        <v>-0.80781132319897253</v>
      </c>
      <c r="J48" s="11">
        <f t="shared" si="31"/>
        <v>-0.73804647691863945</v>
      </c>
      <c r="K48" s="11">
        <f t="shared" si="31"/>
        <v>-0.16557850953936892</v>
      </c>
      <c r="L48" s="31">
        <f t="shared" si="4"/>
        <v>-0.90362498645800837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26.297812075344101</v>
      </c>
      <c r="C49" s="10">
        <f>'Occ T2'!C33</f>
        <v>29.839642152226311</v>
      </c>
      <c r="D49" s="10">
        <f>'Occ T2'!D33</f>
        <v>26.625968958204261</v>
      </c>
      <c r="E49" s="10">
        <f>'Occ T2'!E33</f>
        <v>27.18825613893296</v>
      </c>
      <c r="F49" s="10">
        <f>'Occ T2'!F33</f>
        <v>26.165935608902771</v>
      </c>
      <c r="H49" s="11">
        <f t="shared" si="31"/>
        <v>3.54183007688221</v>
      </c>
      <c r="I49" s="31">
        <f t="shared" si="5"/>
        <v>-3.21367319402205</v>
      </c>
      <c r="J49" s="11">
        <f t="shared" si="31"/>
        <v>0.5622871807286991</v>
      </c>
      <c r="K49" s="11">
        <f t="shared" si="31"/>
        <v>-1.0223205300301892</v>
      </c>
      <c r="L49" s="31">
        <f t="shared" si="4"/>
        <v>-0.46003334930149009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282.63099999999997</v>
      </c>
      <c r="C51" s="34">
        <f>'Occ T1'!C18</f>
        <v>303.53000000000003</v>
      </c>
      <c r="D51" s="34">
        <f>'Occ T1'!D18</f>
        <v>294.91000000000008</v>
      </c>
      <c r="E51" s="34">
        <f>'Occ T1'!E18</f>
        <v>302.78199999999993</v>
      </c>
      <c r="F51" s="34">
        <f>'Occ T1'!F18</f>
        <v>315.26199999999994</v>
      </c>
      <c r="G51" s="24"/>
      <c r="H51" s="34">
        <f>C51-B51</f>
        <v>20.899000000000058</v>
      </c>
      <c r="I51" s="205">
        <f>D51-C51</f>
        <v>-8.6199999999999477</v>
      </c>
      <c r="J51" s="34">
        <f>E51-D51</f>
        <v>7.8719999999998436</v>
      </c>
      <c r="K51" s="34">
        <f>F51-E51</f>
        <v>12.480000000000018</v>
      </c>
      <c r="L51" s="205">
        <f>F51-D51</f>
        <v>20.351999999999862</v>
      </c>
    </row>
    <row r="53" spans="1:12" ht="15.75" x14ac:dyDescent="0.25">
      <c r="A53" s="19" t="str">
        <f>CONCATENATE(A1," (Continued)")</f>
        <v>Occupation Table 3  Employment Change by Occupation in Occupation Group (SOC 2020), 2015-2035, Worcestershire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4.0143120229419127</v>
      </c>
      <c r="C59" s="44">
        <f>IF(AND(D$5-C$5 &lt;&gt; 0,D7 &lt;&gt; 0,C7 &lt;&gt; 0),(EXP(LN(D7/C7)/(D$5-C$5))-1)*100,0)</f>
        <v>2.6273670501641977</v>
      </c>
      <c r="D59" s="44">
        <f>IF(AND(E$5-D$5 &lt;&gt; 0,E7 &lt;&gt; 0,D7 &lt;&gt; 0),(EXP(LN(E7/D7)/(E$5-D$5))-1)*100,0)</f>
        <v>0.53521506996376811</v>
      </c>
      <c r="E59" s="44">
        <f>IF(AND(F$5-E$5 &lt;&gt; 0,F7 &lt;&gt; 0,E7 &lt;&gt; 0),(EXP(LN(F7/E7)/(F$5-E$5))-1)*100,0)</f>
        <v>1.2647074390847557</v>
      </c>
      <c r="F59" s="44">
        <f>IF(AND(F$5-D$5 &lt;&gt; 0,F7 &lt;&gt; 0,D7 &lt;&gt; 0),(EXP(LN(F7/D7)/(F$5-D$5))-1)*100,0)</f>
        <v>1.0209570646713573</v>
      </c>
      <c r="H59" s="44">
        <f>(B7/B$51)*100</f>
        <v>8.5185847049334367</v>
      </c>
      <c r="I59" s="44">
        <f>(C7/C$51)*100</f>
        <v>9.2844893619774034</v>
      </c>
      <c r="J59" s="44">
        <f>(D7/D$51)*100</f>
        <v>9.8069358112683922</v>
      </c>
      <c r="K59" s="44">
        <f>(E7/E$51)*100</f>
        <v>9.8103349412251823</v>
      </c>
      <c r="L59" s="44">
        <f>(F7/F$51)*100</f>
        <v>10.683741846956794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4.7084523970829739</v>
      </c>
      <c r="C60" s="44">
        <f t="shared" si="32"/>
        <v>2.1226626441602781</v>
      </c>
      <c r="D60" s="44">
        <f t="shared" si="32"/>
        <v>-1.2747967432015894</v>
      </c>
      <c r="E60" s="44">
        <f t="shared" si="32"/>
        <v>1.0345138902411399</v>
      </c>
      <c r="F60" s="44">
        <f>IF(AND(F$5-D$5 &lt;&gt; 0,F8 &lt;&gt; 0,D8 &lt;&gt; 0),(EXP(LN(F8/D8)/(F$5-D$5))-1)*100,0)</f>
        <v>0.25880326330911529</v>
      </c>
      <c r="H60" s="44">
        <f t="shared" ref="H60:L60" si="33">(B8/B$51)*100</f>
        <v>5.8446561813988174</v>
      </c>
      <c r="I60" s="44">
        <f t="shared" si="33"/>
        <v>6.5419030622169059</v>
      </c>
      <c r="J60" s="44">
        <f t="shared" si="33"/>
        <v>6.8760394051410429</v>
      </c>
      <c r="K60" s="44">
        <f t="shared" si="33"/>
        <v>6.2811329405652874</v>
      </c>
      <c r="L60" s="44">
        <f t="shared" si="33"/>
        <v>6.6864249614985907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2.4467260004313207</v>
      </c>
      <c r="C61" s="44">
        <f>IF(AND(D$5-C$5 &lt;&gt; 0,D9 &lt;&gt; 0,C9 &lt;&gt; 0),(EXP(LN(D9/C9)/(D$5-C$5))-1)*100,0)</f>
        <v>3.8312406710015123</v>
      </c>
      <c r="D61" s="44">
        <f t="shared" si="34"/>
        <v>4.3333904351669839</v>
      </c>
      <c r="E61" s="44">
        <f t="shared" si="34"/>
        <v>1.6631035074043954</v>
      </c>
      <c r="F61" s="44">
        <f>IF(AND(F$5-D$5 &lt;&gt; 0,F9 &lt;&gt; 0,D9 &lt;&gt; 0),(EXP(LN(F9/D9)/(F$5-D$5))-1)*100,0)</f>
        <v>2.5455178197404171</v>
      </c>
      <c r="H61" s="44">
        <f t="shared" ref="H61:L61" si="35">(B9/B$51)*100</f>
        <v>2.6739285235346193</v>
      </c>
      <c r="I61" s="44">
        <f t="shared" si="35"/>
        <v>2.7425862997604984</v>
      </c>
      <c r="J61" s="44">
        <f t="shared" si="35"/>
        <v>2.9308964061273488</v>
      </c>
      <c r="K61" s="44">
        <f t="shared" si="35"/>
        <v>3.5292020006598945</v>
      </c>
      <c r="L61" s="44">
        <f t="shared" si="35"/>
        <v>3.9973168854582029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3.6621694466422827</v>
      </c>
      <c r="C63" s="44">
        <f t="shared" si="36"/>
        <v>4.5785533517356924</v>
      </c>
      <c r="D63" s="44">
        <f t="shared" si="36"/>
        <v>1.5271459688355193</v>
      </c>
      <c r="E63" s="44">
        <f t="shared" si="36"/>
        <v>1.1250971876920035</v>
      </c>
      <c r="F63" s="44">
        <f>IF(AND(F$5-D$5 &lt;&gt; 0,F11 &lt;&gt; 0,D11 &lt;&gt; 0),(EXP(LN(F11/D11)/(F$5-D$5))-1)*100,0)</f>
        <v>1.2589362339752164</v>
      </c>
      <c r="H63" s="44">
        <f>(B11/B$51)*100</f>
        <v>17.734006331202142</v>
      </c>
      <c r="I63" s="44">
        <f>(C11/C$51)*100</f>
        <v>19.068046684111685</v>
      </c>
      <c r="J63" s="44">
        <f>(D11/D$51)*100</f>
        <v>20.523950530113911</v>
      </c>
      <c r="K63" s="44">
        <f>(E11/E$51)*100</f>
        <v>21.56409788128833</v>
      </c>
      <c r="L63" s="44">
        <f>(F11/F$51)*100</f>
        <v>23.162169823094487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3.7620443234654966</v>
      </c>
      <c r="C64" s="44">
        <f t="shared" si="36"/>
        <v>5.1814657555992349</v>
      </c>
      <c r="D64" s="49">
        <f t="shared" si="36"/>
        <v>0.89859870632846839</v>
      </c>
      <c r="E64" s="49">
        <f t="shared" si="36"/>
        <v>1.0350024500602073</v>
      </c>
      <c r="F64" s="44">
        <f>IF(AND(F$5-D$5 &lt;&gt; 0,F12 &lt;&gt; 0,D12 &lt;&gt; 0),(EXP(LN(F12/D12)/(F$5-D$5))-1)*100,0)</f>
        <v>0.98951405858709318</v>
      </c>
      <c r="H64" s="40">
        <f t="shared" ref="H64:L67" si="37">(B12/B$11)*100</f>
        <v>28.200916817836585</v>
      </c>
      <c r="I64" s="40">
        <f t="shared" si="37"/>
        <v>28.309756376715988</v>
      </c>
      <c r="J64" s="40">
        <f t="shared" si="37"/>
        <v>28.472966736037659</v>
      </c>
      <c r="K64" s="40">
        <f t="shared" si="37"/>
        <v>27.602441933970816</v>
      </c>
      <c r="L64" s="40">
        <f t="shared" si="37"/>
        <v>27.357508838849565</v>
      </c>
    </row>
    <row r="65" spans="1:12" x14ac:dyDescent="0.2">
      <c r="A65" t="str">
        <f>A13</f>
        <v>22 Health professionals</v>
      </c>
      <c r="B65" s="49">
        <f t="shared" si="36"/>
        <v>4.952804839108893</v>
      </c>
      <c r="C65" s="44">
        <f t="shared" si="36"/>
        <v>-2.2865828489895379</v>
      </c>
      <c r="D65" s="49">
        <f t="shared" si="36"/>
        <v>1.6193479423390666</v>
      </c>
      <c r="E65" s="49">
        <f t="shared" si="36"/>
        <v>0.95632808044778805</v>
      </c>
      <c r="F65" s="44">
        <f>IF(AND(F$5-D$5 &lt;&gt; 0,F13 &lt;&gt; 0,D13 &lt;&gt; 0),(EXP(LN(F13/D13)/(F$5-D$5))-1)*100,0)</f>
        <v>1.1768526461717554</v>
      </c>
      <c r="H65" s="40">
        <f t="shared" si="37"/>
        <v>23.349070195854278</v>
      </c>
      <c r="I65" s="40">
        <f t="shared" si="37"/>
        <v>24.533788367120703</v>
      </c>
      <c r="J65" s="40">
        <f t="shared" si="37"/>
        <v>22.923249750339806</v>
      </c>
      <c r="K65" s="40">
        <f t="shared" si="37"/>
        <v>23.027527833451444</v>
      </c>
      <c r="L65" s="40">
        <f t="shared" si="37"/>
        <v>22.646091561249015</v>
      </c>
    </row>
    <row r="66" spans="1:12" x14ac:dyDescent="0.2">
      <c r="A66" t="str">
        <f>A14</f>
        <v>23 Teaching and other educational professionals</v>
      </c>
      <c r="B66" s="49">
        <f t="shared" si="36"/>
        <v>0.56734250284784515</v>
      </c>
      <c r="C66" s="44">
        <f t="shared" si="36"/>
        <v>6.0062525158522062</v>
      </c>
      <c r="D66" s="49">
        <f t="shared" si="36"/>
        <v>1.2450653414114221</v>
      </c>
      <c r="E66" s="49">
        <f t="shared" si="36"/>
        <v>1.1432742143668628</v>
      </c>
      <c r="F66" s="44">
        <f>IF(AND(F$5-D$5 &lt;&gt; 0,F14 &lt;&gt; 0,D14 &lt;&gt; 0),(EXP(LN(F14/D14)/(F$5-D$5))-1)*100,0)</f>
        <v>1.1771932138383123</v>
      </c>
      <c r="H66" s="40">
        <f t="shared" si="37"/>
        <v>21.70925108085698</v>
      </c>
      <c r="I66" s="40">
        <f t="shared" si="37"/>
        <v>19.230543718646718</v>
      </c>
      <c r="J66" s="40">
        <f t="shared" si="37"/>
        <v>19.493077769010519</v>
      </c>
      <c r="K66" s="40">
        <f t="shared" si="37"/>
        <v>19.223782800691332</v>
      </c>
      <c r="L66" s="40">
        <f t="shared" si="37"/>
        <v>19.258365115163279</v>
      </c>
    </row>
    <row r="67" spans="1:12" x14ac:dyDescent="0.2">
      <c r="A67" t="str">
        <f>A15</f>
        <v>24 Business, media and public service professionals</v>
      </c>
      <c r="B67" s="49">
        <f t="shared" si="36"/>
        <v>4.7921350279027886</v>
      </c>
      <c r="C67" s="44">
        <f t="shared" si="36"/>
        <v>9.0154385732296163</v>
      </c>
      <c r="D67" s="49">
        <f t="shared" si="36"/>
        <v>2.2393978272546855</v>
      </c>
      <c r="E67" s="49">
        <f t="shared" si="36"/>
        <v>1.3218790680942005</v>
      </c>
      <c r="F67" s="44">
        <f>IF(AND(F$5-D$5 &lt;&gt; 0,F15 &lt;&gt; 0,D15 &lt;&gt; 0),(EXP(LN(F15/D15)/(F$5-D$5))-1)*100,0)</f>
        <v>1.626800095695935</v>
      </c>
      <c r="H67" s="40">
        <f t="shared" si="37"/>
        <v>26.74076190545216</v>
      </c>
      <c r="I67" s="40">
        <f t="shared" si="37"/>
        <v>27.925911537516594</v>
      </c>
      <c r="J67" s="40">
        <f t="shared" si="37"/>
        <v>29.110705744612002</v>
      </c>
      <c r="K67" s="40">
        <f t="shared" si="37"/>
        <v>30.146247431886419</v>
      </c>
      <c r="L67" s="40">
        <f t="shared" si="37"/>
        <v>30.738034484738129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2.795147452243496</v>
      </c>
      <c r="C69" s="44">
        <f t="shared" si="39"/>
        <v>3.3733009918202495</v>
      </c>
      <c r="D69" s="44">
        <f t="shared" si="39"/>
        <v>-0.51603313005063045</v>
      </c>
      <c r="E69" s="44">
        <f t="shared" si="39"/>
        <v>0.84496699719993629</v>
      </c>
      <c r="F69" s="44">
        <f t="shared" ref="F69:F74" si="40">IF(AND(F$5-D$5 &lt;&gt; 0,F17 &lt;&gt; 0,D17 &lt;&gt; 0),(EXP(LN(F17/D17)/(F$5-D$5))-1)*100,0)</f>
        <v>0.38924395697943481</v>
      </c>
      <c r="H69" s="44">
        <f>(B17/B$51)*100</f>
        <v>11.407200263401073</v>
      </c>
      <c r="I69" s="44">
        <f>(C17/C$51)*100</f>
        <v>11.860082078715703</v>
      </c>
      <c r="J69" s="44">
        <f>(D17/D$51)*100</f>
        <v>12.618513656676761</v>
      </c>
      <c r="K69" s="44">
        <f>(E17/E$51)*100</f>
        <v>11.976588248195936</v>
      </c>
      <c r="L69" s="44">
        <f>(F17/F$51)*100</f>
        <v>12.512204321151108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3.5541877964062829</v>
      </c>
      <c r="C70" s="44">
        <f t="shared" si="39"/>
        <v>8.2304315620633126</v>
      </c>
      <c r="D70" s="49">
        <f t="shared" si="39"/>
        <v>-2.6297260019012669</v>
      </c>
      <c r="E70" s="49">
        <f t="shared" si="39"/>
        <v>0.61481411220982718</v>
      </c>
      <c r="F70" s="44">
        <f t="shared" si="40"/>
        <v>-0.4785373502844914</v>
      </c>
      <c r="H70" s="40">
        <f t="shared" ref="H70:L74" si="41">(B18/B$17)*100</f>
        <v>13.585829225351064</v>
      </c>
      <c r="I70" s="40">
        <f t="shared" si="41"/>
        <v>13.991567201741065</v>
      </c>
      <c r="J70" s="40">
        <f t="shared" si="41"/>
        <v>14.648979397435232</v>
      </c>
      <c r="K70" s="40">
        <f t="shared" si="41"/>
        <v>13.157514512581333</v>
      </c>
      <c r="L70" s="40">
        <f t="shared" si="41"/>
        <v>12.860293123509193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4.0773370028994949</v>
      </c>
      <c r="C71" s="44">
        <f t="shared" si="39"/>
        <v>0.26456435627504327</v>
      </c>
      <c r="D71" s="49">
        <f t="shared" si="39"/>
        <v>0.44046348314181749</v>
      </c>
      <c r="E71" s="49">
        <f t="shared" si="39"/>
        <v>1.0361357424325091</v>
      </c>
      <c r="F71" s="44">
        <f t="shared" si="40"/>
        <v>0.83718683214570877</v>
      </c>
      <c r="H71" s="40">
        <f t="shared" si="41"/>
        <v>15.229322585477064</v>
      </c>
      <c r="I71" s="40">
        <f t="shared" si="41"/>
        <v>16.003494196676538</v>
      </c>
      <c r="J71" s="40">
        <f t="shared" si="41"/>
        <v>15.522222454083352</v>
      </c>
      <c r="K71" s="40">
        <f t="shared" si="41"/>
        <v>16.282908133810107</v>
      </c>
      <c r="L71" s="40">
        <f t="shared" si="41"/>
        <v>16.59422475443273</v>
      </c>
    </row>
    <row r="72" spans="1:12" x14ac:dyDescent="0.2">
      <c r="A72" t="str">
        <f t="shared" si="38"/>
        <v>33 Protective service occupations</v>
      </c>
      <c r="B72" s="49">
        <f t="shared" si="39"/>
        <v>1.7126125373349677</v>
      </c>
      <c r="C72" s="44">
        <f t="shared" si="39"/>
        <v>5.9676096752115493</v>
      </c>
      <c r="D72" s="49">
        <f t="shared" si="39"/>
        <v>3.7682766412007851</v>
      </c>
      <c r="E72" s="49">
        <f t="shared" si="39"/>
        <v>1.5925265660266197</v>
      </c>
      <c r="F72" s="44">
        <f t="shared" si="40"/>
        <v>2.3126599021229488</v>
      </c>
      <c r="H72" s="40">
        <f t="shared" si="41"/>
        <v>8.2389244442938505</v>
      </c>
      <c r="I72" s="40">
        <f t="shared" si="41"/>
        <v>7.89731212350961</v>
      </c>
      <c r="J72" s="40">
        <f t="shared" si="41"/>
        <v>8.0955070657325869</v>
      </c>
      <c r="K72" s="40">
        <f t="shared" si="41"/>
        <v>9.9954328486566055</v>
      </c>
      <c r="L72" s="40">
        <f t="shared" si="41"/>
        <v>10.761602237170722</v>
      </c>
    </row>
    <row r="73" spans="1:12" x14ac:dyDescent="0.2">
      <c r="A73" t="str">
        <f t="shared" si="38"/>
        <v>34 Culture, media and sports occupations</v>
      </c>
      <c r="B73" s="49">
        <f t="shared" si="39"/>
        <v>2.1391176849384408</v>
      </c>
      <c r="C73" s="44">
        <f t="shared" si="39"/>
        <v>2.4818032364153808</v>
      </c>
      <c r="D73" s="49">
        <f t="shared" si="39"/>
        <v>-1.2095578982399435</v>
      </c>
      <c r="E73" s="49">
        <f t="shared" si="39"/>
        <v>1.2245890483052024</v>
      </c>
      <c r="F73" s="44">
        <f t="shared" si="40"/>
        <v>0.40661465995963653</v>
      </c>
      <c r="H73" s="40">
        <f t="shared" si="41"/>
        <v>14.828312946493016</v>
      </c>
      <c r="I73" s="40">
        <f t="shared" si="41"/>
        <v>14.453389133877723</v>
      </c>
      <c r="J73" s="40">
        <f t="shared" si="41"/>
        <v>14.328742210085817</v>
      </c>
      <c r="K73" s="40">
        <f t="shared" si="41"/>
        <v>13.836213128721637</v>
      </c>
      <c r="L73" s="40">
        <f t="shared" si="41"/>
        <v>14.365977577844918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2.5467689073314537</v>
      </c>
      <c r="C74" s="44">
        <f t="shared" si="39"/>
        <v>2.8316676983222822</v>
      </c>
      <c r="D74" s="49">
        <f t="shared" si="39"/>
        <v>-0.80166067732360125</v>
      </c>
      <c r="E74" s="49">
        <f t="shared" si="39"/>
        <v>0.55861422791065873</v>
      </c>
      <c r="F74" s="44">
        <f t="shared" si="40"/>
        <v>0.10312923372930438</v>
      </c>
      <c r="H74" s="40">
        <f t="shared" si="41"/>
        <v>48.117610798385016</v>
      </c>
      <c r="I74" s="40">
        <f t="shared" si="41"/>
        <v>47.654237344195053</v>
      </c>
      <c r="J74" s="40">
        <f t="shared" si="41"/>
        <v>47.404548872663007</v>
      </c>
      <c r="K74" s="40">
        <f t="shared" si="41"/>
        <v>46.727931376230309</v>
      </c>
      <c r="L74" s="40">
        <f t="shared" si="41"/>
        <v>45.417902307042439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-0.37153144595009069</v>
      </c>
      <c r="C76" s="44">
        <f t="shared" si="42"/>
        <v>2.9022763194102463</v>
      </c>
      <c r="D76" s="44">
        <f t="shared" si="42"/>
        <v>-0.93543394690681625</v>
      </c>
      <c r="E76" s="44">
        <f t="shared" si="42"/>
        <v>-0.84995659189625039</v>
      </c>
      <c r="F76" s="44">
        <f>IF(AND(F$5-D$5 &lt;&gt; 0,F24 &lt;&gt; 0,D24 &lt;&gt; 0),(EXP(LN(F24/D24)/(F$5-D$5))-1)*100,0)</f>
        <v>-0.87845723528088282</v>
      </c>
      <c r="H76" s="44">
        <f>(B24/B$51)*100</f>
        <v>12.08980671267048</v>
      </c>
      <c r="I76" s="44">
        <f>(C24/C$51)*100</f>
        <v>11.091016442283848</v>
      </c>
      <c r="J76" s="44">
        <f>(D24/D$51)*100</f>
        <v>11.746499211365744</v>
      </c>
      <c r="K76" s="44">
        <f>(E24/E$51)*100</f>
        <v>10.915901471904972</v>
      </c>
      <c r="L76" s="44">
        <f>(F24/F$51)*100</f>
        <v>9.6260280036950316</v>
      </c>
    </row>
    <row r="77" spans="1:12" x14ac:dyDescent="0.2">
      <c r="A77" t="str">
        <f>A25</f>
        <v>41 Administrative occupations</v>
      </c>
      <c r="B77" s="49">
        <f t="shared" si="42"/>
        <v>5.5725309044585281E-2</v>
      </c>
      <c r="C77" s="44">
        <f t="shared" si="42"/>
        <v>4.0646967693711122</v>
      </c>
      <c r="D77" s="49">
        <f t="shared" si="42"/>
        <v>-1.383703263642444</v>
      </c>
      <c r="E77" s="49">
        <f t="shared" si="42"/>
        <v>-0.34005873371111273</v>
      </c>
      <c r="F77" s="44">
        <f>IF(AND(F$5-D$5 &lt;&gt; 0,F25 &lt;&gt; 0,D25 &lt;&gt; 0),(EXP(LN(F25/D25)/(F$5-D$5))-1)*100,0)</f>
        <v>-0.68916170315519443</v>
      </c>
      <c r="H77" s="40">
        <f t="shared" ref="H77:L78" si="43">(B25/B$24)*100</f>
        <v>81.02820022795315</v>
      </c>
      <c r="I77" s="40">
        <f t="shared" si="43"/>
        <v>82.427125038562039</v>
      </c>
      <c r="J77" s="40">
        <f t="shared" si="43"/>
        <v>83.358250949507834</v>
      </c>
      <c r="K77" s="40">
        <f t="shared" si="43"/>
        <v>81.489252680877613</v>
      </c>
      <c r="L77" s="40">
        <f t="shared" si="43"/>
        <v>85.778316237285651</v>
      </c>
    </row>
    <row r="78" spans="1:12" x14ac:dyDescent="0.2">
      <c r="A78" t="str">
        <f>A26</f>
        <v>42 Secretarial and related occupations</v>
      </c>
      <c r="B78" s="49">
        <f t="shared" si="42"/>
        <v>-2.2611946988351561</v>
      </c>
      <c r="C78" s="44">
        <f t="shared" si="42"/>
        <v>-2.5501596642613089</v>
      </c>
      <c r="D78" s="49">
        <f t="shared" si="42"/>
        <v>1.1959981005226439</v>
      </c>
      <c r="E78" s="49">
        <f t="shared" si="42"/>
        <v>-3.4292475839854286</v>
      </c>
      <c r="F78" s="44">
        <f>IF(AND(F$5-D$5 &lt;&gt; 0,F26 &lt;&gt; 0,D26 &lt;&gt; 0),(EXP(LN(F26/D26)/(F$5-D$5))-1)*100,0)</f>
        <v>-1.9114782512895667</v>
      </c>
      <c r="H78" s="40">
        <f t="shared" si="43"/>
        <v>18.971799772046861</v>
      </c>
      <c r="I78" s="40">
        <f t="shared" si="43"/>
        <v>17.572874961437947</v>
      </c>
      <c r="J78" s="40">
        <f t="shared" si="43"/>
        <v>16.641749050492169</v>
      </c>
      <c r="K78" s="40">
        <f t="shared" si="43"/>
        <v>18.510747319122387</v>
      </c>
      <c r="L78" s="40">
        <f t="shared" si="43"/>
        <v>14.22168376271436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0.48128737923989195</v>
      </c>
      <c r="C80" s="44">
        <f t="shared" si="44"/>
        <v>-14.800540130171857</v>
      </c>
      <c r="D80" s="44">
        <f t="shared" si="44"/>
        <v>-0.19570575591498773</v>
      </c>
      <c r="E80" s="44">
        <f t="shared" si="44"/>
        <v>-0.63328619383542506</v>
      </c>
      <c r="F80" s="44">
        <f>IF(AND(F$5-D$5 &lt;&gt; 0,F28 &lt;&gt; 0,D28 &lt;&gt; 0),(EXP(LN(F28/D28)/(F$5-D$5))-1)*100,0)</f>
        <v>-0.48763963331770466</v>
      </c>
      <c r="H80" s="44">
        <f>(B28/B$51)*100</f>
        <v>12.438197906490753</v>
      </c>
      <c r="I80" s="44">
        <f>(C28/C$51)*100</f>
        <v>11.806370247446942</v>
      </c>
      <c r="J80" s="44">
        <f>(D28/D$51)*100</f>
        <v>10.352979709440833</v>
      </c>
      <c r="K80" s="44">
        <f>(E28/E$51)*100</f>
        <v>9.9855260334155904</v>
      </c>
      <c r="L80" s="44">
        <f>(F28/F$51)*100</f>
        <v>8.9999199926137905</v>
      </c>
    </row>
    <row r="81" spans="1:12" x14ac:dyDescent="0.2">
      <c r="A81" t="str">
        <f>A29</f>
        <v>51 Skilled agricultural and related trades</v>
      </c>
      <c r="B81" s="49">
        <f t="shared" si="44"/>
        <v>-4.3384356817786855</v>
      </c>
      <c r="C81" s="44">
        <f t="shared" si="44"/>
        <v>-17.541092271646473</v>
      </c>
      <c r="D81" s="49">
        <f t="shared" si="44"/>
        <v>0.39855975488718443</v>
      </c>
      <c r="E81" s="49">
        <f t="shared" si="44"/>
        <v>0.58568242318088881</v>
      </c>
      <c r="F81" s="44">
        <f>IF(AND(F$5-D$5 &lt;&gt; 0,F29 &lt;&gt; 0,D29 &lt;&gt; 0),(EXP(LN(F29/D29)/(F$5-D$5))-1)*100,0)</f>
        <v>0.52326948149024055</v>
      </c>
      <c r="H81" s="40">
        <f t="shared" ref="H81:L84" si="45">(B29/B$28)*100</f>
        <v>12.318243281944563</v>
      </c>
      <c r="I81" s="40">
        <f t="shared" si="45"/>
        <v>10.11947375009029</v>
      </c>
      <c r="J81" s="40">
        <f t="shared" si="45"/>
        <v>9.7939676318733682</v>
      </c>
      <c r="K81" s="40">
        <f t="shared" si="45"/>
        <v>10.089042201634648</v>
      </c>
      <c r="L81" s="40">
        <f t="shared" si="45"/>
        <v>11.397309254082629</v>
      </c>
    </row>
    <row r="82" spans="1:12" x14ac:dyDescent="0.2">
      <c r="A82" t="str">
        <f>A30</f>
        <v>52 Skilled metal, electrical and electronic trades</v>
      </c>
      <c r="B82" s="49">
        <f t="shared" si="44"/>
        <v>0.45859323778325578</v>
      </c>
      <c r="C82" s="44">
        <f t="shared" si="44"/>
        <v>-16.584604448243034</v>
      </c>
      <c r="D82" s="49">
        <f t="shared" si="44"/>
        <v>-0.3274538364379076</v>
      </c>
      <c r="E82" s="49">
        <f t="shared" si="44"/>
        <v>-0.6269990949844817</v>
      </c>
      <c r="F82" s="44">
        <f>IF(AND(F$5-D$5 &lt;&gt; 0,F30 &lt;&gt; 0,D30 &lt;&gt; 0),(EXP(LN(F30/D30)/(F$5-D$5))-1)*100,0)</f>
        <v>-0.5272508339083104</v>
      </c>
      <c r="H82" s="40">
        <f t="shared" si="45"/>
        <v>41.778473574354038</v>
      </c>
      <c r="I82" s="40">
        <f t="shared" si="45"/>
        <v>41.740742949901701</v>
      </c>
      <c r="J82" s="40">
        <f t="shared" si="45"/>
        <v>40.866697853600883</v>
      </c>
      <c r="K82" s="40">
        <f t="shared" si="45"/>
        <v>40.5976757111872</v>
      </c>
      <c r="L82" s="40">
        <f t="shared" si="45"/>
        <v>40.623369857228568</v>
      </c>
    </row>
    <row r="83" spans="1:12" x14ac:dyDescent="0.2">
      <c r="A83" t="str">
        <f>A31</f>
        <v>53 Skilled construction and building trades</v>
      </c>
      <c r="B83" s="49">
        <f t="shared" si="44"/>
        <v>3.9193689048902414</v>
      </c>
      <c r="C83" s="44">
        <f t="shared" si="44"/>
        <v>-18.316102858185523</v>
      </c>
      <c r="D83" s="49">
        <f t="shared" si="44"/>
        <v>0.1945256463609546</v>
      </c>
      <c r="E83" s="49">
        <f t="shared" si="44"/>
        <v>-1.2417262498108927</v>
      </c>
      <c r="F83" s="44">
        <f>IF(AND(F$5-D$5 &lt;&gt; 0,F31 &lt;&gt; 0,D31 &lt;&gt; 0),(EXP(LN(F31/D31)/(F$5-D$5))-1)*100,0)</f>
        <v>-0.76527788656169937</v>
      </c>
      <c r="H83" s="40">
        <f t="shared" si="45"/>
        <v>29.582000700069884</v>
      </c>
      <c r="I83" s="40">
        <f t="shared" si="45"/>
        <v>33.843306168847214</v>
      </c>
      <c r="J83" s="40">
        <f t="shared" si="45"/>
        <v>32.446838797554776</v>
      </c>
      <c r="K83" s="40">
        <f t="shared" si="45"/>
        <v>33.086148840459309</v>
      </c>
      <c r="L83" s="40">
        <f t="shared" si="45"/>
        <v>31.115146223075453</v>
      </c>
    </row>
    <row r="84" spans="1:12" x14ac:dyDescent="0.2">
      <c r="A84" t="str">
        <f>A32</f>
        <v>54 Textiles, printing and other skilled trades</v>
      </c>
      <c r="B84" s="49">
        <f t="shared" si="44"/>
        <v>-2.7915811736324625</v>
      </c>
      <c r="C84" s="44">
        <f t="shared" si="44"/>
        <v>0.67036079834965623</v>
      </c>
      <c r="D84" s="49">
        <f t="shared" si="44"/>
        <v>-0.9946131877954012</v>
      </c>
      <c r="E84" s="49">
        <f t="shared" si="44"/>
        <v>-0.2499191713360327</v>
      </c>
      <c r="F84" s="44">
        <f>IF(AND(F$5-D$5 &lt;&gt; 0,F32 &lt;&gt; 0,D32 &lt;&gt; 0),(EXP(LN(F32/D32)/(F$5-D$5))-1)*100,0)</f>
        <v>-0.49877081685993918</v>
      </c>
      <c r="H84" s="40">
        <f t="shared" si="45"/>
        <v>16.321282443631517</v>
      </c>
      <c r="I84" s="40">
        <f t="shared" si="45"/>
        <v>14.296477131160792</v>
      </c>
      <c r="J84" s="40">
        <f t="shared" si="45"/>
        <v>16.89249571697097</v>
      </c>
      <c r="K84" s="40">
        <f t="shared" si="45"/>
        <v>16.227133246718843</v>
      </c>
      <c r="L84" s="40">
        <f t="shared" si="45"/>
        <v>16.864174665613355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0.72884707436817742</v>
      </c>
      <c r="C86" s="44">
        <f t="shared" si="46"/>
        <v>-4.6695158656963383</v>
      </c>
      <c r="D86" s="44">
        <f t="shared" si="46"/>
        <v>1.3127212671228738</v>
      </c>
      <c r="E86" s="44">
        <f t="shared" si="46"/>
        <v>0.88196452756803545</v>
      </c>
      <c r="F86" s="44">
        <f>IF(AND(F$5-D$5 &lt;&gt; 0,F34 &lt;&gt; 0,D34 &lt;&gt; 0),(EXP(LN(F34/D34)/(F$5-D$5))-1)*100,0)</f>
        <v>1.0253462250805701</v>
      </c>
      <c r="H86" s="44">
        <f>(B34/B$51)*100</f>
        <v>9.8271854834364145</v>
      </c>
      <c r="I86" s="44">
        <f>(C34/C$51)*100</f>
        <v>9.4202576009712953</v>
      </c>
      <c r="J86" s="44">
        <f>(D34/D$51)*100</f>
        <v>9.2428669246503645</v>
      </c>
      <c r="K86" s="44">
        <f>(E34/E$51)*100</f>
        <v>9.6091738230999688</v>
      </c>
      <c r="L86" s="44">
        <f>(F34/F$51)*100</f>
        <v>10.075805732234617</v>
      </c>
    </row>
    <row r="87" spans="1:12" x14ac:dyDescent="0.2">
      <c r="A87" t="str">
        <f>A35</f>
        <v>61 Caring personal service occupations</v>
      </c>
      <c r="B87" s="49">
        <f t="shared" si="46"/>
        <v>1.0107791890445084</v>
      </c>
      <c r="C87" s="44">
        <f t="shared" si="46"/>
        <v>-3.6471835975565803</v>
      </c>
      <c r="D87" s="49">
        <f t="shared" si="46"/>
        <v>1.687649961253701</v>
      </c>
      <c r="E87" s="49">
        <f t="shared" si="46"/>
        <v>1.0187366955133781</v>
      </c>
      <c r="F87" s="44">
        <f>IF(AND(F$5-D$5 &lt;&gt; 0,F35 &lt;&gt; 0,D35 &lt;&gt; 0),(EXP(LN(F35/D35)/(F$5-D$5))-1)*100,0)</f>
        <v>1.241217439229092</v>
      </c>
      <c r="H87" s="40">
        <f t="shared" ref="H87:L89" si="47">(B35/B$34)*100</f>
        <v>75.77314878672297</v>
      </c>
      <c r="I87" s="40">
        <f t="shared" si="47"/>
        <v>76.625049377900211</v>
      </c>
      <c r="J87" s="40">
        <f t="shared" si="47"/>
        <v>77.446782963313126</v>
      </c>
      <c r="K87" s="40">
        <f t="shared" si="47"/>
        <v>78.890468053356742</v>
      </c>
      <c r="L87" s="40">
        <f t="shared" si="47"/>
        <v>79.966585892673564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-0.11261926288395063</v>
      </c>
      <c r="C88" s="44">
        <f t="shared" si="46"/>
        <v>-9.2966825885727804</v>
      </c>
      <c r="D88" s="49">
        <f t="shared" si="46"/>
        <v>0.17437346913031782</v>
      </c>
      <c r="E88" s="49">
        <f t="shared" si="46"/>
        <v>0.32558806002003227</v>
      </c>
      <c r="F88" s="44">
        <f>IF(AND(F$5-D$5 &lt;&gt; 0,F36 &lt;&gt; 0,D36 &lt;&gt; 0),(EXP(LN(F36/D36)/(F$5-D$5))-1)*100,0)</f>
        <v>0.27515785111289492</v>
      </c>
      <c r="H88" s="40">
        <f t="shared" si="47"/>
        <v>23.2934631908788</v>
      </c>
      <c r="I88" s="40">
        <f t="shared" si="47"/>
        <v>22.524808676475626</v>
      </c>
      <c r="J88" s="40">
        <f t="shared" si="47"/>
        <v>21.431495807109403</v>
      </c>
      <c r="K88" s="40">
        <f t="shared" si="47"/>
        <v>20.254230795951276</v>
      </c>
      <c r="L88" s="40">
        <f t="shared" si="47"/>
        <v>19.164504097258977</v>
      </c>
    </row>
    <row r="89" spans="1:12" x14ac:dyDescent="0.2">
      <c r="A89" t="str">
        <f>A37</f>
        <v>63 Community and civil enforcement occupations</v>
      </c>
      <c r="B89" s="49">
        <f t="shared" si="46"/>
        <v>-1.5963588939719719</v>
      </c>
      <c r="C89" s="44">
        <f t="shared" si="46"/>
        <v>25.783968700470993</v>
      </c>
      <c r="D89" s="49">
        <f t="shared" si="46"/>
        <v>-4.0354559778266967</v>
      </c>
      <c r="E89" s="49">
        <f t="shared" si="46"/>
        <v>1.0413418960766307</v>
      </c>
      <c r="F89" s="44">
        <f>IF(AND(F$5-D$5 &lt;&gt; 0,F37 &lt;&gt; 0,D37 &lt;&gt; 0),(EXP(LN(F37/D37)/(F$5-D$5))-1)*100,0)</f>
        <v>-0.68008522269911165</v>
      </c>
      <c r="H89" s="40">
        <f t="shared" si="47"/>
        <v>0.93338802239823704</v>
      </c>
      <c r="I89" s="40">
        <f t="shared" si="47"/>
        <v>0.85014194562416279</v>
      </c>
      <c r="J89" s="40">
        <f t="shared" si="47"/>
        <v>1.1217212295774766</v>
      </c>
      <c r="K89" s="40">
        <f t="shared" si="47"/>
        <v>0.85530115069199553</v>
      </c>
      <c r="L89" s="40">
        <f t="shared" si="47"/>
        <v>0.86891001006746682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-0.25046716170606942</v>
      </c>
      <c r="C91" s="44">
        <f t="shared" si="48"/>
        <v>-1.4786160739453713</v>
      </c>
      <c r="D91" s="44">
        <f t="shared" si="48"/>
        <v>0.47527210417896981</v>
      </c>
      <c r="E91" s="44">
        <f t="shared" si="48"/>
        <v>0.25808667737365898</v>
      </c>
      <c r="F91" s="44">
        <f t="shared" ref="F91:F93" si="49">IF(AND(F$5-D$5 &lt;&gt; 0,F39 &lt;&gt; 0,D39 &lt;&gt; 0),(EXP(LN(F39/D39)/(F$5-D$5))-1)*100,0)</f>
        <v>0.33042960681430866</v>
      </c>
      <c r="H91" s="44">
        <f>(B39/B$51)*100</f>
        <v>8.2619792196394926</v>
      </c>
      <c r="I91" s="44">
        <f>(C39/C$51)*100</f>
        <v>7.6163300054332677</v>
      </c>
      <c r="J91" s="44">
        <f>(D39/D$51)*100</f>
        <v>7.7230416980444279</v>
      </c>
      <c r="K91" s="44">
        <f>(E39/E$51)*100</f>
        <v>7.7027141349589368</v>
      </c>
      <c r="L91" s="44">
        <f>(F39/F$51)*100</f>
        <v>7.590953488635237</v>
      </c>
    </row>
    <row r="92" spans="1:12" s="30" customFormat="1" x14ac:dyDescent="0.2">
      <c r="A92" t="str">
        <f>A40</f>
        <v>71 Sales occupations</v>
      </c>
      <c r="B92" s="49">
        <f t="shared" si="48"/>
        <v>-1.6263157586230648</v>
      </c>
      <c r="C92" s="44">
        <f t="shared" si="48"/>
        <v>-2.6587426129453751</v>
      </c>
      <c r="D92" s="49">
        <f t="shared" si="48"/>
        <v>-1.5935247964378174</v>
      </c>
      <c r="E92" s="49">
        <f t="shared" si="48"/>
        <v>-0.45898404017113981</v>
      </c>
      <c r="F92" s="44">
        <f t="shared" si="49"/>
        <v>-0.83861025757594465</v>
      </c>
      <c r="G92"/>
      <c r="H92" s="40">
        <f>(B40/B$34)*100</f>
        <v>66.563502504474414</v>
      </c>
      <c r="I92" s="40">
        <f t="shared" ref="H92:L93" si="50">(C40/C$34)*100</f>
        <v>60.553110958652333</v>
      </c>
      <c r="J92" s="40">
        <f t="shared" si="50"/>
        <v>61.830336989677029</v>
      </c>
      <c r="K92" s="40">
        <f t="shared" si="50"/>
        <v>53.456447147498018</v>
      </c>
      <c r="L92" s="40">
        <f t="shared" si="50"/>
        <v>46.761181139590882</v>
      </c>
    </row>
    <row r="93" spans="1:12" s="30" customFormat="1" x14ac:dyDescent="0.2">
      <c r="A93" t="str">
        <f>A41</f>
        <v>72 Customer service occupations</v>
      </c>
      <c r="B93" s="49">
        <f t="shared" si="48"/>
        <v>4.5195833562100773</v>
      </c>
      <c r="C93" s="44">
        <f t="shared" si="48"/>
        <v>2.0420416784882711</v>
      </c>
      <c r="D93" s="49">
        <f t="shared" si="48"/>
        <v>5.5796188300115457</v>
      </c>
      <c r="E93" s="49">
        <f t="shared" si="48"/>
        <v>1.5684104282073452</v>
      </c>
      <c r="F93" s="44">
        <f t="shared" si="49"/>
        <v>2.888254712660121</v>
      </c>
      <c r="G93"/>
      <c r="H93" s="40">
        <f t="shared" si="50"/>
        <v>17.509187825477575</v>
      </c>
      <c r="I93" s="40">
        <f t="shared" si="50"/>
        <v>20.297438230660383</v>
      </c>
      <c r="J93" s="40">
        <f t="shared" si="50"/>
        <v>21.726439938998396</v>
      </c>
      <c r="K93" s="40">
        <f t="shared" si="50"/>
        <v>26.703556998144574</v>
      </c>
      <c r="L93" s="40">
        <f t="shared" si="50"/>
        <v>28.577245288681581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1.5877682579744645</v>
      </c>
      <c r="C95" s="44">
        <f t="shared" si="51"/>
        <v>-12.981601544497344</v>
      </c>
      <c r="D95" s="44">
        <f t="shared" si="51"/>
        <v>2.6156959982821082</v>
      </c>
      <c r="E95" s="44">
        <f t="shared" si="51"/>
        <v>2.5947671225279301E-2</v>
      </c>
      <c r="F95" s="44">
        <f>IF(AND(F$5-D$5 &lt;&gt; 0,F43 &lt;&gt; 0,D43 &lt;&gt; 0),(EXP(LN(F43/D43)/(F$5-D$5))-1)*100,0)</f>
        <v>0.88185239539397831</v>
      </c>
      <c r="H95" s="44">
        <f>(B43/B$51)*100</f>
        <v>8.187497637895639</v>
      </c>
      <c r="I95" s="44">
        <f>(C43/C$51)*100</f>
        <v>8.1196075600565596</v>
      </c>
      <c r="J95" s="44">
        <f>(D43/D$51)*100</f>
        <v>7.2720733039654304</v>
      </c>
      <c r="K95" s="44">
        <f>(E43/E$51)*100</f>
        <v>8.0591023148949379</v>
      </c>
      <c r="L95" s="44">
        <f>(F43/F$51)*100</f>
        <v>7.7601808629309943</v>
      </c>
    </row>
    <row r="96" spans="1:12" x14ac:dyDescent="0.2">
      <c r="A96" t="str">
        <f>A44</f>
        <v>81 Process, plant and machine operatives</v>
      </c>
      <c r="B96" s="49">
        <f t="shared" si="51"/>
        <v>-1.8522858565079403</v>
      </c>
      <c r="C96" s="44">
        <f t="shared" si="51"/>
        <v>-14.332813538584654</v>
      </c>
      <c r="D96" s="49">
        <f t="shared" si="51"/>
        <v>3.8756710358360369</v>
      </c>
      <c r="E96" s="49">
        <f t="shared" si="51"/>
        <v>-0.11680641060337615</v>
      </c>
      <c r="F96" s="44">
        <f>IF(AND(F$5-D$5 &lt;&gt; 0,F44 &lt;&gt; 0,D44 &lt;&gt; 0),(EXP(LN(F44/D44)/(F$5-D$5))-1)*100,0)</f>
        <v>1.196671281585715</v>
      </c>
      <c r="H96" s="40">
        <f>(B44/B$43)*100</f>
        <v>52.375506460083912</v>
      </c>
      <c r="I96" s="40">
        <f t="shared" ref="H96:L97" si="52">(C44/C$43)*100</f>
        <v>45.633451142268648</v>
      </c>
      <c r="J96" s="40">
        <f t="shared" si="52"/>
        <v>44.924859998218103</v>
      </c>
      <c r="K96" s="40">
        <f t="shared" si="52"/>
        <v>47.75149450052335</v>
      </c>
      <c r="L96" s="40">
        <f t="shared" si="52"/>
        <v>47.074359386483842</v>
      </c>
    </row>
    <row r="97" spans="1:12" x14ac:dyDescent="0.2">
      <c r="A97" t="str">
        <f>A45</f>
        <v>82 Transport and mobile machine drivers and operatives</v>
      </c>
      <c r="B97" s="49">
        <f t="shared" si="51"/>
        <v>5.0066414935264092</v>
      </c>
      <c r="C97" s="44">
        <f t="shared" si="51"/>
        <v>-11.847439678229421</v>
      </c>
      <c r="D97" s="49">
        <f t="shared" si="51"/>
        <v>1.5400674759981525</v>
      </c>
      <c r="E97" s="49">
        <f t="shared" si="51"/>
        <v>0.15483037973991198</v>
      </c>
      <c r="F97" s="44">
        <f>IF(AND(F$5-D$5 &lt;&gt; 0,F45 &lt;&gt; 0,D45 &lt;&gt; 0),(EXP(LN(F45/D45)/(F$5-D$5))-1)*100,0)</f>
        <v>0.61446349167062486</v>
      </c>
      <c r="H97" s="40">
        <f t="shared" si="52"/>
        <v>47.624493539916102</v>
      </c>
      <c r="I97" s="40">
        <f t="shared" si="52"/>
        <v>54.366548857731345</v>
      </c>
      <c r="J97" s="40">
        <f t="shared" si="52"/>
        <v>55.075140001781897</v>
      </c>
      <c r="K97" s="40">
        <f t="shared" si="52"/>
        <v>52.248505499476664</v>
      </c>
      <c r="L97" s="40">
        <f t="shared" si="52"/>
        <v>52.925640613516158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2.2340647817017834</v>
      </c>
      <c r="C99" s="44">
        <f t="shared" si="53"/>
        <v>-11.291355911902413</v>
      </c>
      <c r="D99" s="44">
        <f t="shared" si="53"/>
        <v>-0.1115091772580068</v>
      </c>
      <c r="E99" s="44">
        <f t="shared" si="53"/>
        <v>-0.38468198648169416</v>
      </c>
      <c r="F99" s="44">
        <f>IF(AND(F$5-D$5 &lt;&gt; 0,F47 &lt;&gt; 0,D47 &lt;&gt; 0),(EXP(LN(F47/D47)/(F$5-D$5))-1)*100,0)</f>
        <v>-0.29370749189200351</v>
      </c>
      <c r="H99" s="44">
        <f>(B47/B$51)*100</f>
        <v>11.535541740330565</v>
      </c>
      <c r="I99" s="44">
        <f>(C47/C$51)*100</f>
        <v>11.733800019003288</v>
      </c>
      <c r="J99" s="44">
        <f>(D47/D$51)*100</f>
        <v>10.713139154474129</v>
      </c>
      <c r="K99" s="44">
        <f>(E47/E$51)*100</f>
        <v>10.376561151016153</v>
      </c>
      <c r="L99" s="44">
        <f>(F47/F$51)*100</f>
        <v>9.5889959286879378</v>
      </c>
    </row>
    <row r="100" spans="1:12" x14ac:dyDescent="0.2">
      <c r="A100" t="str">
        <f>A48</f>
        <v>91 Elementary trades and related occupations</v>
      </c>
      <c r="B100" s="49">
        <f t="shared" si="53"/>
        <v>-2.1679254829147343</v>
      </c>
      <c r="C100" s="44">
        <f t="shared" si="53"/>
        <v>-13.985747425265483</v>
      </c>
      <c r="D100" s="49">
        <f t="shared" si="53"/>
        <v>-3.1652449307251973</v>
      </c>
      <c r="E100" s="49">
        <f t="shared" si="53"/>
        <v>-0.398499680677733</v>
      </c>
      <c r="F100" s="44">
        <f>IF(AND(F$5-D$5 &lt;&gt; 0,F48 &lt;&gt; 0,D48 &lt;&gt; 0),(EXP(LN(F48/D48)/(F$5-D$5))-1)*100,0)</f>
        <v>-1.3294218231559407</v>
      </c>
      <c r="H100" s="40">
        <f t="shared" ref="H100:L101" si="54">(B48/B$47)*100</f>
        <v>19.339329563853035</v>
      </c>
      <c r="I100" s="40">
        <f t="shared" si="54"/>
        <v>16.217501675868032</v>
      </c>
      <c r="J100" s="40">
        <f t="shared" si="54"/>
        <v>15.724919477903029</v>
      </c>
      <c r="K100" s="40">
        <f t="shared" si="54"/>
        <v>13.463794189885848</v>
      </c>
      <c r="L100" s="40">
        <f t="shared" si="54"/>
        <v>13.445130141757708</v>
      </c>
    </row>
    <row r="101" spans="1:12" x14ac:dyDescent="0.2">
      <c r="A101" t="str">
        <f>A49</f>
        <v>92 Elementary administration and service occupations</v>
      </c>
      <c r="B101" s="49">
        <f t="shared" si="53"/>
        <v>3.2092205614214775</v>
      </c>
      <c r="C101" s="44">
        <f t="shared" si="53"/>
        <v>-10.769811439519161</v>
      </c>
      <c r="D101" s="49">
        <f t="shared" si="53"/>
        <v>0.41883676581426776</v>
      </c>
      <c r="E101" s="49">
        <f t="shared" si="53"/>
        <v>-0.3825337010920471</v>
      </c>
      <c r="F101" s="44">
        <f>IF(AND(F$5-D$5 &lt;&gt; 0,F49 &lt;&gt; 0,D49 &lt;&gt; 0),(EXP(LN(F49/D49)/(F$5-D$5))-1)*100,0)</f>
        <v>-0.11612331761469141</v>
      </c>
      <c r="H101" s="40">
        <f t="shared" si="54"/>
        <v>80.660670436146958</v>
      </c>
      <c r="I101" s="40">
        <f t="shared" si="54"/>
        <v>83.782498324131964</v>
      </c>
      <c r="J101" s="40">
        <f t="shared" si="54"/>
        <v>84.275080522096971</v>
      </c>
      <c r="K101" s="40">
        <f t="shared" si="54"/>
        <v>86.536205810114154</v>
      </c>
      <c r="L101" s="40">
        <f t="shared" si="54"/>
        <v>86.554869858242299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1.7994558797274962</v>
      </c>
      <c r="C103" s="206">
        <f t="shared" ref="C103" si="56">IF(AND(D$5-C$5 &lt;&gt; 0,D51 &lt;&gt; 0,C51 &lt;&gt; 0),(EXP(LN(D51/C51)/(D$5-C$5))-1)*100,0)</f>
        <v>-2.8399169769050658</v>
      </c>
      <c r="D103" s="50">
        <f>IF(AND(E$5-D$5 &lt;&gt; 0,E51 &lt;&gt; 0,D51 &lt;&gt; 0),(EXP(LN(E51/D51)/(E$5-D$5))-1)*100,0)</f>
        <v>0.5282473234976548</v>
      </c>
      <c r="E103" s="50">
        <f>IF(AND(F$5-E$5 &lt;&gt; 0,F51 &lt;&gt; 0,E51 &lt;&gt; 0),(EXP(LN(F51/E51)/(F$5-E$5))-1)*100,0)</f>
        <v>0.40472645967131182</v>
      </c>
      <c r="F103" s="206">
        <f>IF(AND(F$5-D$5 &lt;&gt; 0,F51 &lt;&gt; 0,D51 &lt;&gt; 0),(EXP(LN(F51/D51)/(F$5-D$5))-1)*100,0)</f>
        <v>0.44588320814158422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4.7296155799124531</v>
      </c>
      <c r="C9" s="330">
        <v>11.78919463213685</v>
      </c>
      <c r="D9" s="330">
        <f>SUM(B9:C9)</f>
        <v>16.518810212049303</v>
      </c>
      <c r="E9" s="331"/>
      <c r="F9" s="330">
        <v>6.4063475247871944</v>
      </c>
      <c r="G9" s="330">
        <v>13.871780284914273</v>
      </c>
      <c r="H9" s="330">
        <f>SUM(F9:G9)</f>
        <v>20.278127809701466</v>
      </c>
      <c r="I9" s="331"/>
      <c r="J9" s="330">
        <v>7.6674466732237763</v>
      </c>
      <c r="K9" s="330">
        <v>13.41231038889593</v>
      </c>
      <c r="L9" s="330">
        <f>SUM(J9:K9)</f>
        <v>21.079757062119707</v>
      </c>
      <c r="M9" s="236"/>
      <c r="N9" s="328">
        <f>IF(B9&gt;0,(EXP(LN(F9/B9)/($F$6-$B$6))-1)*100,0)</f>
        <v>6.2568483321141954</v>
      </c>
      <c r="O9" s="328">
        <f>IF(F9&gt;0,(EXP(LN(J9/F9)/($J$6-$F$6))-1)*100,0)</f>
        <v>1.2051667257688692</v>
      </c>
      <c r="P9" s="328"/>
      <c r="Q9" s="328">
        <f>IF(C9&gt;0,(EXP(LN(G9/C9)/($F$6-$B$6))-1)*100,0)</f>
        <v>3.3069673585401027</v>
      </c>
      <c r="R9" s="328">
        <f>IF(G9&gt;0,(EXP(LN(K9/G9)/($J$6-$F$6))-1)*100,0)</f>
        <v>-0.2243054598522809</v>
      </c>
      <c r="S9" s="327"/>
      <c r="T9" s="328">
        <f>IF(D9&gt;0,(EXP(LN(H9/D9)/($F$6-$B$6))-1)*100,0)</f>
        <v>4.1861089047513955</v>
      </c>
      <c r="U9" s="328">
        <f>IF(H9&gt;0,(EXP(LN(L9/H9)/($J$6-$F$6))-1)*100,0)</f>
        <v>0.25880326330911529</v>
      </c>
    </row>
    <row r="10" spans="1:21" x14ac:dyDescent="0.2">
      <c r="A10" s="329" t="str">
        <f>name!D5</f>
        <v>12 Other managers and proprietors</v>
      </c>
      <c r="B10" s="330">
        <v>3.0449608445131746</v>
      </c>
      <c r="C10" s="330">
        <v>4.5123900808379549</v>
      </c>
      <c r="D10" s="330">
        <f t="shared" ref="D10:D33" si="0">SUM(B10:C10)</f>
        <v>7.5573509253511295</v>
      </c>
      <c r="E10" s="331"/>
      <c r="F10" s="330">
        <v>3.8183395556512818</v>
      </c>
      <c r="G10" s="330">
        <v>4.8251670356588718</v>
      </c>
      <c r="H10" s="330">
        <f t="shared" ref="H10:H33" si="1">SUM(F10:G10)</f>
        <v>8.6435065913101532</v>
      </c>
      <c r="I10" s="331"/>
      <c r="J10" s="330">
        <v>5.4243566449357319</v>
      </c>
      <c r="K10" s="330">
        <v>7.1776645144975122</v>
      </c>
      <c r="L10" s="330">
        <f t="shared" ref="L10:L33" si="2">SUM(J10:K10)</f>
        <v>12.602021159433244</v>
      </c>
      <c r="M10" s="236"/>
      <c r="N10" s="328">
        <f t="shared" ref="N10:N36" si="3">IF(B10&gt;0,(EXP(LN(F10/B10)/($F$6-$B$6))-1)*100,0)</f>
        <v>4.6305641176670687</v>
      </c>
      <c r="O10" s="328">
        <f t="shared" ref="O10:O34" si="4">IF(F10&gt;0,(EXP(LN(J10/F10)/($J$6-$F$6))-1)*100,0)</f>
        <v>2.3681636393883654</v>
      </c>
      <c r="P10" s="328"/>
      <c r="Q10" s="328">
        <f t="shared" ref="Q10:Q34" si="5">IF(C10&gt;0,(EXP(LN(G10/C10)/($F$6-$B$6))-1)*100,0)</f>
        <v>1.3493909671052684</v>
      </c>
      <c r="R10" s="328">
        <f t="shared" ref="R10:R34" si="6">IF(G10&gt;0,(EXP(LN(K10/G10)/($J$6-$F$6))-1)*100,0)</f>
        <v>2.6828829554117029</v>
      </c>
      <c r="S10" s="327"/>
      <c r="T10" s="328">
        <f t="shared" ref="T10:T34" si="7">IF(D10&gt;0,(EXP(LN(H10/D10)/($F$6-$B$6))-1)*100,0)</f>
        <v>2.7221440784825246</v>
      </c>
      <c r="U10" s="328">
        <f t="shared" ref="U10:U34" si="8">IF(H10&gt;0,(EXP(LN(L10/H10)/($J$6-$F$6))-1)*100,0)</f>
        <v>2.5455178197404393</v>
      </c>
    </row>
    <row r="11" spans="1:21" x14ac:dyDescent="0.2">
      <c r="A11" s="329" t="str">
        <f>name!D6</f>
        <v>21 Science, research, engineering and technology professionals</v>
      </c>
      <c r="B11" s="330">
        <v>2.2441851307734852</v>
      </c>
      <c r="C11" s="330">
        <v>11.890621835194803</v>
      </c>
      <c r="D11" s="330">
        <f t="shared" si="0"/>
        <v>14.134806965968288</v>
      </c>
      <c r="E11" s="331"/>
      <c r="F11" s="330">
        <v>3.0778678342962285</v>
      </c>
      <c r="G11" s="330">
        <v>14.156016707569597</v>
      </c>
      <c r="H11" s="330">
        <f t="shared" si="1"/>
        <v>17.233884541865827</v>
      </c>
      <c r="I11" s="331"/>
      <c r="J11" s="330">
        <v>4.4300805966591978</v>
      </c>
      <c r="K11" s="330">
        <v>15.546788144461795</v>
      </c>
      <c r="L11" s="330">
        <f t="shared" si="2"/>
        <v>19.976868741120992</v>
      </c>
      <c r="M11" s="236"/>
      <c r="N11" s="328">
        <f t="shared" si="3"/>
        <v>6.5217413239266442</v>
      </c>
      <c r="O11" s="328">
        <f t="shared" si="4"/>
        <v>2.4575839790226262</v>
      </c>
      <c r="P11" s="328"/>
      <c r="Q11" s="328">
        <f t="shared" si="5"/>
        <v>3.5493315893768473</v>
      </c>
      <c r="R11" s="328">
        <f t="shared" si="6"/>
        <v>0.62671787196377782</v>
      </c>
      <c r="S11" s="327"/>
      <c r="T11" s="328">
        <f t="shared" si="7"/>
        <v>4.0443878713193326</v>
      </c>
      <c r="U11" s="328">
        <f t="shared" si="8"/>
        <v>0.98951405858709318</v>
      </c>
    </row>
    <row r="12" spans="1:21" x14ac:dyDescent="0.2">
      <c r="A12" s="329" t="str">
        <f>name!D7</f>
        <v>22 Health professionals</v>
      </c>
      <c r="B12" s="330">
        <v>8.9432129821874664</v>
      </c>
      <c r="C12" s="330">
        <v>2.7597611510684681</v>
      </c>
      <c r="D12" s="330">
        <f t="shared" si="0"/>
        <v>11.702974133255935</v>
      </c>
      <c r="E12" s="331"/>
      <c r="F12" s="330">
        <v>10.311030072065615</v>
      </c>
      <c r="G12" s="330">
        <v>3.5637671411694947</v>
      </c>
      <c r="H12" s="330">
        <f t="shared" si="1"/>
        <v>13.874797213235109</v>
      </c>
      <c r="I12" s="331"/>
      <c r="J12" s="330">
        <v>12.402990504412816</v>
      </c>
      <c r="K12" s="330">
        <v>4.133529735180125</v>
      </c>
      <c r="L12" s="330">
        <f t="shared" si="2"/>
        <v>16.536520239592942</v>
      </c>
      <c r="M12" s="236"/>
      <c r="N12" s="328">
        <f t="shared" si="3"/>
        <v>2.8872823495831312</v>
      </c>
      <c r="O12" s="328">
        <f t="shared" si="4"/>
        <v>1.239103455450441</v>
      </c>
      <c r="P12" s="328"/>
      <c r="Q12" s="328">
        <f t="shared" si="5"/>
        <v>5.246476325055216</v>
      </c>
      <c r="R12" s="328">
        <f t="shared" si="6"/>
        <v>0.99366120655652868</v>
      </c>
      <c r="S12" s="327"/>
      <c r="T12" s="328">
        <f t="shared" si="7"/>
        <v>3.4632412953724767</v>
      </c>
      <c r="U12" s="328">
        <f t="shared" si="8"/>
        <v>1.1768526461717554</v>
      </c>
    </row>
    <row r="13" spans="1:21" x14ac:dyDescent="0.2">
      <c r="A13" s="329" t="str">
        <f>name!D8</f>
        <v>23 Teaching and other educational professionals</v>
      </c>
      <c r="B13" s="330">
        <v>7.2231488831355337</v>
      </c>
      <c r="C13" s="330">
        <v>3.6579184022220383</v>
      </c>
      <c r="D13" s="330">
        <f t="shared" si="0"/>
        <v>10.881067285357572</v>
      </c>
      <c r="E13" s="331"/>
      <c r="F13" s="330">
        <v>7.9652706518775664</v>
      </c>
      <c r="G13" s="330">
        <v>3.833340105867765</v>
      </c>
      <c r="H13" s="330">
        <f t="shared" si="1"/>
        <v>11.798610757745331</v>
      </c>
      <c r="I13" s="331"/>
      <c r="J13" s="330">
        <v>9.5633710456615937</v>
      </c>
      <c r="K13" s="330">
        <v>4.4993798553951523</v>
      </c>
      <c r="L13" s="330">
        <f t="shared" si="2"/>
        <v>14.062750901056745</v>
      </c>
      <c r="M13" s="236"/>
      <c r="N13" s="328">
        <f t="shared" si="3"/>
        <v>1.9752536249975527</v>
      </c>
      <c r="O13" s="328">
        <f t="shared" si="4"/>
        <v>1.2264557802490916</v>
      </c>
      <c r="P13" s="328"/>
      <c r="Q13" s="328">
        <f t="shared" si="5"/>
        <v>0.94124754075302075</v>
      </c>
      <c r="R13" s="328">
        <f t="shared" si="6"/>
        <v>1.0737441228866551</v>
      </c>
      <c r="S13" s="327"/>
      <c r="T13" s="328">
        <f t="shared" si="7"/>
        <v>1.6323284439776931</v>
      </c>
      <c r="U13" s="328">
        <f t="shared" si="8"/>
        <v>1.1771932138383123</v>
      </c>
    </row>
    <row r="14" spans="1:21" x14ac:dyDescent="0.2">
      <c r="A14" s="329" t="str">
        <f>name!D9</f>
        <v>24 Business, media and public service professionals</v>
      </c>
      <c r="B14" s="330">
        <v>5.2255371662474133</v>
      </c>
      <c r="C14" s="330">
        <v>8.1774138831107539</v>
      </c>
      <c r="D14" s="330">
        <f t="shared" si="0"/>
        <v>13.402951049358167</v>
      </c>
      <c r="E14" s="331"/>
      <c r="F14" s="330">
        <v>7.240167204557066</v>
      </c>
      <c r="G14" s="330">
        <v>10.379722790955585</v>
      </c>
      <c r="H14" s="330">
        <f t="shared" si="1"/>
        <v>17.619889995512651</v>
      </c>
      <c r="I14" s="331"/>
      <c r="J14" s="330">
        <v>9.5880217646289694</v>
      </c>
      <c r="K14" s="330">
        <v>12.857358181284447</v>
      </c>
      <c r="L14" s="330">
        <f t="shared" si="2"/>
        <v>22.445379945913416</v>
      </c>
      <c r="M14" s="236"/>
      <c r="N14" s="328">
        <f t="shared" si="3"/>
        <v>6.7390986184617807</v>
      </c>
      <c r="O14" s="328">
        <f t="shared" si="4"/>
        <v>1.8901091982975959</v>
      </c>
      <c r="P14" s="328"/>
      <c r="Q14" s="328">
        <f t="shared" si="5"/>
        <v>4.8851382925328757</v>
      </c>
      <c r="R14" s="328">
        <f t="shared" si="6"/>
        <v>1.437312056501483</v>
      </c>
      <c r="S14" s="327"/>
      <c r="T14" s="328">
        <f t="shared" si="7"/>
        <v>5.6234994724913223</v>
      </c>
      <c r="U14" s="328">
        <f t="shared" si="8"/>
        <v>1.6268000956959128</v>
      </c>
    </row>
    <row r="15" spans="1:21" x14ac:dyDescent="0.2">
      <c r="A15" s="329" t="str">
        <f>name!D10</f>
        <v>31 Science, engineering and technology associate professionals</v>
      </c>
      <c r="B15" s="330">
        <v>1.0015846915899311</v>
      </c>
      <c r="C15" s="330">
        <v>3.3785252583908667</v>
      </c>
      <c r="D15" s="330">
        <f t="shared" si="0"/>
        <v>4.3801099499807981</v>
      </c>
      <c r="E15" s="331"/>
      <c r="F15" s="330">
        <v>1.2569247518621416</v>
      </c>
      <c r="G15" s="330">
        <v>4.1944378372145454</v>
      </c>
      <c r="H15" s="330">
        <f t="shared" si="1"/>
        <v>5.4513625890766875</v>
      </c>
      <c r="I15" s="331"/>
      <c r="J15" s="330">
        <v>1.5270314202216118</v>
      </c>
      <c r="K15" s="330">
        <v>3.545868816420513</v>
      </c>
      <c r="L15" s="330">
        <f t="shared" si="2"/>
        <v>5.0729002366421252</v>
      </c>
      <c r="M15" s="236"/>
      <c r="N15" s="328">
        <f t="shared" si="3"/>
        <v>4.6464066471230803</v>
      </c>
      <c r="O15" s="328">
        <f t="shared" si="4"/>
        <v>1.3061738080651697</v>
      </c>
      <c r="P15" s="328"/>
      <c r="Q15" s="328">
        <f t="shared" si="5"/>
        <v>4.4213535625392986</v>
      </c>
      <c r="R15" s="328">
        <f t="shared" si="6"/>
        <v>-1.1135938634313503</v>
      </c>
      <c r="S15" s="327"/>
      <c r="T15" s="328">
        <f t="shared" si="7"/>
        <v>4.4729868954795027</v>
      </c>
      <c r="U15" s="328">
        <f t="shared" si="8"/>
        <v>-0.4785373502844803</v>
      </c>
    </row>
    <row r="16" spans="1:21" x14ac:dyDescent="0.2">
      <c r="A16" s="329" t="str">
        <f>name!D11</f>
        <v>32 Health and social care associate professionals</v>
      </c>
      <c r="B16" s="330">
        <v>3.7763811983816744</v>
      </c>
      <c r="C16" s="330">
        <v>1.1335956813248951</v>
      </c>
      <c r="D16" s="330">
        <f t="shared" si="0"/>
        <v>4.9099768797065693</v>
      </c>
      <c r="E16" s="331"/>
      <c r="F16" s="330">
        <v>4.469396181982809</v>
      </c>
      <c r="G16" s="330">
        <v>1.3069286041883745</v>
      </c>
      <c r="H16" s="330">
        <f t="shared" si="1"/>
        <v>5.7763247861711839</v>
      </c>
      <c r="I16" s="331"/>
      <c r="J16" s="330">
        <v>5.2524827534678549</v>
      </c>
      <c r="K16" s="330">
        <v>1.2933125775707466</v>
      </c>
      <c r="L16" s="330">
        <f t="shared" si="2"/>
        <v>6.545795331038601</v>
      </c>
      <c r="M16" s="236"/>
      <c r="N16" s="328">
        <f t="shared" si="3"/>
        <v>3.4271613821939662</v>
      </c>
      <c r="O16" s="328">
        <f t="shared" si="4"/>
        <v>1.0821301492939472</v>
      </c>
      <c r="P16" s="328"/>
      <c r="Q16" s="328">
        <f t="shared" si="5"/>
        <v>2.8865811403745667</v>
      </c>
      <c r="R16" s="328">
        <f t="shared" si="6"/>
        <v>-6.9795570653308214E-2</v>
      </c>
      <c r="S16" s="327"/>
      <c r="T16" s="328">
        <f t="shared" si="7"/>
        <v>3.3033562020406082</v>
      </c>
      <c r="U16" s="328">
        <f t="shared" si="8"/>
        <v>0.83718683214570877</v>
      </c>
    </row>
    <row r="17" spans="1:21" x14ac:dyDescent="0.2">
      <c r="A17" s="329" t="str">
        <f>name!D12</f>
        <v>33 Protective service occupations</v>
      </c>
      <c r="B17" s="330">
        <v>0.60691480631675632</v>
      </c>
      <c r="C17" s="330">
        <v>2.0493378476068349</v>
      </c>
      <c r="D17" s="330">
        <f t="shared" si="0"/>
        <v>2.6562526539235911</v>
      </c>
      <c r="E17" s="331"/>
      <c r="F17" s="330">
        <v>0.78600818887074853</v>
      </c>
      <c r="G17" s="330">
        <v>2.2265937924978156</v>
      </c>
      <c r="H17" s="330">
        <f t="shared" si="1"/>
        <v>3.0126019813685643</v>
      </c>
      <c r="I17" s="331"/>
      <c r="J17" s="330">
        <v>1.4106406755057526</v>
      </c>
      <c r="K17" s="330">
        <v>2.8344052197385801</v>
      </c>
      <c r="L17" s="330">
        <f t="shared" si="2"/>
        <v>4.2450458952443331</v>
      </c>
      <c r="M17" s="236"/>
      <c r="N17" s="328">
        <f t="shared" si="3"/>
        <v>5.3076369667016898</v>
      </c>
      <c r="O17" s="328">
        <f t="shared" si="4"/>
        <v>3.9758841694889968</v>
      </c>
      <c r="P17" s="328"/>
      <c r="Q17" s="328">
        <f t="shared" si="5"/>
        <v>1.6729645192470333</v>
      </c>
      <c r="R17" s="328">
        <f t="shared" si="6"/>
        <v>1.6220760707067239</v>
      </c>
      <c r="S17" s="327"/>
      <c r="T17" s="328">
        <f t="shared" si="7"/>
        <v>2.5497191264865826</v>
      </c>
      <c r="U17" s="328">
        <f t="shared" si="8"/>
        <v>2.3126599021229266</v>
      </c>
    </row>
    <row r="18" spans="1:21" x14ac:dyDescent="0.2">
      <c r="A18" s="329" t="str">
        <f>name!D13</f>
        <v>34 Culture, media and sports occupations</v>
      </c>
      <c r="B18" s="330">
        <v>1.8974891970904095</v>
      </c>
      <c r="C18" s="330">
        <v>2.8832010354327204</v>
      </c>
      <c r="D18" s="330">
        <f t="shared" si="0"/>
        <v>4.7806902325231295</v>
      </c>
      <c r="E18" s="331"/>
      <c r="F18" s="330">
        <v>2.1080217540641781</v>
      </c>
      <c r="G18" s="330">
        <v>3.2241701422710562</v>
      </c>
      <c r="H18" s="330">
        <f t="shared" si="1"/>
        <v>5.3321918963352344</v>
      </c>
      <c r="I18" s="331"/>
      <c r="J18" s="330">
        <v>2.3153353997693413</v>
      </c>
      <c r="K18" s="330">
        <v>3.3515005233576489</v>
      </c>
      <c r="L18" s="330">
        <f t="shared" si="2"/>
        <v>5.6668359231269907</v>
      </c>
      <c r="M18" s="236"/>
      <c r="N18" s="328">
        <f t="shared" si="3"/>
        <v>2.1266662318206508</v>
      </c>
      <c r="O18" s="328">
        <f t="shared" si="4"/>
        <v>0.62732353524606044</v>
      </c>
      <c r="P18" s="327"/>
      <c r="Q18" s="328">
        <f t="shared" si="5"/>
        <v>2.2606632816242866</v>
      </c>
      <c r="R18" s="328">
        <f t="shared" si="6"/>
        <v>0.25855077459187026</v>
      </c>
      <c r="S18" s="327"/>
      <c r="T18" s="328">
        <f t="shared" si="7"/>
        <v>2.2075630007918123</v>
      </c>
      <c r="U18" s="328">
        <f t="shared" si="8"/>
        <v>0.40661465995963653</v>
      </c>
    </row>
    <row r="19" spans="1:21" x14ac:dyDescent="0.2">
      <c r="A19" s="329" t="str">
        <f>name!D14</f>
        <v>35 Business and public service associate professionals</v>
      </c>
      <c r="B19" s="330">
        <v>6.9089358632048938</v>
      </c>
      <c r="C19" s="330">
        <v>8.6043185971141298</v>
      </c>
      <c r="D19" s="330">
        <f t="shared" si="0"/>
        <v>15.513254460319024</v>
      </c>
      <c r="E19" s="331"/>
      <c r="F19" s="330">
        <v>7.9803375218179573</v>
      </c>
      <c r="G19" s="330">
        <v>9.6604398501358286</v>
      </c>
      <c r="H19" s="330">
        <f t="shared" si="1"/>
        <v>17.640777371953785</v>
      </c>
      <c r="I19" s="331"/>
      <c r="J19" s="330">
        <v>8.9159546347863792</v>
      </c>
      <c r="K19" s="330">
        <v>8.9996935661089363</v>
      </c>
      <c r="L19" s="330">
        <f t="shared" si="2"/>
        <v>17.915648200895316</v>
      </c>
      <c r="M19" s="236"/>
      <c r="N19" s="328">
        <f t="shared" si="3"/>
        <v>2.9252711420826305</v>
      </c>
      <c r="O19" s="328">
        <f t="shared" si="4"/>
        <v>0.74181539123221452</v>
      </c>
      <c r="P19" s="327"/>
      <c r="Q19" s="328">
        <f t="shared" si="5"/>
        <v>2.3425146006430086</v>
      </c>
      <c r="R19" s="328">
        <f t="shared" si="6"/>
        <v>-0.47121064788727685</v>
      </c>
      <c r="S19" s="327"/>
      <c r="T19" s="328">
        <f t="shared" si="7"/>
        <v>2.6036854496654493</v>
      </c>
      <c r="U19" s="328">
        <f t="shared" si="8"/>
        <v>0.10312923372928218</v>
      </c>
    </row>
    <row r="20" spans="1:21" x14ac:dyDescent="0.2">
      <c r="A20" s="329" t="str">
        <f>name!D15</f>
        <v>41 Administrative occupations</v>
      </c>
      <c r="B20" s="330">
        <v>19.01643308322052</v>
      </c>
      <c r="C20" s="330">
        <v>8.670531509575115</v>
      </c>
      <c r="D20" s="330">
        <f t="shared" si="0"/>
        <v>27.686964592795633</v>
      </c>
      <c r="E20" s="331"/>
      <c r="F20" s="330">
        <v>18.784963605036307</v>
      </c>
      <c r="G20" s="330">
        <v>10.091668942959382</v>
      </c>
      <c r="H20" s="330">
        <f t="shared" si="1"/>
        <v>28.87663254799569</v>
      </c>
      <c r="I20" s="331"/>
      <c r="J20" s="330">
        <v>15.054157939911375</v>
      </c>
      <c r="K20" s="330">
        <v>10.977166454925376</v>
      </c>
      <c r="L20" s="330">
        <f t="shared" si="2"/>
        <v>26.031324394836751</v>
      </c>
      <c r="M20" s="236"/>
      <c r="N20" s="328">
        <f t="shared" si="3"/>
        <v>-0.24463553630892365</v>
      </c>
      <c r="O20" s="328">
        <f t="shared" si="4"/>
        <v>-1.4651770266894348</v>
      </c>
      <c r="P20" s="327"/>
      <c r="Q20" s="328">
        <f t="shared" si="5"/>
        <v>3.0821468486856407</v>
      </c>
      <c r="R20" s="328">
        <f t="shared" si="6"/>
        <v>0.56228902520714108</v>
      </c>
      <c r="S20" s="327"/>
      <c r="T20" s="328">
        <f t="shared" si="7"/>
        <v>0.84496979864587818</v>
      </c>
      <c r="U20" s="328">
        <f t="shared" si="8"/>
        <v>-0.68916170315520553</v>
      </c>
    </row>
    <row r="21" spans="1:21" x14ac:dyDescent="0.2">
      <c r="A21" s="329" t="str">
        <f>name!D16</f>
        <v>42 Secretarial and related occupations</v>
      </c>
      <c r="B21" s="330">
        <v>5.9063458818639401</v>
      </c>
      <c r="C21" s="330">
        <v>0.57623113542813209</v>
      </c>
      <c r="D21" s="330">
        <f t="shared" si="0"/>
        <v>6.4825770172920718</v>
      </c>
      <c r="E21" s="331"/>
      <c r="F21" s="330">
        <v>5.3127194206209998</v>
      </c>
      <c r="G21" s="330">
        <v>0.45224885562203604</v>
      </c>
      <c r="H21" s="330">
        <f t="shared" si="1"/>
        <v>5.7649682762430361</v>
      </c>
      <c r="I21" s="331"/>
      <c r="J21" s="330">
        <v>3.6132300580155725</v>
      </c>
      <c r="K21" s="330">
        <v>0.70265395215668425</v>
      </c>
      <c r="L21" s="330">
        <f t="shared" si="2"/>
        <v>4.3158840101722564</v>
      </c>
      <c r="M21" s="236"/>
      <c r="N21" s="328">
        <f t="shared" si="3"/>
        <v>-2.0961882428212619</v>
      </c>
      <c r="O21" s="328">
        <f t="shared" si="4"/>
        <v>-2.5372677180760972</v>
      </c>
      <c r="P21" s="327"/>
      <c r="Q21" s="328">
        <f t="shared" si="5"/>
        <v>-4.7300030825887962</v>
      </c>
      <c r="R21" s="328">
        <f t="shared" si="6"/>
        <v>2.9811177020019342</v>
      </c>
      <c r="S21" s="327"/>
      <c r="T21" s="328">
        <f t="shared" si="7"/>
        <v>-2.3190561594489512</v>
      </c>
      <c r="U21" s="328">
        <f t="shared" si="8"/>
        <v>-1.9114782512895667</v>
      </c>
    </row>
    <row r="22" spans="1:21" x14ac:dyDescent="0.2">
      <c r="A22" s="329" t="str">
        <f>name!D17</f>
        <v>51 Skilled agricultural and related trades</v>
      </c>
      <c r="B22" s="330">
        <v>0.59219789206938644</v>
      </c>
      <c r="C22" s="330">
        <v>3.7381823727086361</v>
      </c>
      <c r="D22" s="330">
        <f t="shared" si="0"/>
        <v>4.3303802647780225</v>
      </c>
      <c r="E22" s="331"/>
      <c r="F22" s="330">
        <v>0.61213284154858072</v>
      </c>
      <c r="G22" s="330">
        <v>2.3781586586652153</v>
      </c>
      <c r="H22" s="330">
        <f t="shared" si="1"/>
        <v>2.9902915002137958</v>
      </c>
      <c r="I22" s="331"/>
      <c r="J22" s="330">
        <v>0.7690711802669441</v>
      </c>
      <c r="K22" s="330">
        <v>2.4647247310255489</v>
      </c>
      <c r="L22" s="330">
        <f t="shared" si="2"/>
        <v>3.2337959112924928</v>
      </c>
      <c r="M22" s="236"/>
      <c r="N22" s="328">
        <f t="shared" si="3"/>
        <v>0.66436647065384324</v>
      </c>
      <c r="O22" s="328">
        <f t="shared" si="4"/>
        <v>1.5331960600412087</v>
      </c>
      <c r="P22" s="327"/>
      <c r="Q22" s="328">
        <f t="shared" si="5"/>
        <v>-8.6484190001837042</v>
      </c>
      <c r="R22" s="328">
        <f t="shared" si="6"/>
        <v>0.23864172957133167</v>
      </c>
      <c r="S22" s="327"/>
      <c r="T22" s="328">
        <f t="shared" si="7"/>
        <v>-7.1381143244793837</v>
      </c>
      <c r="U22" s="328">
        <f t="shared" si="8"/>
        <v>0.52326948149024055</v>
      </c>
    </row>
    <row r="23" spans="1:21" x14ac:dyDescent="0.2">
      <c r="A23" s="329" t="str">
        <f>name!D18</f>
        <v>52 Skilled metal, electrical and electronic trades</v>
      </c>
      <c r="B23" s="330">
        <v>0.19902782155362975</v>
      </c>
      <c r="C23" s="330">
        <v>14.487861641338457</v>
      </c>
      <c r="D23" s="330">
        <f t="shared" si="0"/>
        <v>14.686889462892086</v>
      </c>
      <c r="E23" s="331"/>
      <c r="F23" s="330">
        <v>0.2594477899267405</v>
      </c>
      <c r="G23" s="330">
        <v>12.217961144500515</v>
      </c>
      <c r="H23" s="330">
        <f t="shared" si="1"/>
        <v>12.477408934427256</v>
      </c>
      <c r="I23" s="331"/>
      <c r="J23" s="330">
        <v>0.68772636527151099</v>
      </c>
      <c r="K23" s="330">
        <v>10.838475514366975</v>
      </c>
      <c r="L23" s="330">
        <f t="shared" si="2"/>
        <v>11.526201879638485</v>
      </c>
      <c r="M23" s="236"/>
      <c r="N23" s="328">
        <f t="shared" si="3"/>
        <v>5.4453025399263888</v>
      </c>
      <c r="O23" s="328">
        <f t="shared" si="4"/>
        <v>6.7147324575488776</v>
      </c>
      <c r="P23" s="327"/>
      <c r="Q23" s="328">
        <f t="shared" si="5"/>
        <v>-3.3506605995096583</v>
      </c>
      <c r="R23" s="328">
        <f t="shared" si="6"/>
        <v>-0.79551716752630508</v>
      </c>
      <c r="S23" s="327"/>
      <c r="T23" s="328">
        <f t="shared" si="7"/>
        <v>-3.2081219551287954</v>
      </c>
      <c r="U23" s="328">
        <f t="shared" si="8"/>
        <v>-0.5272508339083104</v>
      </c>
    </row>
    <row r="24" spans="1:21" x14ac:dyDescent="0.2">
      <c r="A24" s="329" t="str">
        <f>name!D19</f>
        <v>53 Skilled construction and building trades</v>
      </c>
      <c r="B24" s="330">
        <v>0.14035657259624226</v>
      </c>
      <c r="C24" s="330">
        <v>10.258960041973008</v>
      </c>
      <c r="D24" s="330">
        <f t="shared" si="0"/>
        <v>10.399316614569251</v>
      </c>
      <c r="E24" s="331"/>
      <c r="F24" s="330">
        <v>0.16086977470661537</v>
      </c>
      <c r="G24" s="330">
        <v>9.7457901114641867</v>
      </c>
      <c r="H24" s="330">
        <f t="shared" si="1"/>
        <v>9.906659886170802</v>
      </c>
      <c r="I24" s="331"/>
      <c r="J24" s="330">
        <v>0.19400090811363369</v>
      </c>
      <c r="K24" s="330">
        <v>8.6344015149763926</v>
      </c>
      <c r="L24" s="330">
        <f t="shared" si="2"/>
        <v>8.8284024230900258</v>
      </c>
      <c r="M24" s="236"/>
      <c r="N24" s="328">
        <f t="shared" si="3"/>
        <v>2.7657366736644429</v>
      </c>
      <c r="O24" s="328">
        <f t="shared" si="4"/>
        <v>1.2562767167375144</v>
      </c>
      <c r="P24" s="327"/>
      <c r="Q24" s="328">
        <f t="shared" si="5"/>
        <v>-1.0210726112925839</v>
      </c>
      <c r="R24" s="328">
        <f t="shared" si="6"/>
        <v>-0.80395755715961803</v>
      </c>
      <c r="S24" s="327"/>
      <c r="T24" s="328">
        <f t="shared" si="7"/>
        <v>-0.96596127287535971</v>
      </c>
      <c r="U24" s="328">
        <f t="shared" si="8"/>
        <v>-0.76527788656168827</v>
      </c>
    </row>
    <row r="25" spans="1:21" x14ac:dyDescent="0.2">
      <c r="A25" s="329" t="str">
        <f>name!D20</f>
        <v>54 Textiles, printing and other skilled trades</v>
      </c>
      <c r="B25" s="330">
        <v>2.0302470231920955</v>
      </c>
      <c r="C25" s="330">
        <v>3.70736975966242</v>
      </c>
      <c r="D25" s="330">
        <f t="shared" si="0"/>
        <v>5.7376167828545155</v>
      </c>
      <c r="E25" s="331"/>
      <c r="F25" s="330">
        <v>2.1467724280372082</v>
      </c>
      <c r="G25" s="330">
        <v>3.0108397122628894</v>
      </c>
      <c r="H25" s="330">
        <f t="shared" si="1"/>
        <v>5.1576121403000972</v>
      </c>
      <c r="I25" s="331"/>
      <c r="J25" s="330">
        <v>2.1651690742849201</v>
      </c>
      <c r="K25" s="330">
        <v>2.6197584788081669</v>
      </c>
      <c r="L25" s="330">
        <f t="shared" si="2"/>
        <v>4.7849275530930875</v>
      </c>
      <c r="M25" s="236"/>
      <c r="N25" s="328">
        <f t="shared" si="3"/>
        <v>1.122413236348474</v>
      </c>
      <c r="O25" s="328">
        <f t="shared" si="4"/>
        <v>5.690241534848095E-2</v>
      </c>
      <c r="P25" s="327"/>
      <c r="Q25" s="328">
        <f t="shared" si="5"/>
        <v>-4.0766480200308148</v>
      </c>
      <c r="R25" s="328">
        <f t="shared" si="6"/>
        <v>-0.92329048239935263</v>
      </c>
      <c r="S25" s="327"/>
      <c r="T25" s="328">
        <f t="shared" si="7"/>
        <v>-2.1088505108858624</v>
      </c>
      <c r="U25" s="328">
        <f t="shared" si="8"/>
        <v>-0.49877081685995028</v>
      </c>
    </row>
    <row r="26" spans="1:21" x14ac:dyDescent="0.2">
      <c r="A26" s="329" t="str">
        <f>name!D21</f>
        <v>61 Caring personal service occupations</v>
      </c>
      <c r="B26" s="330">
        <v>18.702498768150289</v>
      </c>
      <c r="C26" s="330">
        <v>2.3432452288698027</v>
      </c>
      <c r="D26" s="330">
        <f t="shared" si="0"/>
        <v>21.045743997020089</v>
      </c>
      <c r="E26" s="331"/>
      <c r="F26" s="330">
        <v>18.756666247642244</v>
      </c>
      <c r="G26" s="330">
        <v>2.3538853854090926</v>
      </c>
      <c r="H26" s="330">
        <f t="shared" si="1"/>
        <v>21.110551633051337</v>
      </c>
      <c r="I26" s="331"/>
      <c r="J26" s="330">
        <v>22.062694533185201</v>
      </c>
      <c r="K26" s="330">
        <v>3.3388407472952477</v>
      </c>
      <c r="L26" s="330">
        <f t="shared" si="2"/>
        <v>25.401535280480449</v>
      </c>
      <c r="M26" s="236"/>
      <c r="N26" s="328">
        <f t="shared" si="3"/>
        <v>5.7858402282984223E-2</v>
      </c>
      <c r="O26" s="328">
        <f t="shared" si="4"/>
        <v>1.0881371435678799</v>
      </c>
      <c r="P26" s="327"/>
      <c r="Q26" s="328">
        <f t="shared" si="5"/>
        <v>9.0651059978497095E-2</v>
      </c>
      <c r="R26" s="328">
        <f t="shared" si="6"/>
        <v>2.3577410569590285</v>
      </c>
      <c r="S26" s="327"/>
      <c r="T26" s="328">
        <f t="shared" si="7"/>
        <v>6.1511682868120587E-2</v>
      </c>
      <c r="U26" s="328">
        <f t="shared" si="8"/>
        <v>1.241217439229092</v>
      </c>
    </row>
    <row r="27" spans="1:21" x14ac:dyDescent="0.2">
      <c r="A27" s="329" t="str">
        <f>name!D22</f>
        <v>62 Leisure, travel and related personal service occupations</v>
      </c>
      <c r="B27" s="330">
        <v>4.787633319722433</v>
      </c>
      <c r="C27" s="330">
        <v>1.6820498196054614</v>
      </c>
      <c r="D27" s="330">
        <f t="shared" si="0"/>
        <v>6.4696831393278948</v>
      </c>
      <c r="E27" s="331"/>
      <c r="F27" s="330">
        <v>4.1011162789368756</v>
      </c>
      <c r="G27" s="330">
        <v>1.7407106052582344</v>
      </c>
      <c r="H27" s="330">
        <f t="shared" si="1"/>
        <v>5.8418268841951102</v>
      </c>
      <c r="I27" s="331"/>
      <c r="J27" s="330">
        <v>4.1966689568057394</v>
      </c>
      <c r="K27" s="330">
        <v>1.8909715436002772</v>
      </c>
      <c r="L27" s="330">
        <f t="shared" si="2"/>
        <v>6.0876405004060166</v>
      </c>
      <c r="M27" s="236"/>
      <c r="N27" s="328">
        <f t="shared" si="3"/>
        <v>-3.0481187692762424</v>
      </c>
      <c r="O27" s="328">
        <f t="shared" si="4"/>
        <v>0.15366397750613547</v>
      </c>
      <c r="P27" s="327"/>
      <c r="Q27" s="328">
        <f t="shared" si="5"/>
        <v>0.68796051666595304</v>
      </c>
      <c r="R27" s="328">
        <f t="shared" si="6"/>
        <v>0.55350834513778757</v>
      </c>
      <c r="S27" s="327"/>
      <c r="T27" s="328">
        <f t="shared" si="7"/>
        <v>-2.0209702723038125</v>
      </c>
      <c r="U27" s="328">
        <f t="shared" si="8"/>
        <v>0.27515785111287272</v>
      </c>
    </row>
    <row r="28" spans="1:21" x14ac:dyDescent="0.2">
      <c r="A28" s="329" t="str">
        <f>name!D23</f>
        <v>63 Community and civil enforcement occupations</v>
      </c>
      <c r="B28" s="330">
        <v>5.9461796081544539E-2</v>
      </c>
      <c r="C28" s="330">
        <v>0.19978367126163324</v>
      </c>
      <c r="D28" s="330">
        <f t="shared" si="0"/>
        <v>0.25924546734317777</v>
      </c>
      <c r="E28" s="331"/>
      <c r="F28" s="330">
        <v>6.7367243329322285E-2</v>
      </c>
      <c r="G28" s="330">
        <v>0.23839308691063835</v>
      </c>
      <c r="H28" s="330">
        <f t="shared" si="1"/>
        <v>0.30576033023996063</v>
      </c>
      <c r="I28" s="331"/>
      <c r="J28" s="330">
        <v>8.8036944407687709E-2</v>
      </c>
      <c r="K28" s="330">
        <v>0.18797394226333572</v>
      </c>
      <c r="L28" s="330">
        <f>SUM(J28:K28)</f>
        <v>0.27601088667102341</v>
      </c>
      <c r="M28" s="236"/>
      <c r="N28" s="328">
        <f t="shared" si="3"/>
        <v>2.527920889634605</v>
      </c>
      <c r="O28" s="328">
        <f t="shared" si="4"/>
        <v>1.7999924091332442</v>
      </c>
      <c r="P28" s="327"/>
      <c r="Q28" s="328">
        <f t="shared" si="5"/>
        <v>3.596893709737814</v>
      </c>
      <c r="R28" s="328">
        <f t="shared" si="6"/>
        <v>-1.5716361126123846</v>
      </c>
      <c r="S28" s="327"/>
      <c r="T28" s="328">
        <f t="shared" si="7"/>
        <v>3.3555954507689556</v>
      </c>
      <c r="U28" s="328">
        <f t="shared" si="8"/>
        <v>-0.68008522269912275</v>
      </c>
    </row>
    <row r="29" spans="1:21" x14ac:dyDescent="0.2">
      <c r="A29" s="329" t="str">
        <f>name!D24</f>
        <v>71 Sales occupations</v>
      </c>
      <c r="B29" s="330">
        <v>11.100839338489228</v>
      </c>
      <c r="C29" s="330">
        <v>7.3869555556783055</v>
      </c>
      <c r="D29" s="330">
        <f t="shared" si="0"/>
        <v>18.487794894167536</v>
      </c>
      <c r="E29" s="331"/>
      <c r="F29" s="330">
        <v>9.4787758052728126</v>
      </c>
      <c r="G29" s="330">
        <v>7.3750233012420923</v>
      </c>
      <c r="H29" s="330">
        <f t="shared" si="1"/>
        <v>16.853799106514906</v>
      </c>
      <c r="I29" s="331"/>
      <c r="J29" s="330">
        <v>8.1979356370970002</v>
      </c>
      <c r="K29" s="330">
        <v>6.6558408398487332</v>
      </c>
      <c r="L29" s="330">
        <f t="shared" si="2"/>
        <v>14.853776476945733</v>
      </c>
      <c r="M29" s="236"/>
      <c r="N29" s="328">
        <f t="shared" si="3"/>
        <v>-3.1099261721228566</v>
      </c>
      <c r="O29" s="328">
        <f t="shared" si="4"/>
        <v>-0.96315039040171246</v>
      </c>
      <c r="P29" s="327"/>
      <c r="Q29" s="328">
        <f t="shared" si="5"/>
        <v>-3.2327178803304157E-2</v>
      </c>
      <c r="R29" s="328">
        <f t="shared" si="6"/>
        <v>-0.68169432210216652</v>
      </c>
      <c r="S29" s="327"/>
      <c r="T29" s="328">
        <f t="shared" si="7"/>
        <v>-1.8336734496788742</v>
      </c>
      <c r="U29" s="328">
        <f t="shared" si="8"/>
        <v>-0.83861025757594465</v>
      </c>
    </row>
    <row r="30" spans="1:21" x14ac:dyDescent="0.2">
      <c r="A30" s="329" t="str">
        <f>name!D25</f>
        <v>72 Customer service occupations</v>
      </c>
      <c r="B30" s="330">
        <v>2.7793023014349605</v>
      </c>
      <c r="C30" s="330">
        <v>2.0838172926568026</v>
      </c>
      <c r="D30" s="330">
        <f t="shared" si="0"/>
        <v>4.8631195940917635</v>
      </c>
      <c r="E30" s="331"/>
      <c r="F30" s="330">
        <v>3.3459715184080485</v>
      </c>
      <c r="G30" s="330">
        <v>2.576251646779872</v>
      </c>
      <c r="H30" s="330">
        <f t="shared" si="1"/>
        <v>5.9222231651879209</v>
      </c>
      <c r="I30" s="331"/>
      <c r="J30" s="330">
        <v>4.7660755574314209</v>
      </c>
      <c r="K30" s="330">
        <v>4.3115397529640624</v>
      </c>
      <c r="L30" s="330">
        <f t="shared" si="2"/>
        <v>9.0776153103954833</v>
      </c>
      <c r="M30" s="236"/>
      <c r="N30" s="328">
        <f t="shared" si="3"/>
        <v>3.7808660506636116</v>
      </c>
      <c r="O30" s="328">
        <f t="shared" si="4"/>
        <v>2.3864720945645512</v>
      </c>
      <c r="P30" s="327"/>
      <c r="Q30" s="328">
        <f t="shared" si="5"/>
        <v>4.3339690265959296</v>
      </c>
      <c r="R30" s="328">
        <f t="shared" si="6"/>
        <v>3.4926738281658931</v>
      </c>
      <c r="S30" s="327"/>
      <c r="T30" s="328">
        <f t="shared" si="7"/>
        <v>4.0193088414052891</v>
      </c>
      <c r="U30" s="328">
        <f t="shared" si="8"/>
        <v>2.888254712660121</v>
      </c>
    </row>
    <row r="31" spans="1:21" x14ac:dyDescent="0.2">
      <c r="A31" s="329" t="str">
        <f>name!D26</f>
        <v>81 Process, plant and machine operatives</v>
      </c>
      <c r="B31" s="330">
        <v>2.486593917885878</v>
      </c>
      <c r="C31" s="330">
        <v>9.6333111566792766</v>
      </c>
      <c r="D31" s="330">
        <f t="shared" si="0"/>
        <v>12.119905074565155</v>
      </c>
      <c r="E31" s="331"/>
      <c r="F31" s="330">
        <v>2.1841886665799857</v>
      </c>
      <c r="G31" s="330">
        <v>7.4504288763284032</v>
      </c>
      <c r="H31" s="330">
        <f t="shared" si="1"/>
        <v>9.6346175429083889</v>
      </c>
      <c r="I31" s="331"/>
      <c r="J31" s="330">
        <v>2.8638697798653667</v>
      </c>
      <c r="K31" s="330">
        <v>8.652825824997624</v>
      </c>
      <c r="L31" s="330">
        <f t="shared" si="2"/>
        <v>11.51669560486299</v>
      </c>
      <c r="M31" s="236"/>
      <c r="N31" s="328">
        <f t="shared" si="3"/>
        <v>-2.5600490999431402</v>
      </c>
      <c r="O31" s="328">
        <f t="shared" si="4"/>
        <v>1.8226059662384442</v>
      </c>
      <c r="P31" s="327"/>
      <c r="Q31" s="328">
        <f t="shared" si="5"/>
        <v>-5.0092892995610701</v>
      </c>
      <c r="R31" s="328">
        <f t="shared" si="6"/>
        <v>1.0024199333742656</v>
      </c>
      <c r="S31" s="327"/>
      <c r="T31" s="328">
        <f t="shared" si="7"/>
        <v>-4.4859957978780169</v>
      </c>
      <c r="U31" s="328">
        <f t="shared" si="8"/>
        <v>1.196671281585715</v>
      </c>
    </row>
    <row r="32" spans="1:21" x14ac:dyDescent="0.2">
      <c r="A32" s="329" t="str">
        <f>name!D27</f>
        <v>82 Transport and mobile machine drivers and operatives</v>
      </c>
      <c r="B32" s="330">
        <v>0.55168358887546909</v>
      </c>
      <c r="C32" s="330">
        <v>10.468817785520194</v>
      </c>
      <c r="D32" s="330">
        <f t="shared" si="0"/>
        <v>11.020501374395664</v>
      </c>
      <c r="E32" s="331"/>
      <c r="F32" s="330">
        <v>0.53643144321229308</v>
      </c>
      <c r="G32" s="330">
        <v>11.275022394603765</v>
      </c>
      <c r="H32" s="330">
        <f t="shared" si="1"/>
        <v>11.811453837816059</v>
      </c>
      <c r="I32" s="331"/>
      <c r="J32" s="330">
        <v>0.95320304712030779</v>
      </c>
      <c r="K32" s="330">
        <v>11.995002740110207</v>
      </c>
      <c r="L32" s="330">
        <f t="shared" si="2"/>
        <v>12.948205787230515</v>
      </c>
      <c r="M32" s="236"/>
      <c r="N32" s="328">
        <f t="shared" si="3"/>
        <v>-0.55914900454314687</v>
      </c>
      <c r="O32" s="328">
        <f t="shared" si="4"/>
        <v>3.9069857195432656</v>
      </c>
      <c r="P32" s="327"/>
      <c r="Q32" s="328">
        <f t="shared" si="5"/>
        <v>1.4948379447285554</v>
      </c>
      <c r="R32" s="328">
        <f t="shared" si="6"/>
        <v>0.41352100248535084</v>
      </c>
      <c r="S32" s="327"/>
      <c r="T32" s="328">
        <f t="shared" si="7"/>
        <v>1.3959014867102715</v>
      </c>
      <c r="U32" s="328">
        <f t="shared" si="8"/>
        <v>0.61446349167062486</v>
      </c>
    </row>
    <row r="33" spans="1:21" x14ac:dyDescent="0.2">
      <c r="A33" s="329" t="str">
        <f>name!D28</f>
        <v>91 Elementary trades and related occupations</v>
      </c>
      <c r="B33" s="330">
        <v>1.6257798709377784</v>
      </c>
      <c r="C33" s="330">
        <v>4.6794250298317879</v>
      </c>
      <c r="D33" s="330">
        <f t="shared" si="0"/>
        <v>6.3052049007695663</v>
      </c>
      <c r="E33" s="331"/>
      <c r="F33" s="330">
        <v>1.0987691527738574</v>
      </c>
      <c r="G33" s="330">
        <v>3.869380569481546</v>
      </c>
      <c r="H33" s="330">
        <f t="shared" si="1"/>
        <v>4.9681497222554034</v>
      </c>
      <c r="I33" s="331"/>
      <c r="J33" s="330">
        <v>0.88699644209579032</v>
      </c>
      <c r="K33" s="330">
        <v>3.1775282937015996</v>
      </c>
      <c r="L33" s="330">
        <f t="shared" si="2"/>
        <v>4.0645247357973897</v>
      </c>
      <c r="M33" s="236"/>
      <c r="N33" s="328">
        <f t="shared" si="3"/>
        <v>-7.5367949629247093</v>
      </c>
      <c r="O33" s="328">
        <f t="shared" si="4"/>
        <v>-1.4172274870379753</v>
      </c>
      <c r="P33" s="327"/>
      <c r="Q33" s="328">
        <f t="shared" si="5"/>
        <v>-3.7302618511962593</v>
      </c>
      <c r="R33" s="328">
        <f t="shared" si="6"/>
        <v>-1.304686250304532</v>
      </c>
      <c r="S33" s="327"/>
      <c r="T33" s="328">
        <f t="shared" si="7"/>
        <v>-4.6547428925890477</v>
      </c>
      <c r="U33" s="328">
        <f t="shared" si="8"/>
        <v>-1.3294218231559407</v>
      </c>
    </row>
    <row r="34" spans="1:21" x14ac:dyDescent="0.2">
      <c r="A34" s="329" t="str">
        <f>name!D29</f>
        <v>92 Elementary administration and service occupations</v>
      </c>
      <c r="B34" s="330">
        <v>13.236849250257757</v>
      </c>
      <c r="C34" s="330">
        <v>13.060962825086337</v>
      </c>
      <c r="D34" s="330">
        <f t="shared" ref="D34" si="9">SUM(B34:C34)</f>
        <v>26.297812075344094</v>
      </c>
      <c r="E34" s="331"/>
      <c r="F34" s="330">
        <v>13.494633313857635</v>
      </c>
      <c r="G34" s="330">
        <v>13.131335644346661</v>
      </c>
      <c r="H34" s="330">
        <f t="shared" ref="H34" si="10">SUM(F34:G34)</f>
        <v>26.625968958204297</v>
      </c>
      <c r="I34" s="331"/>
      <c r="J34" s="330">
        <v>12.481669253591299</v>
      </c>
      <c r="K34" s="330">
        <v>13.684266355311465</v>
      </c>
      <c r="L34" s="330">
        <f t="shared" ref="L34" si="11">SUM(J34:K34)</f>
        <v>26.165935608902764</v>
      </c>
      <c r="M34" s="236"/>
      <c r="N34" s="328">
        <f t="shared" si="3"/>
        <v>0.38649545369684457</v>
      </c>
      <c r="O34" s="328">
        <f t="shared" si="4"/>
        <v>-0.51885570824603544</v>
      </c>
      <c r="P34" s="327"/>
      <c r="Q34" s="328">
        <f t="shared" si="5"/>
        <v>0.10752903965325356</v>
      </c>
      <c r="R34" s="328">
        <f t="shared" si="6"/>
        <v>0.27534721190662914</v>
      </c>
      <c r="S34" s="327"/>
      <c r="T34" s="328">
        <f t="shared" si="7"/>
        <v>0.24833326736568573</v>
      </c>
      <c r="U34" s="328">
        <f t="shared" si="8"/>
        <v>-0.11612331761470251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128.81721676968436</v>
      </c>
      <c r="C36" s="333">
        <f t="shared" ref="C36:D36" si="12">SUM(C9:C34)</f>
        <v>153.81378323031569</v>
      </c>
      <c r="D36" s="333">
        <f t="shared" si="12"/>
        <v>282.63100000000003</v>
      </c>
      <c r="E36" s="333"/>
      <c r="F36" s="333">
        <f>SUM(F9:F34)</f>
        <v>135.76053677172231</v>
      </c>
      <c r="G36" s="333">
        <f t="shared" ref="G36:H36" si="13">SUM(G9:G34)</f>
        <v>159.14946322827768</v>
      </c>
      <c r="H36" s="333">
        <f t="shared" si="13"/>
        <v>294.91000000000008</v>
      </c>
      <c r="I36" s="333"/>
      <c r="J36" s="333">
        <f>SUM(J9:J34)</f>
        <v>147.47821779073675</v>
      </c>
      <c r="K36" s="333">
        <f t="shared" ref="K36:L36" si="14">SUM(K9:K34)</f>
        <v>167.78378220926311</v>
      </c>
      <c r="L36" s="333">
        <f t="shared" si="14"/>
        <v>315.26199999999989</v>
      </c>
      <c r="M36" s="258"/>
      <c r="N36" s="334">
        <f t="shared" si="3"/>
        <v>1.0554934320325504</v>
      </c>
      <c r="O36" s="334">
        <f>IF(F36&gt;0,(EXP(LN(J36/F36)/($J$6-$F$6))-1)*100,0)</f>
        <v>0.55344530874785747</v>
      </c>
      <c r="P36" s="335"/>
      <c r="Q36" s="334">
        <f t="shared" ref="Q36" si="15">IF(C36&gt;0,(EXP(LN(G36/C36)/($F$6-$B$6))-1)*100,0)</f>
        <v>0.68435326872469116</v>
      </c>
      <c r="R36" s="334">
        <f t="shared" ref="R36" si="16">IF(G36&gt;0,(EXP(LN(K36/G36)/($J$6-$F$6))-1)*100,0)</f>
        <v>0.35283673415718031</v>
      </c>
      <c r="S36" s="335"/>
      <c r="T36" s="334">
        <f t="shared" ref="T36" si="17">IF(D36&gt;0,(EXP(LN(H36/D36)/($F$6-$B$6))-1)*100,0)</f>
        <v>0.85418885277923629</v>
      </c>
      <c r="U36" s="334">
        <f t="shared" ref="U36" si="18">IF(H36&gt;0,(EXP(LN(L36/H36)/($J$6-$F$6))-1)*100,0)</f>
        <v>0.44588320814156202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Worcestershire</v>
      </c>
      <c r="Q1" s="19" t="str">
        <f>CONCATENATE("Occupation Table 5.1  Males: Employment Change by Status (SOC 2020), ",B$5,"-",L$5,", ",Info!B5)</f>
        <v>Occupation Table 5.1  Males: Employment Change by Status (SOC 2020), 2015-2035, Worcestershire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Worcestershire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17.550918002452942</v>
      </c>
      <c r="C8" s="11">
        <v>2.5094451054671389</v>
      </c>
      <c r="D8" s="11">
        <v>4.0157980294803579</v>
      </c>
      <c r="E8" s="11">
        <f>SUM(B8:D8)</f>
        <v>24.07616113740044</v>
      </c>
      <c r="F8" s="11"/>
      <c r="G8" s="11">
        <v>20.057126860619391</v>
      </c>
      <c r="H8" s="11">
        <v>4.0848900905212302</v>
      </c>
      <c r="I8" s="11">
        <v>4.7796174498710027</v>
      </c>
      <c r="J8" s="11">
        <f>SUM(G8:I8)</f>
        <v>28.921634401011623</v>
      </c>
      <c r="K8" s="11"/>
      <c r="L8" s="11">
        <v>23.119342035525875</v>
      </c>
      <c r="M8" s="11">
        <v>5.2856077502584613</v>
      </c>
      <c r="N8" s="11">
        <v>5.2768284357686079</v>
      </c>
      <c r="O8" s="11">
        <f>SUM(L8:N8)</f>
        <v>33.681778221552946</v>
      </c>
      <c r="Q8" s="10" t="str">
        <f>name!E4</f>
        <v>Managers, directors and senior officials</v>
      </c>
      <c r="R8" s="11">
        <v>12.457985315316511</v>
      </c>
      <c r="S8" s="11">
        <v>1.0767377767446877</v>
      </c>
      <c r="T8" s="11">
        <v>2.7668616209136188</v>
      </c>
      <c r="U8" s="11">
        <f>SUM(R8:T8)</f>
        <v>16.301584712974819</v>
      </c>
      <c r="V8" s="11"/>
      <c r="W8" s="11">
        <v>13.783951604227942</v>
      </c>
      <c r="X8" s="11">
        <v>1.8670378601017938</v>
      </c>
      <c r="Y8" s="11">
        <v>3.0459578562434113</v>
      </c>
      <c r="Z8" s="11">
        <f>SUM(W8:Y8)</f>
        <v>18.696947320573148</v>
      </c>
      <c r="AA8" s="11"/>
      <c r="AB8" s="11">
        <v>14.676471507700116</v>
      </c>
      <c r="AC8" s="11">
        <v>2.5809256251418402</v>
      </c>
      <c r="AD8" s="11">
        <v>3.3325777705514845</v>
      </c>
      <c r="AE8" s="11">
        <f>SUM(AB8:AD8)</f>
        <v>20.58997490339344</v>
      </c>
      <c r="AG8" s="10" t="str">
        <f>name!E4</f>
        <v>Managers, directors and senior officials</v>
      </c>
      <c r="AH8" s="11">
        <v>5.0929326871364413</v>
      </c>
      <c r="AI8" s="11">
        <v>1.4327073287224508</v>
      </c>
      <c r="AJ8" s="11">
        <v>1.2489364085667398</v>
      </c>
      <c r="AK8" s="11">
        <f>SUM(AH8:AJ8)</f>
        <v>7.7745764244256321</v>
      </c>
      <c r="AL8" s="11"/>
      <c r="AM8" s="11">
        <v>6.2731752563914451</v>
      </c>
      <c r="AN8" s="11">
        <v>2.2178522304194375</v>
      </c>
      <c r="AO8" s="11">
        <v>1.7336595936275945</v>
      </c>
      <c r="AP8" s="11">
        <f>SUM(AM8:AO8)</f>
        <v>10.224687080438477</v>
      </c>
      <c r="AQ8" s="11"/>
      <c r="AR8" s="11">
        <v>8.4428705278257539</v>
      </c>
      <c r="AS8" s="11">
        <v>2.7046821251166202</v>
      </c>
      <c r="AT8" s="11">
        <v>1.9442506652171248</v>
      </c>
      <c r="AU8" s="11">
        <f>SUM(AR8:AT8)</f>
        <v>13.091803318159497</v>
      </c>
    </row>
    <row r="9" spans="1:47" x14ac:dyDescent="0.2">
      <c r="A9" t="str">
        <f>name!E5</f>
        <v>Professional occupations</v>
      </c>
      <c r="B9" s="11">
        <v>34.665923838025904</v>
      </c>
      <c r="C9" s="11">
        <v>9.8017725015716604</v>
      </c>
      <c r="D9" s="11">
        <v>5.6541030943424175</v>
      </c>
      <c r="E9" s="11">
        <f t="shared" ref="E9:E18" si="0">SUM(B9:D9)</f>
        <v>50.121799433939984</v>
      </c>
      <c r="F9" s="11"/>
      <c r="G9" s="11">
        <v>41.600250439135898</v>
      </c>
      <c r="H9" s="11">
        <v>12.086809874769587</v>
      </c>
      <c r="I9" s="11">
        <v>6.8401221944534356</v>
      </c>
      <c r="J9" s="11">
        <f t="shared" ref="J9:J16" si="1">SUM(G9:I9)</f>
        <v>60.527182508358919</v>
      </c>
      <c r="K9" s="11"/>
      <c r="L9" s="11">
        <v>51.062818223907186</v>
      </c>
      <c r="M9" s="11">
        <v>15.487301483239303</v>
      </c>
      <c r="N9" s="11">
        <v>6.4714001205376475</v>
      </c>
      <c r="O9" s="11">
        <f t="shared" ref="O9:O16" si="2">SUM(L9:N9)</f>
        <v>73.021519827684145</v>
      </c>
      <c r="Q9" s="10" t="str">
        <f>name!E5</f>
        <v>Professional occupations</v>
      </c>
      <c r="R9" s="11">
        <v>20.793851882955497</v>
      </c>
      <c r="S9" s="11">
        <v>1.7875474198402055</v>
      </c>
      <c r="T9" s="11">
        <v>3.9043159688003772</v>
      </c>
      <c r="U9" s="11">
        <f t="shared" ref="U9:U16" si="3">SUM(R9:T9)</f>
        <v>26.485715271596078</v>
      </c>
      <c r="V9" s="11"/>
      <c r="W9" s="11">
        <v>24.302628261518446</v>
      </c>
      <c r="X9" s="11">
        <v>2.6161537899274174</v>
      </c>
      <c r="Y9" s="11">
        <v>5.0140646941165938</v>
      </c>
      <c r="Z9" s="11">
        <f t="shared" ref="Z9:Z16" si="4">SUM(W9:Y9)</f>
        <v>31.932846745562458</v>
      </c>
      <c r="AA9" s="11"/>
      <c r="AB9" s="11">
        <v>28.871513145396655</v>
      </c>
      <c r="AC9" s="11">
        <v>3.5442701046238954</v>
      </c>
      <c r="AD9" s="11">
        <v>4.6212726663009764</v>
      </c>
      <c r="AE9" s="11">
        <f t="shared" ref="AE9:AE16" si="5">SUM(AB9:AD9)</f>
        <v>37.037055916321528</v>
      </c>
      <c r="AG9" s="10" t="str">
        <f>name!E5</f>
        <v>Professional occupations</v>
      </c>
      <c r="AH9" s="11">
        <v>13.872071955070394</v>
      </c>
      <c r="AI9" s="11">
        <v>8.0142250817314586</v>
      </c>
      <c r="AJ9" s="11">
        <v>1.7497871255420414</v>
      </c>
      <c r="AK9" s="11">
        <f t="shared" ref="AK9:AK18" si="6">SUM(AH9:AJ9)</f>
        <v>23.636084162343895</v>
      </c>
      <c r="AL9" s="11"/>
      <c r="AM9" s="11">
        <v>17.297622177617455</v>
      </c>
      <c r="AN9" s="11">
        <v>9.4706560848421706</v>
      </c>
      <c r="AO9" s="11">
        <v>1.8260575003368433</v>
      </c>
      <c r="AP9" s="11">
        <f t="shared" ref="AP9:AP18" si="7">SUM(AM9:AO9)</f>
        <v>28.594335762796469</v>
      </c>
      <c r="AQ9" s="11"/>
      <c r="AR9" s="11">
        <v>22.191305078510524</v>
      </c>
      <c r="AS9" s="11">
        <v>11.943031378615405</v>
      </c>
      <c r="AT9" s="11">
        <v>1.8501274542366695</v>
      </c>
      <c r="AU9" s="11">
        <f t="shared" ref="AU9:AU18" si="8">SUM(AR9:AT9)</f>
        <v>35.984463911362596</v>
      </c>
    </row>
    <row r="10" spans="1:47" x14ac:dyDescent="0.2">
      <c r="A10" t="str">
        <f>name!E6</f>
        <v>Associate professional occupations</v>
      </c>
      <c r="B10" s="11">
        <v>21.138412852474147</v>
      </c>
      <c r="C10" s="11">
        <v>6.4909686192151312</v>
      </c>
      <c r="D10" s="11">
        <v>4.6109027047638138</v>
      </c>
      <c r="E10" s="11">
        <f t="shared" si="0"/>
        <v>32.240284176453095</v>
      </c>
      <c r="F10" s="11"/>
      <c r="G10" s="11">
        <v>24.737766206454562</v>
      </c>
      <c r="H10" s="11">
        <v>7.9441025547399651</v>
      </c>
      <c r="I10" s="11">
        <v>4.5313898637109311</v>
      </c>
      <c r="J10" s="11">
        <f t="shared" si="1"/>
        <v>37.213258624905464</v>
      </c>
      <c r="K10" s="11"/>
      <c r="L10" s="11">
        <v>26.162359405631651</v>
      </c>
      <c r="M10" s="11">
        <v>8.7141180568600642</v>
      </c>
      <c r="N10" s="11">
        <v>4.5697481244556606</v>
      </c>
      <c r="O10" s="11">
        <f t="shared" si="2"/>
        <v>39.446225586947378</v>
      </c>
      <c r="Q10" s="10" t="str">
        <f>name!E6</f>
        <v>Associate professional occupations</v>
      </c>
      <c r="R10" s="11">
        <v>13.477959363478302</v>
      </c>
      <c r="S10" s="11">
        <v>1.7555114703635455</v>
      </c>
      <c r="T10" s="11">
        <v>2.8155075860275951</v>
      </c>
      <c r="U10" s="11">
        <f t="shared" si="3"/>
        <v>18.048978419869442</v>
      </c>
      <c r="V10" s="11"/>
      <c r="W10" s="11">
        <v>15.162001992420157</v>
      </c>
      <c r="X10" s="11">
        <v>2.4624747817640138</v>
      </c>
      <c r="Y10" s="11">
        <v>2.988093452123445</v>
      </c>
      <c r="Z10" s="11">
        <f t="shared" si="4"/>
        <v>20.612570226307614</v>
      </c>
      <c r="AA10" s="11"/>
      <c r="AB10" s="11">
        <v>14.692065454994404</v>
      </c>
      <c r="AC10" s="11">
        <v>2.3438237244308207</v>
      </c>
      <c r="AD10" s="11">
        <v>2.9888915237711897</v>
      </c>
      <c r="AE10" s="11">
        <f t="shared" si="5"/>
        <v>20.024780703196416</v>
      </c>
      <c r="AG10" s="10" t="str">
        <f>name!E6</f>
        <v>Associate professional occupations</v>
      </c>
      <c r="AH10" s="11">
        <v>7.660453488995854</v>
      </c>
      <c r="AI10" s="11">
        <v>4.7354571488515846</v>
      </c>
      <c r="AJ10" s="11">
        <v>1.7953951187362196</v>
      </c>
      <c r="AK10" s="11">
        <f t="shared" si="6"/>
        <v>14.19130575658366</v>
      </c>
      <c r="AL10" s="11"/>
      <c r="AM10" s="11">
        <v>9.5757642140343986</v>
      </c>
      <c r="AN10" s="11">
        <v>5.4816277729759495</v>
      </c>
      <c r="AO10" s="11">
        <v>1.543296411587487</v>
      </c>
      <c r="AP10" s="11">
        <f t="shared" si="7"/>
        <v>16.600688398597836</v>
      </c>
      <c r="AQ10" s="11"/>
      <c r="AR10" s="11">
        <v>11.470293950637245</v>
      </c>
      <c r="AS10" s="11">
        <v>6.3702943324292454</v>
      </c>
      <c r="AT10" s="11">
        <v>1.5808566006844731</v>
      </c>
      <c r="AU10" s="11">
        <f t="shared" si="8"/>
        <v>19.421444883750965</v>
      </c>
    </row>
    <row r="11" spans="1:47" x14ac:dyDescent="0.2">
      <c r="A11" t="str">
        <f>name!E7</f>
        <v>Administrative and secretarial occupations</v>
      </c>
      <c r="B11" s="11">
        <v>18.577184593478137</v>
      </c>
      <c r="C11" s="11">
        <v>14.319905132011812</v>
      </c>
      <c r="D11" s="11">
        <v>1.2724518845977677</v>
      </c>
      <c r="E11" s="11">
        <f t="shared" si="0"/>
        <v>34.16954161008772</v>
      </c>
      <c r="F11" s="11"/>
      <c r="G11" s="11">
        <v>19.205511614938523</v>
      </c>
      <c r="H11" s="11">
        <v>14.392182444893537</v>
      </c>
      <c r="I11" s="11">
        <v>1.0439067644066751</v>
      </c>
      <c r="J11" s="11">
        <f t="shared" si="1"/>
        <v>34.641600824238736</v>
      </c>
      <c r="K11" s="11"/>
      <c r="L11" s="11">
        <v>16.938895512577378</v>
      </c>
      <c r="M11" s="11">
        <v>12.427791839217804</v>
      </c>
      <c r="N11" s="11">
        <v>0.98052105321382821</v>
      </c>
      <c r="O11" s="11">
        <f t="shared" si="2"/>
        <v>30.34720840500901</v>
      </c>
      <c r="Q11" s="10" t="str">
        <f>name!E7</f>
        <v>Administrative and secretarial occupations</v>
      </c>
      <c r="R11" s="11">
        <v>6.5908646494460035</v>
      </c>
      <c r="S11" s="11">
        <v>2.2883211960864904</v>
      </c>
      <c r="T11" s="11">
        <v>0.36757679947074429</v>
      </c>
      <c r="U11" s="11">
        <f t="shared" si="3"/>
        <v>9.246762645003237</v>
      </c>
      <c r="V11" s="11"/>
      <c r="W11" s="11">
        <v>7.4212418570419052</v>
      </c>
      <c r="X11" s="11">
        <v>2.7790584866041588</v>
      </c>
      <c r="Y11" s="11">
        <v>0.34361745493535562</v>
      </c>
      <c r="Z11" s="11">
        <f t="shared" si="4"/>
        <v>10.543917798581418</v>
      </c>
      <c r="AA11" s="11"/>
      <c r="AB11" s="11">
        <v>8.2058887590634253</v>
      </c>
      <c r="AC11" s="11">
        <v>2.9752854663115147</v>
      </c>
      <c r="AD11" s="11">
        <v>0.49864618170712277</v>
      </c>
      <c r="AE11" s="11">
        <f t="shared" si="5"/>
        <v>11.679820407082063</v>
      </c>
      <c r="AG11" s="10" t="str">
        <f>name!E7</f>
        <v>Administrative and secretarial occupations</v>
      </c>
      <c r="AH11" s="11">
        <v>11.986319944032132</v>
      </c>
      <c r="AI11" s="11">
        <v>12.031583935925326</v>
      </c>
      <c r="AJ11" s="11">
        <v>0.9048750851270233</v>
      </c>
      <c r="AK11" s="11">
        <f t="shared" si="6"/>
        <v>24.922778965084483</v>
      </c>
      <c r="AL11" s="11"/>
      <c r="AM11" s="11">
        <v>11.784269757896615</v>
      </c>
      <c r="AN11" s="11">
        <v>11.61312395828938</v>
      </c>
      <c r="AO11" s="11">
        <v>0.70028930947131951</v>
      </c>
      <c r="AP11" s="11">
        <f t="shared" si="7"/>
        <v>24.097683025657314</v>
      </c>
      <c r="AQ11" s="11"/>
      <c r="AR11" s="11">
        <v>8.7330067535139388</v>
      </c>
      <c r="AS11" s="11">
        <v>9.4525063729062886</v>
      </c>
      <c r="AT11" s="11">
        <v>0.48187487150670616</v>
      </c>
      <c r="AU11" s="11">
        <f t="shared" si="8"/>
        <v>18.66738799792693</v>
      </c>
    </row>
    <row r="12" spans="1:47" x14ac:dyDescent="0.2">
      <c r="A12" t="str">
        <f>name!E8</f>
        <v>Skilled trades occupations</v>
      </c>
      <c r="B12" s="11">
        <v>21.983434552001931</v>
      </c>
      <c r="C12" s="11">
        <v>3.1472568062231514</v>
      </c>
      <c r="D12" s="11">
        <v>10.023511766868797</v>
      </c>
      <c r="E12" s="11">
        <f t="shared" si="0"/>
        <v>35.154203125093879</v>
      </c>
      <c r="F12" s="11"/>
      <c r="G12" s="11">
        <v>17.321427272894041</v>
      </c>
      <c r="H12" s="11">
        <v>2.6299912670465444</v>
      </c>
      <c r="I12" s="11">
        <v>10.580553921171346</v>
      </c>
      <c r="J12" s="11">
        <f t="shared" si="1"/>
        <v>30.531972461111934</v>
      </c>
      <c r="K12" s="11"/>
      <c r="L12" s="11">
        <v>14.526231435206268</v>
      </c>
      <c r="M12" s="11">
        <v>3.0251964114111907</v>
      </c>
      <c r="N12" s="11">
        <v>10.821899920496632</v>
      </c>
      <c r="O12" s="11">
        <f t="shared" si="2"/>
        <v>28.373327767114091</v>
      </c>
      <c r="Q12" s="10" t="str">
        <f>name!E8</f>
        <v>Skilled trades occupations</v>
      </c>
      <c r="R12" s="11">
        <v>20.828263257422609</v>
      </c>
      <c r="S12" s="11">
        <v>2.2094921028849051</v>
      </c>
      <c r="T12" s="11">
        <v>9.1546184553750063</v>
      </c>
      <c r="U12" s="11">
        <f t="shared" si="3"/>
        <v>32.192373815682522</v>
      </c>
      <c r="V12" s="11"/>
      <c r="W12" s="11">
        <v>16.067763746335455</v>
      </c>
      <c r="X12" s="11">
        <v>1.7455594665511154</v>
      </c>
      <c r="Y12" s="11">
        <v>9.5394264140062273</v>
      </c>
      <c r="Z12" s="11">
        <f t="shared" si="4"/>
        <v>27.352749626892795</v>
      </c>
      <c r="AA12" s="11"/>
      <c r="AB12" s="11">
        <v>12.995362702854589</v>
      </c>
      <c r="AC12" s="11">
        <v>2.0453694562545848</v>
      </c>
      <c r="AD12" s="11">
        <v>9.5166280800679122</v>
      </c>
      <c r="AE12" s="11">
        <f t="shared" si="5"/>
        <v>24.557360239177086</v>
      </c>
      <c r="AG12" s="10" t="str">
        <f>name!E8</f>
        <v>Skilled trades occupations</v>
      </c>
      <c r="AH12" s="11">
        <v>1.1551712945793129</v>
      </c>
      <c r="AI12" s="11">
        <v>0.93776470333824724</v>
      </c>
      <c r="AJ12" s="11">
        <v>0.86889331149379445</v>
      </c>
      <c r="AK12" s="11">
        <f t="shared" si="6"/>
        <v>2.9618293094113541</v>
      </c>
      <c r="AL12" s="11"/>
      <c r="AM12" s="11">
        <v>1.2536635265585969</v>
      </c>
      <c r="AN12" s="11">
        <v>0.88443180049542847</v>
      </c>
      <c r="AO12" s="11">
        <v>1.0411275071651203</v>
      </c>
      <c r="AP12" s="11">
        <f t="shared" si="7"/>
        <v>3.1792228342191455</v>
      </c>
      <c r="AQ12" s="11"/>
      <c r="AR12" s="11">
        <v>1.5308687323516839</v>
      </c>
      <c r="AS12" s="11">
        <v>0.97982695515660512</v>
      </c>
      <c r="AT12" s="11">
        <v>1.3052718404287202</v>
      </c>
      <c r="AU12" s="11">
        <f t="shared" si="8"/>
        <v>3.8159675279370093</v>
      </c>
    </row>
    <row r="13" spans="1:47" x14ac:dyDescent="0.2">
      <c r="A13" t="str">
        <f>name!E9</f>
        <v>Caring, leisure and other service occupations</v>
      </c>
      <c r="B13" s="11">
        <v>13.128756459022139</v>
      </c>
      <c r="C13" s="11">
        <v>12.327447682481994</v>
      </c>
      <c r="D13" s="11">
        <v>2.318468462187028</v>
      </c>
      <c r="E13" s="11">
        <f t="shared" si="0"/>
        <v>27.774672603691158</v>
      </c>
      <c r="F13" s="11"/>
      <c r="G13" s="11">
        <v>13.071427524915363</v>
      </c>
      <c r="H13" s="11">
        <v>12.111658760186298</v>
      </c>
      <c r="I13" s="11">
        <v>2.075052562384756</v>
      </c>
      <c r="J13" s="11">
        <f t="shared" si="1"/>
        <v>27.258138847486414</v>
      </c>
      <c r="K13" s="11"/>
      <c r="L13" s="11">
        <v>15.813939134636</v>
      </c>
      <c r="M13" s="11">
        <v>13.28644767819663</v>
      </c>
      <c r="N13" s="11">
        <v>2.6647998547248521</v>
      </c>
      <c r="O13" s="11">
        <f t="shared" si="2"/>
        <v>31.765186667557483</v>
      </c>
      <c r="Q13" s="10" t="str">
        <f>name!E9</f>
        <v>Caring, leisure and other service occupations</v>
      </c>
      <c r="R13" s="11">
        <v>2.5762664995219966</v>
      </c>
      <c r="S13" s="11">
        <v>1.2846454033950221</v>
      </c>
      <c r="T13" s="11">
        <v>0.36416681681987373</v>
      </c>
      <c r="U13" s="11">
        <f t="shared" si="3"/>
        <v>4.2250787197368922</v>
      </c>
      <c r="V13" s="11"/>
      <c r="W13" s="11">
        <v>2.4567591838315694</v>
      </c>
      <c r="X13" s="11">
        <v>1.4822158412646258</v>
      </c>
      <c r="Y13" s="11">
        <v>0.39401405248176924</v>
      </c>
      <c r="Z13" s="11">
        <f t="shared" si="4"/>
        <v>4.3329890775779649</v>
      </c>
      <c r="AA13" s="11"/>
      <c r="AB13" s="11">
        <v>3.0168237105465652</v>
      </c>
      <c r="AC13" s="11">
        <v>1.7779672924346452</v>
      </c>
      <c r="AD13" s="11">
        <v>0.62299523017764946</v>
      </c>
      <c r="AE13" s="11">
        <f t="shared" si="5"/>
        <v>5.4177862331588598</v>
      </c>
      <c r="AG13" s="10" t="str">
        <f>name!E9</f>
        <v>Caring, leisure and other service occupations</v>
      </c>
      <c r="AH13" s="11">
        <v>10.552489959500139</v>
      </c>
      <c r="AI13" s="11">
        <v>11.042802279086969</v>
      </c>
      <c r="AJ13" s="11">
        <v>1.954301645367154</v>
      </c>
      <c r="AK13" s="11">
        <f t="shared" si="6"/>
        <v>23.549593883954259</v>
      </c>
      <c r="AL13" s="11"/>
      <c r="AM13" s="11">
        <v>10.614668341083796</v>
      </c>
      <c r="AN13" s="11">
        <v>10.629442918921672</v>
      </c>
      <c r="AO13" s="11">
        <v>1.6810385099029868</v>
      </c>
      <c r="AP13" s="11">
        <f t="shared" si="7"/>
        <v>22.925149769908455</v>
      </c>
      <c r="AQ13" s="11"/>
      <c r="AR13" s="11">
        <v>12.797115424089434</v>
      </c>
      <c r="AS13" s="11">
        <v>11.508480385761983</v>
      </c>
      <c r="AT13" s="11">
        <v>2.0418046245472028</v>
      </c>
      <c r="AU13" s="11">
        <f t="shared" si="8"/>
        <v>26.347400434398622</v>
      </c>
    </row>
    <row r="14" spans="1:47" x14ac:dyDescent="0.2">
      <c r="A14" t="str">
        <f>name!E10</f>
        <v>Sales and customer service occupations</v>
      </c>
      <c r="B14" s="11">
        <v>8.3349420349471117</v>
      </c>
      <c r="C14" s="11">
        <v>13.58127290045997</v>
      </c>
      <c r="D14" s="11">
        <v>1.4346995528521975</v>
      </c>
      <c r="E14" s="11">
        <f t="shared" si="0"/>
        <v>23.350914488259281</v>
      </c>
      <c r="F14" s="11"/>
      <c r="G14" s="11">
        <v>8.4058306145654065</v>
      </c>
      <c r="H14" s="11">
        <v>13.408904321087569</v>
      </c>
      <c r="I14" s="11">
        <v>0.96128733604985861</v>
      </c>
      <c r="J14" s="11">
        <f t="shared" si="1"/>
        <v>22.776022271702836</v>
      </c>
      <c r="K14" s="11"/>
      <c r="L14" s="11">
        <v>9.1015097131714455</v>
      </c>
      <c r="M14" s="11">
        <v>14.002124087682567</v>
      </c>
      <c r="N14" s="11">
        <v>0.82775798648719967</v>
      </c>
      <c r="O14" s="11">
        <f t="shared" si="2"/>
        <v>23.931391787341212</v>
      </c>
      <c r="Q14" s="10" t="str">
        <f>name!E10</f>
        <v>Sales and customer service occupations</v>
      </c>
      <c r="R14" s="11">
        <v>4.578880469512872</v>
      </c>
      <c r="S14" s="11">
        <v>3.9959596853182346</v>
      </c>
      <c r="T14" s="11">
        <v>0.89593269350399585</v>
      </c>
      <c r="U14" s="11">
        <f t="shared" si="3"/>
        <v>9.4707728483351019</v>
      </c>
      <c r="V14" s="11"/>
      <c r="W14" s="11">
        <v>4.7840182924737036</v>
      </c>
      <c r="X14" s="11">
        <v>4.5881032267705448</v>
      </c>
      <c r="Y14" s="11">
        <v>0.57915342877770848</v>
      </c>
      <c r="Z14" s="11">
        <f t="shared" si="4"/>
        <v>9.9512749480219576</v>
      </c>
      <c r="AA14" s="11"/>
      <c r="AB14" s="11">
        <v>5.4219207593467091</v>
      </c>
      <c r="AC14" s="11">
        <v>5.0355915733150391</v>
      </c>
      <c r="AD14" s="11">
        <v>0.50986826015105036</v>
      </c>
      <c r="AE14" s="11">
        <f t="shared" si="5"/>
        <v>10.967380592812798</v>
      </c>
      <c r="AG14" s="10" t="str">
        <f>name!E10</f>
        <v>Sales and customer service occupations</v>
      </c>
      <c r="AH14" s="11">
        <v>3.7560615654342415</v>
      </c>
      <c r="AI14" s="11">
        <v>9.5853132151417437</v>
      </c>
      <c r="AJ14" s="11">
        <v>0.53876685934820079</v>
      </c>
      <c r="AK14" s="11">
        <f t="shared" si="6"/>
        <v>13.880141639924187</v>
      </c>
      <c r="AL14" s="11"/>
      <c r="AM14" s="11">
        <v>3.6218123220916985</v>
      </c>
      <c r="AN14" s="11">
        <v>8.8208010943170141</v>
      </c>
      <c r="AO14" s="11">
        <v>0.38213390727215046</v>
      </c>
      <c r="AP14" s="11">
        <f t="shared" si="7"/>
        <v>12.824747323680862</v>
      </c>
      <c r="AQ14" s="11"/>
      <c r="AR14" s="11">
        <v>3.6795889538247417</v>
      </c>
      <c r="AS14" s="11">
        <v>8.9665325143675254</v>
      </c>
      <c r="AT14" s="11">
        <v>0.31788972633614915</v>
      </c>
      <c r="AU14" s="11">
        <f t="shared" si="8"/>
        <v>12.964011194528416</v>
      </c>
    </row>
    <row r="15" spans="1:47" x14ac:dyDescent="0.2">
      <c r="A15" t="str">
        <f>name!E11</f>
        <v>Process, plant and machine operatives</v>
      </c>
      <c r="B15" s="11">
        <v>18.028509005189729</v>
      </c>
      <c r="C15" s="11">
        <v>2.6526317916064883</v>
      </c>
      <c r="D15" s="11">
        <v>2.4592656521645972</v>
      </c>
      <c r="E15" s="11">
        <f t="shared" si="0"/>
        <v>23.140406448960814</v>
      </c>
      <c r="F15" s="11"/>
      <c r="G15" s="11">
        <v>14.585291070704818</v>
      </c>
      <c r="H15" s="11">
        <v>3.6292359470541604</v>
      </c>
      <c r="I15" s="11">
        <v>3.2315443629654528</v>
      </c>
      <c r="J15" s="11">
        <f t="shared" si="1"/>
        <v>21.446071380724433</v>
      </c>
      <c r="K15" s="11"/>
      <c r="L15" s="11">
        <v>15.712541268282513</v>
      </c>
      <c r="M15" s="11">
        <v>4.759111958891264</v>
      </c>
      <c r="N15" s="11">
        <v>3.9932481649197262</v>
      </c>
      <c r="O15" s="11">
        <f t="shared" si="2"/>
        <v>24.464901392093502</v>
      </c>
      <c r="Q15" s="10" t="str">
        <f>name!E11</f>
        <v>Process, plant and machine operatives</v>
      </c>
      <c r="R15" s="11">
        <v>15.905777391546119</v>
      </c>
      <c r="S15" s="11">
        <v>1.9266112087318334</v>
      </c>
      <c r="T15" s="11">
        <v>2.2697403419215156</v>
      </c>
      <c r="U15" s="11">
        <f t="shared" si="3"/>
        <v>20.102128942199467</v>
      </c>
      <c r="V15" s="11"/>
      <c r="W15" s="11">
        <v>12.878043726107627</v>
      </c>
      <c r="X15" s="11">
        <v>2.877603262506149</v>
      </c>
      <c r="Y15" s="11">
        <v>2.9698042823183797</v>
      </c>
      <c r="Z15" s="11">
        <f t="shared" si="4"/>
        <v>18.725451270932155</v>
      </c>
      <c r="AA15" s="11"/>
      <c r="AB15" s="11">
        <v>13.567130439893189</v>
      </c>
      <c r="AC15" s="11">
        <v>3.3996196184587326</v>
      </c>
      <c r="AD15" s="11">
        <v>3.6810785067559029</v>
      </c>
      <c r="AE15" s="11">
        <f t="shared" si="5"/>
        <v>20.647828565107822</v>
      </c>
      <c r="AG15" s="10" t="str">
        <f>name!E11</f>
        <v>Process, plant and machine operatives</v>
      </c>
      <c r="AH15" s="11">
        <v>2.1227316136436083</v>
      </c>
      <c r="AI15" s="11">
        <v>0.72602058287465465</v>
      </c>
      <c r="AJ15" s="11">
        <v>0.18952531024308109</v>
      </c>
      <c r="AK15" s="11">
        <f t="shared" si="6"/>
        <v>3.0382775067613443</v>
      </c>
      <c r="AL15" s="11"/>
      <c r="AM15" s="11">
        <v>1.7072473445971958</v>
      </c>
      <c r="AN15" s="11">
        <v>0.75163268454801235</v>
      </c>
      <c r="AO15" s="11">
        <v>0.2617400806470716</v>
      </c>
      <c r="AP15" s="11">
        <f t="shared" si="7"/>
        <v>2.72062010979228</v>
      </c>
      <c r="AQ15" s="11"/>
      <c r="AR15" s="11">
        <v>2.1454108283893207</v>
      </c>
      <c r="AS15" s="11">
        <v>1.3594923404325348</v>
      </c>
      <c r="AT15" s="11">
        <v>0.31216965816382197</v>
      </c>
      <c r="AU15" s="11">
        <f t="shared" si="8"/>
        <v>3.8170728269856777</v>
      </c>
    </row>
    <row r="16" spans="1:47" x14ac:dyDescent="0.2">
      <c r="A16" t="str">
        <f>name!E12</f>
        <v>Elementary occupations</v>
      </c>
      <c r="B16" s="11">
        <v>13.709102812408011</v>
      </c>
      <c r="C16" s="11">
        <v>15.750024978931313</v>
      </c>
      <c r="D16" s="11">
        <v>3.1438891847743515</v>
      </c>
      <c r="E16" s="11">
        <f t="shared" si="0"/>
        <v>32.603016976113672</v>
      </c>
      <c r="F16" s="11"/>
      <c r="G16" s="11">
        <v>12.48913642160862</v>
      </c>
      <c r="H16" s="11">
        <v>15.614369760341759</v>
      </c>
      <c r="I16" s="11">
        <v>3.4906124985092934</v>
      </c>
      <c r="J16" s="11">
        <f t="shared" si="1"/>
        <v>31.594118680459673</v>
      </c>
      <c r="K16" s="11"/>
      <c r="L16" s="11">
        <v>11.865594940744227</v>
      </c>
      <c r="M16" s="11">
        <v>13.897486005414402</v>
      </c>
      <c r="N16" s="11">
        <v>4.4673793985415138</v>
      </c>
      <c r="O16" s="11">
        <f t="shared" si="2"/>
        <v>30.230460344700145</v>
      </c>
      <c r="Q16" s="10" t="str">
        <f>name!E12</f>
        <v>Elementary occupations</v>
      </c>
      <c r="R16" s="11">
        <v>10.724302892354659</v>
      </c>
      <c r="S16" s="11">
        <v>5.463483235708587</v>
      </c>
      <c r="T16" s="11">
        <v>1.5526017268548951</v>
      </c>
      <c r="U16" s="11">
        <f t="shared" si="3"/>
        <v>17.74038785491814</v>
      </c>
      <c r="V16" s="11"/>
      <c r="W16" s="11">
        <v>9.7839076830863743</v>
      </c>
      <c r="X16" s="11">
        <v>5.5962093455388304</v>
      </c>
      <c r="Y16" s="11">
        <v>1.6205991852030079</v>
      </c>
      <c r="Z16" s="11">
        <f t="shared" si="4"/>
        <v>17.000716213828213</v>
      </c>
      <c r="AA16" s="11"/>
      <c r="AB16" s="11">
        <v>9.2994131304435861</v>
      </c>
      <c r="AC16" s="11">
        <v>5.2592727864201771</v>
      </c>
      <c r="AD16" s="11">
        <v>2.303108732149298</v>
      </c>
      <c r="AE16" s="11">
        <f t="shared" si="5"/>
        <v>16.86179464901306</v>
      </c>
      <c r="AG16" s="10" t="str">
        <f>name!E12</f>
        <v>Elementary occupations</v>
      </c>
      <c r="AH16" s="11">
        <v>2.9847999200533506</v>
      </c>
      <c r="AI16" s="11">
        <v>10.286541743222731</v>
      </c>
      <c r="AJ16" s="11">
        <v>1.5912874579194576</v>
      </c>
      <c r="AK16" s="11">
        <f t="shared" si="6"/>
        <v>14.862629121195541</v>
      </c>
      <c r="AL16" s="11"/>
      <c r="AM16" s="11">
        <v>2.705228738522254</v>
      </c>
      <c r="AN16" s="11">
        <v>10.018160414802932</v>
      </c>
      <c r="AO16" s="11">
        <v>1.8700133133062864</v>
      </c>
      <c r="AP16" s="11">
        <f t="shared" si="7"/>
        <v>14.593402466631472</v>
      </c>
      <c r="AQ16" s="11"/>
      <c r="AR16" s="11">
        <v>2.5661818103006402</v>
      </c>
      <c r="AS16" s="11">
        <v>8.6382132189942311</v>
      </c>
      <c r="AT16" s="11">
        <v>2.1642706663922153</v>
      </c>
      <c r="AU16" s="11">
        <f t="shared" si="8"/>
        <v>13.368665695687088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167.11718415000007</v>
      </c>
      <c r="C18" s="34">
        <f t="shared" ref="C18:D18" si="9">SUM(C8:C16)</f>
        <v>80.580725517968659</v>
      </c>
      <c r="D18" s="34">
        <f t="shared" si="9"/>
        <v>34.933090332031327</v>
      </c>
      <c r="E18" s="34">
        <f t="shared" si="0"/>
        <v>282.63100000000009</v>
      </c>
      <c r="F18" s="34"/>
      <c r="G18" s="34">
        <f>SUM(G8:G16)</f>
        <v>171.47376802583665</v>
      </c>
      <c r="H18" s="34">
        <f t="shared" ref="H18:I18" si="10">SUM(H8:H16)</f>
        <v>85.902145020640631</v>
      </c>
      <c r="I18" s="34">
        <f t="shared" si="10"/>
        <v>37.534086953522745</v>
      </c>
      <c r="J18" s="34">
        <f t="shared" ref="J18" si="11">SUM(G18:I18)</f>
        <v>294.91000000000008</v>
      </c>
      <c r="K18" s="34"/>
      <c r="L18" s="34">
        <f>SUM(L8:L16)</f>
        <v>184.30323166968253</v>
      </c>
      <c r="M18" s="34">
        <f t="shared" ref="M18:N18" si="12">SUM(M8:M16)</f>
        <v>90.885185271171693</v>
      </c>
      <c r="N18" s="34">
        <f t="shared" si="12"/>
        <v>40.073583059145662</v>
      </c>
      <c r="O18" s="34">
        <f>SUM(L18:N18)</f>
        <v>315.26199999999989</v>
      </c>
      <c r="Q18" s="231" t="str">
        <f>name!E3</f>
        <v>All occupations</v>
      </c>
      <c r="R18" s="34">
        <f>SUM(R8:R16)</f>
        <v>107.93415172155456</v>
      </c>
      <c r="S18" s="34">
        <f t="shared" ref="S18:T18" si="13">SUM(S8:S16)</f>
        <v>21.788309499073513</v>
      </c>
      <c r="T18" s="34">
        <f t="shared" si="13"/>
        <v>24.091322009687623</v>
      </c>
      <c r="U18" s="34">
        <f t="shared" ref="U18" si="14">SUM(R18:T18)</f>
        <v>153.81378323031569</v>
      </c>
      <c r="V18" s="34"/>
      <c r="W18" s="34">
        <f>SUM(W8:W16)</f>
        <v>106.64031634704318</v>
      </c>
      <c r="X18" s="34">
        <f t="shared" ref="X18:Y18" si="15">SUM(X8:X16)</f>
        <v>26.014416061028651</v>
      </c>
      <c r="Y18" s="34">
        <f t="shared" si="15"/>
        <v>26.494730820205895</v>
      </c>
      <c r="Z18" s="34">
        <f t="shared" ref="Z18" si="16">SUM(W18:Y18)</f>
        <v>159.14946322827771</v>
      </c>
      <c r="AA18" s="34"/>
      <c r="AB18" s="34">
        <f>SUM(AB8:AB16)</f>
        <v>110.74658961023923</v>
      </c>
      <c r="AC18" s="34">
        <f t="shared" ref="AC18:AD18" si="17">SUM(AC8:AC16)</f>
        <v>28.96212564739125</v>
      </c>
      <c r="AD18" s="34">
        <f t="shared" si="17"/>
        <v>28.075066951632586</v>
      </c>
      <c r="AE18" s="34">
        <f t="shared" ref="AE18" si="18">SUM(AB18:AD18)</f>
        <v>167.78378220926305</v>
      </c>
      <c r="AG18" s="231" t="str">
        <f>name!E3</f>
        <v>All occupations</v>
      </c>
      <c r="AH18" s="34">
        <f>SUM(AH8:AH16)</f>
        <v>59.183032428445479</v>
      </c>
      <c r="AI18" s="34">
        <f t="shared" ref="AI18:AJ18" si="19">SUM(AI8:AI16)</f>
        <v>58.792416018895167</v>
      </c>
      <c r="AJ18" s="34">
        <f t="shared" si="19"/>
        <v>10.841768322343711</v>
      </c>
      <c r="AK18" s="34">
        <f t="shared" si="6"/>
        <v>128.81721676968436</v>
      </c>
      <c r="AL18" s="34"/>
      <c r="AM18" s="34">
        <f>SUM(AM8:AM16)</f>
        <v>64.833451678793452</v>
      </c>
      <c r="AN18" s="34">
        <f t="shared" ref="AN18:AO18" si="20">SUM(AN8:AN16)</f>
        <v>59.887728959611991</v>
      </c>
      <c r="AO18" s="34">
        <f t="shared" si="20"/>
        <v>11.039356133316858</v>
      </c>
      <c r="AP18" s="34">
        <f t="shared" si="7"/>
        <v>135.76053677172229</v>
      </c>
      <c r="AQ18" s="34"/>
      <c r="AR18" s="34">
        <f>SUM(AR8:AR16)</f>
        <v>73.556642059443277</v>
      </c>
      <c r="AS18" s="34">
        <f t="shared" ref="AS18:AT18" si="21">SUM(AS8:AS16)</f>
        <v>61.923059623780432</v>
      </c>
      <c r="AT18" s="34">
        <f t="shared" si="21"/>
        <v>11.998516107513083</v>
      </c>
      <c r="AU18" s="34">
        <f t="shared" si="8"/>
        <v>147.47821779073678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10.502162354949501</v>
      </c>
      <c r="C26" s="18">
        <f t="shared" ref="C26:O26" si="22">C8/C$18*100</f>
        <v>3.1142001878694416</v>
      </c>
      <c r="D26" s="18">
        <f t="shared" si="22"/>
        <v>11.495685011864346</v>
      </c>
      <c r="E26" s="18">
        <f t="shared" si="22"/>
        <v>8.5185847049334402</v>
      </c>
      <c r="F26" s="18"/>
      <c r="G26" s="18">
        <f t="shared" si="22"/>
        <v>11.696906816439295</v>
      </c>
      <c r="H26" s="18">
        <f t="shared" si="22"/>
        <v>4.7552829903603797</v>
      </c>
      <c r="I26" s="18">
        <f t="shared" si="22"/>
        <v>12.734071447613605</v>
      </c>
      <c r="J26" s="18">
        <f t="shared" si="22"/>
        <v>9.8069358112683922</v>
      </c>
      <c r="K26" s="18"/>
      <c r="L26" s="18">
        <f t="shared" si="22"/>
        <v>12.544187004252599</v>
      </c>
      <c r="M26" s="18">
        <f t="shared" si="22"/>
        <v>5.8156978329173619</v>
      </c>
      <c r="N26" s="18">
        <f t="shared" si="22"/>
        <v>13.167847826285954</v>
      </c>
      <c r="O26" s="18">
        <f t="shared" si="22"/>
        <v>10.683741846956805</v>
      </c>
      <c r="Q26" t="str">
        <f>$A$8</f>
        <v>Managers, directors and senior officials</v>
      </c>
      <c r="R26" s="18">
        <f>R8/R$18*100</f>
        <v>11.542208945557164</v>
      </c>
      <c r="S26" s="18">
        <f t="shared" ref="S26:U26" si="23">S8/S$18*100</f>
        <v>4.9418142182644917</v>
      </c>
      <c r="T26" s="18">
        <f t="shared" si="23"/>
        <v>11.484889122319672</v>
      </c>
      <c r="U26" s="18">
        <f t="shared" si="23"/>
        <v>10.598260032760109</v>
      </c>
      <c r="V26" s="18"/>
      <c r="W26" s="18">
        <f t="shared" ref="W26:Z26" si="24">W8/W$18*100</f>
        <v>12.925647706605037</v>
      </c>
      <c r="X26" s="18">
        <f t="shared" si="24"/>
        <v>7.1769354950032591</v>
      </c>
      <c r="Y26" s="18">
        <f t="shared" si="24"/>
        <v>11.496466512203428</v>
      </c>
      <c r="Z26" s="18">
        <f t="shared" si="24"/>
        <v>11.748042966224137</v>
      </c>
      <c r="AA26" s="18"/>
      <c r="AB26" s="18">
        <f t="shared" ref="AB26:AE26" si="25">AB8/AB$18*100</f>
        <v>13.252301095096822</v>
      </c>
      <c r="AC26" s="18">
        <f t="shared" si="25"/>
        <v>8.9113819080966383</v>
      </c>
      <c r="AD26" s="18">
        <f t="shared" si="25"/>
        <v>11.870239797799281</v>
      </c>
      <c r="AE26" s="18">
        <f t="shared" si="25"/>
        <v>12.271731291474429</v>
      </c>
      <c r="AG26" t="str">
        <f>$A$8</f>
        <v>Managers, directors and senior officials</v>
      </c>
      <c r="AH26" s="18">
        <f>AH8/AH$18*100</f>
        <v>8.6053932658722569</v>
      </c>
      <c r="AI26" s="18">
        <f t="shared" ref="AI26:AK26" si="26">AI8/AI$18*100</f>
        <v>2.4368913981388283</v>
      </c>
      <c r="AJ26" s="18">
        <f t="shared" si="26"/>
        <v>11.519674387367392</v>
      </c>
      <c r="AK26" s="18">
        <f t="shared" si="26"/>
        <v>6.0353550708411889</v>
      </c>
      <c r="AL26" s="18"/>
      <c r="AM26" s="18">
        <f t="shared" ref="AM26:AP26" si="27">AM8/AM$18*100</f>
        <v>9.6758310624441979</v>
      </c>
      <c r="AN26" s="18">
        <f t="shared" si="27"/>
        <v>3.7033500333852145</v>
      </c>
      <c r="AO26" s="18">
        <f t="shared" si="27"/>
        <v>15.704354245764362</v>
      </c>
      <c r="AP26" s="18">
        <f t="shared" si="27"/>
        <v>7.5314132689612263</v>
      </c>
      <c r="AQ26" s="18"/>
      <c r="AR26" s="18">
        <f t="shared" ref="AR26:AU26" si="28">AR8/AR$18*100</f>
        <v>11.478053227338494</v>
      </c>
      <c r="AS26" s="18">
        <f t="shared" si="28"/>
        <v>4.3678108632699661</v>
      </c>
      <c r="AT26" s="18">
        <f t="shared" si="28"/>
        <v>16.204092637752911</v>
      </c>
      <c r="AU26" s="18">
        <f t="shared" si="28"/>
        <v>8.8771097957910126</v>
      </c>
    </row>
    <row r="27" spans="1:47" x14ac:dyDescent="0.2">
      <c r="A27" t="str">
        <f>$A$9</f>
        <v>Professional occupations</v>
      </c>
      <c r="B27" s="18">
        <f t="shared" ref="B27:B34" si="29">B9/B$18*100</f>
        <v>20.743482493643899</v>
      </c>
      <c r="C27" s="18">
        <f t="shared" ref="C27:O27" si="30">C9/C$18*100</f>
        <v>12.16391691507663</v>
      </c>
      <c r="D27" s="18">
        <f t="shared" si="30"/>
        <v>16.185522210034708</v>
      </c>
      <c r="E27" s="18">
        <f t="shared" si="30"/>
        <v>17.734006331202156</v>
      </c>
      <c r="F27" s="18"/>
      <c r="G27" s="18">
        <f t="shared" si="30"/>
        <v>24.260416574544404</v>
      </c>
      <c r="H27" s="18">
        <f t="shared" si="30"/>
        <v>14.070440117491081</v>
      </c>
      <c r="I27" s="18">
        <f t="shared" si="30"/>
        <v>18.223760718952185</v>
      </c>
      <c r="J27" s="18">
        <f t="shared" si="30"/>
        <v>20.5239505301139</v>
      </c>
      <c r="K27" s="18"/>
      <c r="L27" s="18">
        <f t="shared" si="30"/>
        <v>27.705872415424881</v>
      </c>
      <c r="M27" s="18">
        <f t="shared" si="30"/>
        <v>17.040512639139433</v>
      </c>
      <c r="N27" s="18">
        <f t="shared" si="30"/>
        <v>16.14879336091893</v>
      </c>
      <c r="O27" s="18">
        <f t="shared" si="30"/>
        <v>23.162169823094498</v>
      </c>
      <c r="Q27" t="str">
        <f>$A$9</f>
        <v>Professional occupations</v>
      </c>
      <c r="R27" s="18">
        <f t="shared" ref="R27:U27" si="31">R9/R$18*100</f>
        <v>19.265312740492817</v>
      </c>
      <c r="S27" s="18">
        <f t="shared" si="31"/>
        <v>8.2041583809713003</v>
      </c>
      <c r="T27" s="18">
        <f t="shared" si="31"/>
        <v>16.206316810801706</v>
      </c>
      <c r="U27" s="18">
        <f t="shared" si="31"/>
        <v>17.219338030283826</v>
      </c>
      <c r="V27" s="18"/>
      <c r="W27" s="18">
        <f t="shared" ref="W27:Z27" si="32">W9/W$18*100</f>
        <v>22.789343743532779</v>
      </c>
      <c r="X27" s="18">
        <f t="shared" si="32"/>
        <v>10.056553965270787</v>
      </c>
      <c r="Y27" s="18">
        <f t="shared" si="32"/>
        <v>18.924761788078541</v>
      </c>
      <c r="Z27" s="18">
        <f t="shared" si="32"/>
        <v>20.064690196132954</v>
      </c>
      <c r="AA27" s="18"/>
      <c r="AB27" s="18">
        <f t="shared" ref="AB27:AE27" si="33">AB9/AB$18*100</f>
        <v>26.069889146931619</v>
      </c>
      <c r="AC27" s="18">
        <f t="shared" si="33"/>
        <v>12.237603509406583</v>
      </c>
      <c r="AD27" s="18">
        <f t="shared" si="33"/>
        <v>16.460415479195309</v>
      </c>
      <c r="AE27" s="18">
        <f t="shared" si="33"/>
        <v>22.074276445936963</v>
      </c>
      <c r="AG27" t="str">
        <f>$A$9</f>
        <v>Professional occupations</v>
      </c>
      <c r="AH27" s="18">
        <f t="shared" ref="AH27:AK27" si="34">AH9/AH$18*100</f>
        <v>23.439272010676799</v>
      </c>
      <c r="AI27" s="18">
        <f>AI9/AI$18*100</f>
        <v>13.631392659821607</v>
      </c>
      <c r="AJ27" s="18">
        <f t="shared" si="34"/>
        <v>16.139314856377439</v>
      </c>
      <c r="AK27" s="18">
        <f t="shared" si="34"/>
        <v>18.348544360031831</v>
      </c>
      <c r="AL27" s="18"/>
      <c r="AM27" s="18">
        <f t="shared" ref="AM27:AP27" si="35">AM9/AM$18*100</f>
        <v>26.680088333589957</v>
      </c>
      <c r="AN27" s="18">
        <f t="shared" si="35"/>
        <v>15.814017745152997</v>
      </c>
      <c r="AO27" s="18">
        <f t="shared" si="35"/>
        <v>16.541340620634461</v>
      </c>
      <c r="AP27" s="18">
        <f t="shared" si="35"/>
        <v>21.062332576717104</v>
      </c>
      <c r="AQ27" s="18"/>
      <c r="AR27" s="18">
        <f t="shared" ref="AR27:AU27" si="36">AR9/AR$18*100</f>
        <v>30.169002359538215</v>
      </c>
      <c r="AS27" s="18">
        <f t="shared" si="36"/>
        <v>19.286888359807243</v>
      </c>
      <c r="AT27" s="18">
        <f t="shared" si="36"/>
        <v>15.419635542083238</v>
      </c>
      <c r="AU27" s="18">
        <f t="shared" si="36"/>
        <v>24.399849991693358</v>
      </c>
    </row>
    <row r="28" spans="1:47" x14ac:dyDescent="0.2">
      <c r="A28" t="str">
        <f>$A$10</f>
        <v>Associate professional occupations</v>
      </c>
      <c r="B28" s="18">
        <f t="shared" si="29"/>
        <v>12.648856525431192</v>
      </c>
      <c r="C28" s="18">
        <f t="shared" ref="C28:O28" si="37">C10/C$18*100</f>
        <v>8.055237251205579</v>
      </c>
      <c r="D28" s="18">
        <f t="shared" si="37"/>
        <v>13.199240779839972</v>
      </c>
      <c r="E28" s="18">
        <f t="shared" si="37"/>
        <v>11.407200263401073</v>
      </c>
      <c r="F28" s="18"/>
      <c r="G28" s="18">
        <f t="shared" si="37"/>
        <v>14.426560103774722</v>
      </c>
      <c r="H28" s="18">
        <f t="shared" si="37"/>
        <v>9.2478512065457146</v>
      </c>
      <c r="I28" s="18">
        <f t="shared" si="37"/>
        <v>12.072732365441594</v>
      </c>
      <c r="J28" s="18">
        <f t="shared" si="37"/>
        <v>12.618513656676766</v>
      </c>
      <c r="K28" s="18"/>
      <c r="L28" s="18">
        <f t="shared" si="37"/>
        <v>14.195279794399449</v>
      </c>
      <c r="M28" s="18">
        <f t="shared" si="37"/>
        <v>9.5880511558181709</v>
      </c>
      <c r="N28" s="18">
        <f t="shared" si="37"/>
        <v>11.403392897787674</v>
      </c>
      <c r="O28" s="18">
        <f t="shared" si="37"/>
        <v>12.512204321151104</v>
      </c>
      <c r="Q28" t="str">
        <f>$A$10</f>
        <v>Associate professional occupations</v>
      </c>
      <c r="R28" s="18">
        <f t="shared" ref="R28:U28" si="38">R10/R$18*100</f>
        <v>12.48720553087623</v>
      </c>
      <c r="S28" s="18">
        <f t="shared" si="38"/>
        <v>8.0571256362876316</v>
      </c>
      <c r="T28" s="18">
        <f t="shared" si="38"/>
        <v>11.68681230899417</v>
      </c>
      <c r="U28" s="18">
        <f t="shared" si="38"/>
        <v>11.734304976325493</v>
      </c>
      <c r="V28" s="18"/>
      <c r="W28" s="18">
        <f t="shared" ref="W28:Z28" si="39">W10/W$18*100</f>
        <v>14.217889173432251</v>
      </c>
      <c r="X28" s="18">
        <f t="shared" si="39"/>
        <v>9.4658084040293602</v>
      </c>
      <c r="Y28" s="18">
        <f t="shared" si="39"/>
        <v>11.278066844312344</v>
      </c>
      <c r="Z28" s="18">
        <f t="shared" si="39"/>
        <v>12.951705779077468</v>
      </c>
      <c r="AA28" s="18"/>
      <c r="AB28" s="18">
        <f t="shared" ref="AB28:AE28" si="40">AB10/AB$18*100</f>
        <v>13.266381842277541</v>
      </c>
      <c r="AC28" s="18">
        <f t="shared" si="40"/>
        <v>8.0927199645718666</v>
      </c>
      <c r="AD28" s="18">
        <f t="shared" si="40"/>
        <v>10.646070867508238</v>
      </c>
      <c r="AE28" s="18">
        <f t="shared" si="40"/>
        <v>11.93487263162368</v>
      </c>
      <c r="AG28" t="str">
        <f>$A$10</f>
        <v>Associate professional occupations</v>
      </c>
      <c r="AH28" s="18">
        <f t="shared" ref="AH28:AK28" si="41">AH10/AH$18*100</f>
        <v>12.943665058490591</v>
      </c>
      <c r="AI28" s="18">
        <f t="shared" si="41"/>
        <v>8.054537420829357</v>
      </c>
      <c r="AJ28" s="18">
        <f t="shared" si="41"/>
        <v>16.559984177452904</v>
      </c>
      <c r="AK28" s="18">
        <f t="shared" si="41"/>
        <v>11.016621933352793</v>
      </c>
      <c r="AL28" s="18"/>
      <c r="AM28" s="18">
        <f t="shared" ref="AM28:AP28" si="42">AM10/AM$18*100</f>
        <v>14.769789307957765</v>
      </c>
      <c r="AN28" s="18">
        <f t="shared" si="42"/>
        <v>9.1531735602676374</v>
      </c>
      <c r="AO28" s="18">
        <f t="shared" si="42"/>
        <v>13.979949491164682</v>
      </c>
      <c r="AP28" s="18">
        <f t="shared" si="42"/>
        <v>12.227918947102758</v>
      </c>
      <c r="AQ28" s="18"/>
      <c r="AR28" s="18">
        <f t="shared" ref="AR28:AU28" si="43">AR10/AR$18*100</f>
        <v>15.59382488037962</v>
      </c>
      <c r="AS28" s="18">
        <f t="shared" si="43"/>
        <v>10.287434715165219</v>
      </c>
      <c r="AT28" s="18">
        <f t="shared" si="43"/>
        <v>13.175434249695192</v>
      </c>
      <c r="AU28" s="18">
        <f t="shared" si="43"/>
        <v>13.169026026140953</v>
      </c>
    </row>
    <row r="29" spans="1:47" x14ac:dyDescent="0.2">
      <c r="A29" t="str">
        <f>$A$11</f>
        <v>Administrative and secretarial occupations</v>
      </c>
      <c r="B29" s="18">
        <f t="shared" si="29"/>
        <v>11.116262332905116</v>
      </c>
      <c r="C29" s="18">
        <f t="shared" ref="C29:O29" si="44">C11/C$18*100</f>
        <v>17.770881361472256</v>
      </c>
      <c r="D29" s="18">
        <f t="shared" si="44"/>
        <v>3.6425402748608637</v>
      </c>
      <c r="E29" s="18">
        <f t="shared" si="44"/>
        <v>12.08980671267048</v>
      </c>
      <c r="F29" s="18"/>
      <c r="G29" s="18">
        <f t="shared" si="44"/>
        <v>11.200262195232538</v>
      </c>
      <c r="H29" s="18">
        <f t="shared" si="44"/>
        <v>16.754159563111457</v>
      </c>
      <c r="I29" s="18">
        <f t="shared" si="44"/>
        <v>2.7812232803193302</v>
      </c>
      <c r="J29" s="18">
        <f t="shared" si="44"/>
        <v>11.746499211365748</v>
      </c>
      <c r="K29" s="18"/>
      <c r="L29" s="18">
        <f t="shared" si="44"/>
        <v>9.1907750933722721</v>
      </c>
      <c r="M29" s="18">
        <f t="shared" si="44"/>
        <v>13.674166809626161</v>
      </c>
      <c r="N29" s="18">
        <f t="shared" si="44"/>
        <v>2.4468015544471062</v>
      </c>
      <c r="O29" s="18">
        <f t="shared" si="44"/>
        <v>9.6260280036950281</v>
      </c>
      <c r="Q29" t="str">
        <f>$A$11</f>
        <v>Administrative and secretarial occupations</v>
      </c>
      <c r="R29" s="18">
        <f t="shared" ref="R29:U29" si="45">R11/R$18*100</f>
        <v>6.106375548722454</v>
      </c>
      <c r="S29" s="18">
        <f t="shared" si="45"/>
        <v>10.502518316915751</v>
      </c>
      <c r="T29" s="18">
        <f t="shared" si="45"/>
        <v>1.5257643367306035</v>
      </c>
      <c r="U29" s="18">
        <f t="shared" si="45"/>
        <v>6.0116606267706443</v>
      </c>
      <c r="V29" s="18"/>
      <c r="W29" s="18">
        <f t="shared" ref="W29:Z29" si="46">W11/W$18*100</f>
        <v>6.9591333852486965</v>
      </c>
      <c r="X29" s="18">
        <f t="shared" si="46"/>
        <v>10.682763280500367</v>
      </c>
      <c r="Y29" s="18">
        <f t="shared" si="46"/>
        <v>1.2969275184079236</v>
      </c>
      <c r="Z29" s="18">
        <f t="shared" si="46"/>
        <v>6.6251670503328297</v>
      </c>
      <c r="AA29" s="18"/>
      <c r="AB29" s="18">
        <f t="shared" ref="AB29:AE29" si="47">AB11/AB$18*100</f>
        <v>7.409608537782673</v>
      </c>
      <c r="AC29" s="18">
        <f t="shared" si="47"/>
        <v>10.273021747557786</v>
      </c>
      <c r="AD29" s="18">
        <f t="shared" si="47"/>
        <v>1.7761175158235059</v>
      </c>
      <c r="AE29" s="18">
        <f t="shared" si="47"/>
        <v>6.9612332332065163</v>
      </c>
      <c r="AG29" t="str">
        <f>$A$11</f>
        <v>Administrative and secretarial occupations</v>
      </c>
      <c r="AH29" s="18">
        <f t="shared" ref="AH29:AK29" si="48">AH11/AH$18*100</f>
        <v>20.252966859249813</v>
      </c>
      <c r="AI29" s="18">
        <f t="shared" si="48"/>
        <v>20.4645169405158</v>
      </c>
      <c r="AJ29" s="18">
        <f t="shared" si="48"/>
        <v>8.3461946264077014</v>
      </c>
      <c r="AK29" s="18">
        <f t="shared" si="48"/>
        <v>19.34739749085292</v>
      </c>
      <c r="AL29" s="18"/>
      <c r="AM29" s="18">
        <f t="shared" ref="AM29:AP29" si="49">AM11/AM$18*100</f>
        <v>18.17621837609359</v>
      </c>
      <c r="AN29" s="18">
        <f t="shared" si="49"/>
        <v>19.391491646178832</v>
      </c>
      <c r="AO29" s="18">
        <f t="shared" si="49"/>
        <v>6.343570231943521</v>
      </c>
      <c r="AP29" s="18">
        <f t="shared" si="49"/>
        <v>17.750138293999914</v>
      </c>
      <c r="AQ29" s="18"/>
      <c r="AR29" s="18">
        <f t="shared" ref="AR29:AU29" si="50">AR11/AR$18*100</f>
        <v>11.872492420815703</v>
      </c>
      <c r="AS29" s="18">
        <f t="shared" si="50"/>
        <v>15.26492138847129</v>
      </c>
      <c r="AT29" s="18">
        <f t="shared" si="50"/>
        <v>4.0161205534822066</v>
      </c>
      <c r="AU29" s="18">
        <f t="shared" si="50"/>
        <v>12.657725511990451</v>
      </c>
    </row>
    <row r="30" spans="1:47" x14ac:dyDescent="0.2">
      <c r="A30" t="str">
        <f>$A$12</f>
        <v>Skilled trades occupations</v>
      </c>
      <c r="B30" s="18">
        <f t="shared" si="29"/>
        <v>13.154502730413508</v>
      </c>
      <c r="C30" s="18">
        <f t="shared" ref="C30:O30" si="51">C12/C$18*100</f>
        <v>3.9057191232676924</v>
      </c>
      <c r="D30" s="18">
        <f t="shared" si="51"/>
        <v>28.693458470457458</v>
      </c>
      <c r="E30" s="18">
        <f t="shared" si="51"/>
        <v>12.438197906490748</v>
      </c>
      <c r="F30" s="18"/>
      <c r="G30" s="18">
        <f t="shared" si="51"/>
        <v>10.101502680155807</v>
      </c>
      <c r="H30" s="18">
        <f t="shared" si="51"/>
        <v>3.0616130323807491</v>
      </c>
      <c r="I30" s="18">
        <f t="shared" si="51"/>
        <v>28.189186896361445</v>
      </c>
      <c r="J30" s="18">
        <f t="shared" si="51"/>
        <v>10.35297970944082</v>
      </c>
      <c r="K30" s="18"/>
      <c r="L30" s="18">
        <f t="shared" si="51"/>
        <v>7.8817019667028445</v>
      </c>
      <c r="M30" s="18">
        <f t="shared" si="51"/>
        <v>3.3285913456467005</v>
      </c>
      <c r="N30" s="18">
        <f t="shared" si="51"/>
        <v>27.005071906158985</v>
      </c>
      <c r="O30" s="18">
        <f t="shared" si="51"/>
        <v>8.9999199926137941</v>
      </c>
      <c r="Q30" t="str">
        <f>$A$12</f>
        <v>Skilled trades occupations</v>
      </c>
      <c r="R30" s="18">
        <f t="shared" ref="R30:U30" si="52">R12/R$18*100</f>
        <v>19.297194562806006</v>
      </c>
      <c r="S30" s="18">
        <f t="shared" si="52"/>
        <v>10.140722955027133</v>
      </c>
      <c r="T30" s="18">
        <f t="shared" si="52"/>
        <v>37.999651707339858</v>
      </c>
      <c r="U30" s="18">
        <f t="shared" si="52"/>
        <v>20.929446724211136</v>
      </c>
      <c r="V30" s="18"/>
      <c r="W30" s="18">
        <f t="shared" ref="W30:Z30" si="53">W12/W$18*100</f>
        <v>15.067250639097496</v>
      </c>
      <c r="X30" s="18">
        <f t="shared" si="53"/>
        <v>6.7099698200263704</v>
      </c>
      <c r="Y30" s="18">
        <f t="shared" si="53"/>
        <v>36.004994648713684</v>
      </c>
      <c r="Z30" s="18">
        <f t="shared" si="53"/>
        <v>17.186831216426469</v>
      </c>
      <c r="AA30" s="18"/>
      <c r="AB30" s="18">
        <f t="shared" ref="AB30:AE30" si="54">AB12/AB$18*100</f>
        <v>11.734323150347453</v>
      </c>
      <c r="AC30" s="18">
        <f t="shared" si="54"/>
        <v>7.062221472127411</v>
      </c>
      <c r="AD30" s="18">
        <f t="shared" si="54"/>
        <v>33.89708062482292</v>
      </c>
      <c r="AE30" s="18">
        <f t="shared" si="54"/>
        <v>14.63631342423113</v>
      </c>
      <c r="AG30" t="str">
        <f>$A$12</f>
        <v>Skilled trades occupations</v>
      </c>
      <c r="AH30" s="18">
        <f t="shared" ref="AH30:AK30" si="55">AH12/AH$18*100</f>
        <v>1.9518622942748982</v>
      </c>
      <c r="AI30" s="18">
        <f t="shared" si="55"/>
        <v>1.5950436584148218</v>
      </c>
      <c r="AJ30" s="18">
        <f t="shared" si="55"/>
        <v>8.0143135848337526</v>
      </c>
      <c r="AK30" s="18">
        <f t="shared" si="55"/>
        <v>2.299249575238755</v>
      </c>
      <c r="AL30" s="18"/>
      <c r="AM30" s="18">
        <f t="shared" ref="AM30:AP30" si="56">AM12/AM$18*100</f>
        <v>1.9336677195125509</v>
      </c>
      <c r="AN30" s="18">
        <f t="shared" si="56"/>
        <v>1.4768163960464842</v>
      </c>
      <c r="AO30" s="18">
        <f t="shared" si="56"/>
        <v>9.4310528131526592</v>
      </c>
      <c r="AP30" s="18">
        <f t="shared" si="56"/>
        <v>2.3417871716026899</v>
      </c>
      <c r="AQ30" s="18"/>
      <c r="AR30" s="18">
        <f t="shared" ref="AR30:AU30" si="57">AR12/AR$18*100</f>
        <v>2.0812107370460766</v>
      </c>
      <c r="AS30" s="18">
        <f t="shared" si="57"/>
        <v>1.5823296864038032</v>
      </c>
      <c r="AT30" s="18">
        <f t="shared" si="57"/>
        <v>10.878610560945958</v>
      </c>
      <c r="AU30" s="18">
        <f t="shared" si="57"/>
        <v>2.587478737606967</v>
      </c>
    </row>
    <row r="31" spans="1:47" x14ac:dyDescent="0.2">
      <c r="A31" t="str">
        <f>$A$13</f>
        <v>Caring, leisure and other service occupations</v>
      </c>
      <c r="B31" s="18">
        <f t="shared" si="29"/>
        <v>7.8560182340303832</v>
      </c>
      <c r="C31" s="18">
        <f t="shared" ref="C31:O31" si="58">C13/C$18*100</f>
        <v>15.298258489535568</v>
      </c>
      <c r="D31" s="18">
        <f t="shared" si="58"/>
        <v>6.6368833680344226</v>
      </c>
      <c r="E31" s="18">
        <f t="shared" si="58"/>
        <v>9.8271854834364074</v>
      </c>
      <c r="F31" s="18"/>
      <c r="G31" s="18">
        <f t="shared" si="58"/>
        <v>7.6229896125836794</v>
      </c>
      <c r="H31" s="18">
        <f t="shared" si="58"/>
        <v>14.099367084810396</v>
      </c>
      <c r="I31" s="18">
        <f t="shared" si="58"/>
        <v>5.5284482208245187</v>
      </c>
      <c r="J31" s="18">
        <f t="shared" si="58"/>
        <v>9.2428669246503699</v>
      </c>
      <c r="K31" s="18"/>
      <c r="L31" s="18">
        <f t="shared" si="58"/>
        <v>8.5803916683232835</v>
      </c>
      <c r="M31" s="18">
        <f t="shared" si="58"/>
        <v>14.618936671091348</v>
      </c>
      <c r="N31" s="18">
        <f t="shared" si="58"/>
        <v>6.6497668820674303</v>
      </c>
      <c r="O31" s="18">
        <f t="shared" si="58"/>
        <v>10.075805732234617</v>
      </c>
      <c r="Q31" t="str">
        <f>$A$13</f>
        <v>Caring, leisure and other service occupations</v>
      </c>
      <c r="R31" s="18">
        <f t="shared" ref="R31:U31" si="59">R13/R$18*100</f>
        <v>2.3868872441487983</v>
      </c>
      <c r="S31" s="18">
        <f t="shared" si="59"/>
        <v>5.8960306372077564</v>
      </c>
      <c r="T31" s="18">
        <f t="shared" si="59"/>
        <v>1.5116099343715328</v>
      </c>
      <c r="U31" s="18">
        <f t="shared" si="59"/>
        <v>2.7468791359291895</v>
      </c>
      <c r="V31" s="18"/>
      <c r="W31" s="18">
        <f t="shared" ref="W31:Z31" si="60">W13/W$18*100</f>
        <v>2.3037808476078179</v>
      </c>
      <c r="X31" s="18">
        <f t="shared" si="60"/>
        <v>5.6976710059046258</v>
      </c>
      <c r="Y31" s="18">
        <f t="shared" si="60"/>
        <v>1.4871411797144174</v>
      </c>
      <c r="Z31" s="18">
        <f t="shared" si="60"/>
        <v>2.7225910723700628</v>
      </c>
      <c r="AA31" s="18"/>
      <c r="AB31" s="18">
        <f t="shared" ref="AB31:AE31" si="61">AB13/AB$18*100</f>
        <v>2.7240782051744921</v>
      </c>
      <c r="AC31" s="18">
        <f t="shared" si="61"/>
        <v>6.138939227324272</v>
      </c>
      <c r="AD31" s="18">
        <f t="shared" si="61"/>
        <v>2.2190338183375973</v>
      </c>
      <c r="AE31" s="18">
        <f t="shared" si="61"/>
        <v>3.2290285519977711</v>
      </c>
      <c r="AG31" t="str">
        <f>$A$13</f>
        <v>Caring, leisure and other service occupations</v>
      </c>
      <c r="AH31" s="18">
        <f t="shared" ref="AH31:AK31" si="62">AH13/AH$18*100</f>
        <v>17.830262368286888</v>
      </c>
      <c r="AI31" s="18">
        <f t="shared" si="62"/>
        <v>18.782698563600356</v>
      </c>
      <c r="AJ31" s="18">
        <f t="shared" si="62"/>
        <v>18.025672448096401</v>
      </c>
      <c r="AK31" s="18">
        <f t="shared" si="62"/>
        <v>18.281402497663947</v>
      </c>
      <c r="AL31" s="18"/>
      <c r="AM31" s="18">
        <f t="shared" ref="AM31:AP31" si="63">AM13/AM$18*100</f>
        <v>16.372209201003834</v>
      </c>
      <c r="AN31" s="18">
        <f t="shared" si="63"/>
        <v>17.748949749104895</v>
      </c>
      <c r="AO31" s="18">
        <f t="shared" si="63"/>
        <v>15.22768619475551</v>
      </c>
      <c r="AP31" s="18">
        <f t="shared" si="63"/>
        <v>16.886460760284471</v>
      </c>
      <c r="AQ31" s="18"/>
      <c r="AR31" s="18">
        <f t="shared" ref="AR31:AU31" si="64">AR13/AR$18*100</f>
        <v>17.397634075992364</v>
      </c>
      <c r="AS31" s="18">
        <f t="shared" si="64"/>
        <v>18.585128796417479</v>
      </c>
      <c r="AT31" s="18">
        <f t="shared" si="64"/>
        <v>17.017142838760627</v>
      </c>
      <c r="AU31" s="18">
        <f t="shared" si="64"/>
        <v>17.865282635693418</v>
      </c>
    </row>
    <row r="32" spans="1:47" x14ac:dyDescent="0.2">
      <c r="A32" t="str">
        <f>$A$14</f>
        <v>Sales and customer service occupations</v>
      </c>
      <c r="B32" s="18">
        <f t="shared" si="29"/>
        <v>4.9874835298001932</v>
      </c>
      <c r="C32" s="18">
        <f t="shared" ref="C32:O32" si="65">C14/C$18*100</f>
        <v>16.854244998615069</v>
      </c>
      <c r="D32" s="18">
        <f t="shared" si="65"/>
        <v>4.1069929376865728</v>
      </c>
      <c r="E32" s="18">
        <f t="shared" si="65"/>
        <v>8.2619792196394854</v>
      </c>
      <c r="F32" s="18"/>
      <c r="G32" s="18">
        <f t="shared" si="65"/>
        <v>4.9021087664550915</v>
      </c>
      <c r="H32" s="18">
        <f t="shared" si="65"/>
        <v>15.609510470158419</v>
      </c>
      <c r="I32" s="18">
        <f t="shared" si="65"/>
        <v>2.5611048891110362</v>
      </c>
      <c r="J32" s="18">
        <f t="shared" si="65"/>
        <v>7.7230416980444305</v>
      </c>
      <c r="K32" s="18"/>
      <c r="L32" s="18">
        <f t="shared" si="65"/>
        <v>4.9383343041339751</v>
      </c>
      <c r="M32" s="18">
        <f t="shared" si="65"/>
        <v>15.406387791260814</v>
      </c>
      <c r="N32" s="18">
        <f t="shared" si="65"/>
        <v>2.065595145973071</v>
      </c>
      <c r="O32" s="18">
        <f t="shared" si="65"/>
        <v>7.590953488635237</v>
      </c>
      <c r="Q32" t="str">
        <f>$A$14</f>
        <v>Sales and customer service occupations</v>
      </c>
      <c r="R32" s="18">
        <f t="shared" ref="R32:U32" si="66">R14/R$18*100</f>
        <v>4.2422906897210222</v>
      </c>
      <c r="S32" s="18">
        <f t="shared" si="66"/>
        <v>18.339925295664411</v>
      </c>
      <c r="T32" s="18">
        <f t="shared" si="66"/>
        <v>3.7189021554886965</v>
      </c>
      <c r="U32" s="18">
        <f t="shared" si="66"/>
        <v>6.1572979023302992</v>
      </c>
      <c r="V32" s="18"/>
      <c r="W32" s="18">
        <f t="shared" ref="W32:Z32" si="67">W14/W$18*100</f>
        <v>4.4861253757958774</v>
      </c>
      <c r="X32" s="18">
        <f t="shared" si="67"/>
        <v>17.636771919104628</v>
      </c>
      <c r="Y32" s="18">
        <f t="shared" si="67"/>
        <v>2.1859192784703589</v>
      </c>
      <c r="Z32" s="18">
        <f t="shared" si="67"/>
        <v>6.2527857437685741</v>
      </c>
      <c r="AA32" s="18"/>
      <c r="AB32" s="18">
        <f>AB14/AB$18*100</f>
        <v>4.8957902707691305</v>
      </c>
      <c r="AC32" s="18">
        <f t="shared" ref="AC32:AE32" si="68">AC14/AC$18*100</f>
        <v>17.386816266949719</v>
      </c>
      <c r="AD32" s="18">
        <f t="shared" si="68"/>
        <v>1.8160892048074035</v>
      </c>
      <c r="AE32" s="18">
        <f t="shared" si="68"/>
        <v>6.53661542754715</v>
      </c>
      <c r="AG32" t="str">
        <f>$A$14</f>
        <v>Sales and customer service occupations</v>
      </c>
      <c r="AH32" s="18">
        <f t="shared" ref="AH32:AK32" si="69">AH14/AH$18*100</f>
        <v>6.3465175934934752</v>
      </c>
      <c r="AI32" s="18">
        <f t="shared" si="69"/>
        <v>16.303655920622724</v>
      </c>
      <c r="AJ32" s="18">
        <f t="shared" si="69"/>
        <v>4.969363330130018</v>
      </c>
      <c r="AK32" s="18">
        <f t="shared" si="69"/>
        <v>10.775067175019664</v>
      </c>
      <c r="AL32" s="18"/>
      <c r="AM32" s="18">
        <f t="shared" ref="AM32:AP32" si="70">AM14/AM$18*100</f>
        <v>5.5863327160728149</v>
      </c>
      <c r="AN32" s="18">
        <f t="shared" si="70"/>
        <v>14.728895631132918</v>
      </c>
      <c r="AO32" s="18">
        <f t="shared" si="70"/>
        <v>3.4615597382429537</v>
      </c>
      <c r="AP32" s="18">
        <f t="shared" si="70"/>
        <v>9.4465944438959699</v>
      </c>
      <c r="AQ32" s="18"/>
      <c r="AR32" s="18">
        <f t="shared" ref="AR32:AU32" si="71">AR14/AR$18*100</f>
        <v>5.0023884326464474</v>
      </c>
      <c r="AS32" s="18">
        <f t="shared" si="71"/>
        <v>14.480118664750361</v>
      </c>
      <c r="AT32" s="18">
        <f t="shared" si="71"/>
        <v>2.6494086726032471</v>
      </c>
      <c r="AU32" s="18">
        <f t="shared" si="71"/>
        <v>8.7904582715554724</v>
      </c>
    </row>
    <row r="33" spans="1:47" x14ac:dyDescent="0.2">
      <c r="A33" t="str">
        <f>$A$15</f>
        <v>Process, plant and machine operatives</v>
      </c>
      <c r="B33" s="18">
        <f t="shared" si="29"/>
        <v>10.787944457589594</v>
      </c>
      <c r="C33" s="18">
        <f t="shared" ref="C33:O33" si="72">C15/C$18*100</f>
        <v>3.2918936563992327</v>
      </c>
      <c r="D33" s="18">
        <f t="shared" si="72"/>
        <v>7.0399315628529262</v>
      </c>
      <c r="E33" s="18">
        <f t="shared" si="72"/>
        <v>8.1874976378956319</v>
      </c>
      <c r="F33" s="18"/>
      <c r="G33" s="18">
        <f t="shared" si="72"/>
        <v>8.5058439192327029</v>
      </c>
      <c r="H33" s="18">
        <f t="shared" si="72"/>
        <v>4.2248490374508405</v>
      </c>
      <c r="I33" s="18">
        <f t="shared" si="72"/>
        <v>8.609625610360446</v>
      </c>
      <c r="J33" s="18">
        <f t="shared" si="72"/>
        <v>7.2720733039654224</v>
      </c>
      <c r="K33" s="18"/>
      <c r="L33" s="18">
        <f t="shared" si="72"/>
        <v>8.5253747999618987</v>
      </c>
      <c r="M33" s="18">
        <f t="shared" si="72"/>
        <v>5.2364001291207458</v>
      </c>
      <c r="N33" s="18">
        <f t="shared" si="72"/>
        <v>9.9647894200675431</v>
      </c>
      <c r="O33" s="18">
        <f t="shared" si="72"/>
        <v>7.7601808629309943</v>
      </c>
      <c r="Q33" t="str">
        <f>$A$15</f>
        <v>Process, plant and machine operatives</v>
      </c>
      <c r="R33" s="18">
        <f t="shared" ref="R33:U33" si="73">R15/R$18*100</f>
        <v>14.736556629989911</v>
      </c>
      <c r="S33" s="18">
        <f t="shared" si="73"/>
        <v>8.842407938136537</v>
      </c>
      <c r="T33" s="18">
        <f t="shared" si="73"/>
        <v>9.4214022003807258</v>
      </c>
      <c r="U33" s="18">
        <f t="shared" si="73"/>
        <v>13.069133675815776</v>
      </c>
      <c r="V33" s="18"/>
      <c r="W33" s="18">
        <f t="shared" ref="W33:Z33" si="74">W15/W$18*100</f>
        <v>12.07614921564765</v>
      </c>
      <c r="X33" s="18">
        <f t="shared" si="74"/>
        <v>11.061571613813745</v>
      </c>
      <c r="Y33" s="18">
        <f t="shared" si="74"/>
        <v>11.209037383589846</v>
      </c>
      <c r="Z33" s="18">
        <f t="shared" si="74"/>
        <v>11.76595314309864</v>
      </c>
      <c r="AA33" s="18"/>
      <c r="AB33" s="18">
        <f t="shared" ref="AB33:AE33" si="75">AB15/AB$18*100</f>
        <v>12.250607885661539</v>
      </c>
      <c r="AC33" s="18">
        <f t="shared" si="75"/>
        <v>11.738156445588626</v>
      </c>
      <c r="AD33" s="18">
        <f t="shared" si="75"/>
        <v>13.11155735834085</v>
      </c>
      <c r="AE33" s="18">
        <f t="shared" si="75"/>
        <v>12.30621237239453</v>
      </c>
      <c r="AG33" t="str">
        <f>$A$15</f>
        <v>Process, plant and machine operatives</v>
      </c>
      <c r="AH33" s="18">
        <f t="shared" ref="AH33:AK33" si="76">AH15/AH$18*100</f>
        <v>3.5867232998073746</v>
      </c>
      <c r="AI33" s="18">
        <f t="shared" si="76"/>
        <v>1.2348881574135693</v>
      </c>
      <c r="AJ33" s="18">
        <f t="shared" si="76"/>
        <v>1.7481033038908418</v>
      </c>
      <c r="AK33" s="18">
        <f t="shared" si="76"/>
        <v>2.3585958328796681</v>
      </c>
      <c r="AL33" s="18"/>
      <c r="AM33" s="18">
        <f t="shared" ref="AM33:AP33" si="77">AM15/AM$18*100</f>
        <v>2.6332815859557637</v>
      </c>
      <c r="AN33" s="18">
        <f t="shared" si="77"/>
        <v>1.2550696070891418</v>
      </c>
      <c r="AO33" s="18">
        <f t="shared" si="77"/>
        <v>2.3709723419207225</v>
      </c>
      <c r="AP33" s="18">
        <f t="shared" si="77"/>
        <v>2.0039844968843412</v>
      </c>
      <c r="AQ33" s="18"/>
      <c r="AR33" s="18">
        <f t="shared" ref="AR33:AU33" si="78">AR15/AR$18*100</f>
        <v>2.9166785871703489</v>
      </c>
      <c r="AS33" s="18">
        <f t="shared" si="78"/>
        <v>2.1954540823600492</v>
      </c>
      <c r="AT33" s="18">
        <f t="shared" si="78"/>
        <v>2.6017355426839108</v>
      </c>
      <c r="AU33" s="18">
        <f t="shared" si="78"/>
        <v>2.5882282035723319</v>
      </c>
    </row>
    <row r="34" spans="1:47" x14ac:dyDescent="0.2">
      <c r="A34" t="str">
        <f>$A$16</f>
        <v>Elementary occupations</v>
      </c>
      <c r="B34" s="18">
        <f t="shared" si="29"/>
        <v>8.2032873412365976</v>
      </c>
      <c r="C34" s="18">
        <f t="shared" ref="C34:O34" si="79">C16/C$18*100</f>
        <v>19.545648016558527</v>
      </c>
      <c r="D34" s="18">
        <f t="shared" si="79"/>
        <v>8.9997453843687385</v>
      </c>
      <c r="E34" s="18">
        <f t="shared" si="79"/>
        <v>11.535541740330558</v>
      </c>
      <c r="F34" s="18"/>
      <c r="G34" s="18">
        <f t="shared" si="79"/>
        <v>7.2834093315817441</v>
      </c>
      <c r="H34" s="18">
        <f t="shared" si="79"/>
        <v>18.176926497690978</v>
      </c>
      <c r="I34" s="18">
        <f t="shared" si="79"/>
        <v>9.299846571015852</v>
      </c>
      <c r="J34" s="18">
        <f t="shared" si="79"/>
        <v>10.713139154474133</v>
      </c>
      <c r="K34" s="18"/>
      <c r="L34" s="18">
        <f t="shared" si="79"/>
        <v>6.4380829534288031</v>
      </c>
      <c r="M34" s="18">
        <f t="shared" si="79"/>
        <v>15.291255625379257</v>
      </c>
      <c r="N34" s="18">
        <f t="shared" si="79"/>
        <v>11.147941006293324</v>
      </c>
      <c r="O34" s="18">
        <f t="shared" si="79"/>
        <v>9.5889959286879343</v>
      </c>
      <c r="Q34" t="str">
        <f>$A$16</f>
        <v>Elementary occupations</v>
      </c>
      <c r="R34" s="18">
        <f t="shared" ref="R34:U34" si="80">R16/R$18*100</f>
        <v>9.9359681076856088</v>
      </c>
      <c r="S34" s="18">
        <f t="shared" si="80"/>
        <v>25.075296621524977</v>
      </c>
      <c r="T34" s="18">
        <f t="shared" si="80"/>
        <v>6.444651423573025</v>
      </c>
      <c r="U34" s="18">
        <f t="shared" si="80"/>
        <v>11.53367889557353</v>
      </c>
      <c r="V34" s="18"/>
      <c r="W34" s="18">
        <f t="shared" ref="W34:Z34" si="81">W16/W$18*100</f>
        <v>9.1746799130323957</v>
      </c>
      <c r="X34" s="18">
        <f t="shared" si="81"/>
        <v>21.511954496346853</v>
      </c>
      <c r="Y34" s="18">
        <f t="shared" si="81"/>
        <v>6.116684846509469</v>
      </c>
      <c r="Z34" s="18">
        <f t="shared" si="81"/>
        <v>10.682232832568877</v>
      </c>
      <c r="AA34" s="18"/>
      <c r="AB34" s="18">
        <f t="shared" ref="AB34:AE34" si="82">AB16/AB$18*100</f>
        <v>8.3970198659587414</v>
      </c>
      <c r="AC34" s="18">
        <f t="shared" si="82"/>
        <v>18.159139458377094</v>
      </c>
      <c r="AD34" s="18">
        <f t="shared" si="82"/>
        <v>8.203395333364897</v>
      </c>
      <c r="AE34" s="18">
        <f t="shared" si="82"/>
        <v>10.049716621587844</v>
      </c>
      <c r="AG34" t="str">
        <f>$A$16</f>
        <v>Elementary occupations</v>
      </c>
      <c r="AH34" s="18">
        <f t="shared" ref="AH34:AK34" si="83">AH16/AH$18*100</f>
        <v>5.0433372498478954</v>
      </c>
      <c r="AI34" s="18">
        <f t="shared" si="83"/>
        <v>17.496375280642933</v>
      </c>
      <c r="AJ34" s="18">
        <f t="shared" si="83"/>
        <v>14.677379285443559</v>
      </c>
      <c r="AK34" s="18">
        <f t="shared" si="83"/>
        <v>11.537766064119225</v>
      </c>
      <c r="AL34" s="18"/>
      <c r="AM34" s="18">
        <f t="shared" ref="AM34:AP34" si="84">AM16/AM$18*100</f>
        <v>4.1725816973695302</v>
      </c>
      <c r="AN34" s="18">
        <f t="shared" si="84"/>
        <v>16.728235631641887</v>
      </c>
      <c r="AO34" s="18">
        <f t="shared" si="84"/>
        <v>16.939514322421147</v>
      </c>
      <c r="AP34" s="18">
        <f t="shared" si="84"/>
        <v>10.74937004055154</v>
      </c>
      <c r="AQ34" s="18"/>
      <c r="AR34" s="18">
        <f t="shared" ref="AR34:AU34" si="85">AR16/AR$18*100</f>
        <v>3.4887152790727365</v>
      </c>
      <c r="AS34" s="18">
        <f t="shared" si="85"/>
        <v>13.9499134433546</v>
      </c>
      <c r="AT34" s="18">
        <f t="shared" si="85"/>
        <v>18.037819401992707</v>
      </c>
      <c r="AU34" s="18">
        <f t="shared" si="85"/>
        <v>9.0648408259560505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2.506208858166449</v>
      </c>
      <c r="C44" s="27">
        <f t="shared" ref="C44:E44" si="93">H8-C8</f>
        <v>1.5754449850540913</v>
      </c>
      <c r="D44" s="27">
        <f t="shared" si="93"/>
        <v>0.76381942039064477</v>
      </c>
      <c r="E44" s="27">
        <f t="shared" si="93"/>
        <v>4.8454732636111828</v>
      </c>
      <c r="F44" s="27"/>
      <c r="G44" s="27">
        <f>L8-G8</f>
        <v>3.0622151749064841</v>
      </c>
      <c r="H44" s="27">
        <f t="shared" ref="H44:J44" si="94">M8-H8</f>
        <v>1.2007176597372311</v>
      </c>
      <c r="I44" s="27">
        <f t="shared" si="94"/>
        <v>0.49721098589760526</v>
      </c>
      <c r="J44" s="27">
        <f t="shared" si="94"/>
        <v>4.7601438205413231</v>
      </c>
      <c r="K44" s="27"/>
      <c r="L44" s="27">
        <f>L8-B8</f>
        <v>5.5684240330729331</v>
      </c>
      <c r="M44" s="27">
        <f t="shared" ref="M44:O44" si="95">M8-C8</f>
        <v>2.7761626447913224</v>
      </c>
      <c r="N44" s="27">
        <f t="shared" si="95"/>
        <v>1.26103040628825</v>
      </c>
      <c r="O44" s="27">
        <f t="shared" si="95"/>
        <v>9.6056170841525059</v>
      </c>
      <c r="Q44" t="str">
        <f>$A$8</f>
        <v>Managers, directors and senior officials</v>
      </c>
      <c r="R44" s="27">
        <f>W8-R8</f>
        <v>1.325966288911431</v>
      </c>
      <c r="S44" s="27">
        <f t="shared" ref="S44:S52" si="96">X8-S8</f>
        <v>0.79030008335710611</v>
      </c>
      <c r="T44" s="27">
        <f t="shared" ref="T44:T52" si="97">Y8-T8</f>
        <v>0.27909623532979255</v>
      </c>
      <c r="U44" s="27">
        <f t="shared" ref="U44:U52" si="98">Z8-U8</f>
        <v>2.3953626075983294</v>
      </c>
      <c r="V44" s="27"/>
      <c r="W44" s="27">
        <f>AB8-W8</f>
        <v>0.89251990347217358</v>
      </c>
      <c r="X44" s="27">
        <f t="shared" ref="X44:X52" si="99">AC8-X8</f>
        <v>0.71388776504004636</v>
      </c>
      <c r="Y44" s="27">
        <f t="shared" ref="Y44:Y52" si="100">AD8-Y8</f>
        <v>0.28661991430807321</v>
      </c>
      <c r="Z44" s="27">
        <f t="shared" ref="Z44:Z52" si="101">AE8-Z8</f>
        <v>1.8930275828202916</v>
      </c>
      <c r="AA44" s="27"/>
      <c r="AB44" s="27">
        <f>AB8-R8</f>
        <v>2.2184861923836046</v>
      </c>
      <c r="AC44" s="27">
        <f t="shared" ref="AC44:AC52" si="102">AC8-S8</f>
        <v>1.5041878483971525</v>
      </c>
      <c r="AD44" s="27">
        <f t="shared" ref="AD44:AD52" si="103">AD8-T8</f>
        <v>0.56571614963786576</v>
      </c>
      <c r="AE44" s="27">
        <f t="shared" ref="AE44:AE52" si="104">AE8-U8</f>
        <v>4.288390190418621</v>
      </c>
      <c r="AG44" t="str">
        <f>$A$8</f>
        <v>Managers, directors and senior officials</v>
      </c>
      <c r="AH44" s="27">
        <f>AM8-AH8</f>
        <v>1.1802425692550038</v>
      </c>
      <c r="AI44" s="27">
        <f t="shared" ref="AI44:AI52" si="105">AN8-AI8</f>
        <v>0.7851449016969867</v>
      </c>
      <c r="AJ44" s="27">
        <f t="shared" ref="AJ44:AJ52" si="106">AO8-AJ8</f>
        <v>0.48472318506085466</v>
      </c>
      <c r="AK44" s="27">
        <f t="shared" ref="AK44:AK52" si="107">AP8-AK8</f>
        <v>2.4501106560128445</v>
      </c>
      <c r="AL44" s="27"/>
      <c r="AM44" s="27">
        <f>AR8-AM8</f>
        <v>2.1696952714343087</v>
      </c>
      <c r="AN44" s="27">
        <f t="shared" ref="AN44:AN52" si="108">AS8-AN8</f>
        <v>0.48682989469718274</v>
      </c>
      <c r="AO44" s="27">
        <f t="shared" ref="AO44:AO52" si="109">AT8-AO8</f>
        <v>0.21059107158953028</v>
      </c>
      <c r="AP44" s="27">
        <f t="shared" ref="AP44:AP52" si="110">AU8-AP8</f>
        <v>2.8671162377210209</v>
      </c>
      <c r="AQ44" s="27"/>
      <c r="AR44" s="27">
        <f>AR8-AH8</f>
        <v>3.3499378406893126</v>
      </c>
      <c r="AS44" s="27">
        <f t="shared" ref="AS44:AS52" si="111">AS8-AI8</f>
        <v>1.2719747963941694</v>
      </c>
      <c r="AT44" s="27">
        <f t="shared" ref="AT44:AT52" si="112">AT8-AJ8</f>
        <v>0.69531425665038493</v>
      </c>
      <c r="AU44" s="27">
        <f t="shared" ref="AU44:AU52" si="113">AU8-AK8</f>
        <v>5.3172268937338654</v>
      </c>
    </row>
    <row r="45" spans="1:47" x14ac:dyDescent="0.2">
      <c r="A45" t="str">
        <f>$A$9</f>
        <v>Professional occupations</v>
      </c>
      <c r="B45" s="27">
        <f t="shared" ref="B45:B54" si="114">G9-B9</f>
        <v>6.9343266011099942</v>
      </c>
      <c r="C45" s="27">
        <f t="shared" ref="C45:C54" si="115">H9-C9</f>
        <v>2.2850373731979268</v>
      </c>
      <c r="D45" s="27">
        <f t="shared" ref="D45:D54" si="116">I9-D9</f>
        <v>1.1860191001110181</v>
      </c>
      <c r="E45" s="27">
        <f t="shared" ref="E45:E54" si="117">J9-E9</f>
        <v>10.405383074418936</v>
      </c>
      <c r="F45" s="27"/>
      <c r="G45" s="27">
        <f t="shared" ref="G45:G54" si="118">L9-G9</f>
        <v>9.4625677847712879</v>
      </c>
      <c r="H45" s="27">
        <f t="shared" ref="H45:H54" si="119">M9-H9</f>
        <v>3.4004916084697161</v>
      </c>
      <c r="I45" s="27">
        <f t="shared" ref="I45:I54" si="120">N9-I9</f>
        <v>-0.36872207391578815</v>
      </c>
      <c r="J45" s="27">
        <f t="shared" ref="J45:J54" si="121">O9-J9</f>
        <v>12.494337319325226</v>
      </c>
      <c r="K45" s="27"/>
      <c r="L45" s="27">
        <f t="shared" ref="L45:L54" si="122">L9-B9</f>
        <v>16.396894385881282</v>
      </c>
      <c r="M45" s="27">
        <f t="shared" ref="M45:M54" si="123">M9-C9</f>
        <v>5.6855289816676429</v>
      </c>
      <c r="N45" s="27">
        <f t="shared" ref="N45:N54" si="124">N9-D9</f>
        <v>0.81729702619522993</v>
      </c>
      <c r="O45" s="27">
        <f t="shared" ref="O45:O54" si="125">O9-E9</f>
        <v>22.899720393744161</v>
      </c>
      <c r="Q45" t="str">
        <f>$A$9</f>
        <v>Professional occupations</v>
      </c>
      <c r="R45" s="27">
        <f t="shared" ref="R45:R52" si="126">W9-R9</f>
        <v>3.5087763785629491</v>
      </c>
      <c r="S45" s="27">
        <f t="shared" si="96"/>
        <v>0.82860637008721194</v>
      </c>
      <c r="T45" s="27">
        <f t="shared" si="97"/>
        <v>1.1097487253162166</v>
      </c>
      <c r="U45" s="27">
        <f t="shared" si="98"/>
        <v>5.4471314739663796</v>
      </c>
      <c r="V45" s="27"/>
      <c r="W45" s="27">
        <f t="shared" ref="W45:W52" si="127">AB9-W9</f>
        <v>4.5688848838782086</v>
      </c>
      <c r="X45" s="27">
        <f t="shared" si="99"/>
        <v>0.92811631469647793</v>
      </c>
      <c r="Y45" s="27">
        <f t="shared" si="100"/>
        <v>-0.39279202781561739</v>
      </c>
      <c r="Z45" s="27">
        <f t="shared" si="101"/>
        <v>5.10420917075907</v>
      </c>
      <c r="AA45" s="27"/>
      <c r="AB45" s="27">
        <f t="shared" ref="AB45:AB52" si="128">AB9-R9</f>
        <v>8.0776612624411577</v>
      </c>
      <c r="AC45" s="27">
        <f t="shared" si="102"/>
        <v>1.7567226847836899</v>
      </c>
      <c r="AD45" s="27">
        <f t="shared" si="103"/>
        <v>0.7169566975005992</v>
      </c>
      <c r="AE45" s="27">
        <f t="shared" si="104"/>
        <v>10.55134064472545</v>
      </c>
      <c r="AG45" t="str">
        <f>$A$9</f>
        <v>Professional occupations</v>
      </c>
      <c r="AH45" s="27">
        <f t="shared" ref="AH45:AH52" si="129">AM9-AH9</f>
        <v>3.4255502225470611</v>
      </c>
      <c r="AI45" s="27">
        <f t="shared" si="105"/>
        <v>1.4564310031107119</v>
      </c>
      <c r="AJ45" s="27">
        <f t="shared" si="106"/>
        <v>7.6270374794801921E-2</v>
      </c>
      <c r="AK45" s="27">
        <f t="shared" si="107"/>
        <v>4.9582516004525736</v>
      </c>
      <c r="AL45" s="27"/>
      <c r="AM45" s="27">
        <f t="shared" ref="AM45:AM52" si="130">AR9-AM9</f>
        <v>4.8936829008930687</v>
      </c>
      <c r="AN45" s="27">
        <f t="shared" si="108"/>
        <v>2.4723752937732346</v>
      </c>
      <c r="AO45" s="27">
        <f t="shared" si="109"/>
        <v>2.4069953899826135E-2</v>
      </c>
      <c r="AP45" s="27">
        <f t="shared" si="110"/>
        <v>7.3901281485661272</v>
      </c>
      <c r="AQ45" s="27"/>
      <c r="AR45" s="27">
        <f t="shared" ref="AR45:AR52" si="131">AR9-AH9</f>
        <v>8.3192331234401298</v>
      </c>
      <c r="AS45" s="27">
        <f t="shared" si="111"/>
        <v>3.9288062968839466</v>
      </c>
      <c r="AT45" s="27">
        <f t="shared" si="112"/>
        <v>0.10034032869462806</v>
      </c>
      <c r="AU45" s="27">
        <f t="shared" si="113"/>
        <v>12.348379749018701</v>
      </c>
    </row>
    <row r="46" spans="1:47" x14ac:dyDescent="0.2">
      <c r="A46" t="str">
        <f>$A$10</f>
        <v>Associate professional occupations</v>
      </c>
      <c r="B46" s="27">
        <f t="shared" si="114"/>
        <v>3.5993533539804154</v>
      </c>
      <c r="C46" s="27">
        <f t="shared" si="115"/>
        <v>1.4531339355248338</v>
      </c>
      <c r="D46" s="27">
        <f t="shared" si="116"/>
        <v>-7.9512841052882699E-2</v>
      </c>
      <c r="E46" s="27">
        <f t="shared" si="117"/>
        <v>4.9729744484523692</v>
      </c>
      <c r="F46" s="27"/>
      <c r="G46" s="27">
        <f t="shared" si="118"/>
        <v>1.4245931991770888</v>
      </c>
      <c r="H46" s="27">
        <f t="shared" si="119"/>
        <v>0.77001550212009917</v>
      </c>
      <c r="I46" s="27">
        <f t="shared" si="120"/>
        <v>3.8358260744729478E-2</v>
      </c>
      <c r="J46" s="27">
        <f t="shared" si="121"/>
        <v>2.2329669620419139</v>
      </c>
      <c r="K46" s="27"/>
      <c r="L46" s="27">
        <f t="shared" si="122"/>
        <v>5.0239465531575043</v>
      </c>
      <c r="M46" s="27">
        <f t="shared" si="123"/>
        <v>2.223149437644933</v>
      </c>
      <c r="N46" s="27">
        <f t="shared" si="124"/>
        <v>-4.1154580308153221E-2</v>
      </c>
      <c r="O46" s="27">
        <f t="shared" si="125"/>
        <v>7.2059414104942832</v>
      </c>
      <c r="Q46" t="str">
        <f>$A$10</f>
        <v>Associate professional occupations</v>
      </c>
      <c r="R46" s="27">
        <f t="shared" si="126"/>
        <v>1.6840426289418549</v>
      </c>
      <c r="S46" s="27">
        <f t="shared" si="96"/>
        <v>0.70696331140046831</v>
      </c>
      <c r="T46" s="27">
        <f t="shared" si="97"/>
        <v>0.17258586609584992</v>
      </c>
      <c r="U46" s="27">
        <f t="shared" si="98"/>
        <v>2.563591806438172</v>
      </c>
      <c r="V46" s="27"/>
      <c r="W46" s="27">
        <f>AB10-W10</f>
        <v>-0.46993653742575248</v>
      </c>
      <c r="X46" s="27">
        <f t="shared" si="99"/>
        <v>-0.11865105733319314</v>
      </c>
      <c r="Y46" s="27">
        <f t="shared" si="100"/>
        <v>7.9807164774470252E-4</v>
      </c>
      <c r="Z46" s="27">
        <f t="shared" si="101"/>
        <v>-0.58778952311119781</v>
      </c>
      <c r="AA46" s="27"/>
      <c r="AB46" s="27">
        <f t="shared" si="128"/>
        <v>1.2141060915161024</v>
      </c>
      <c r="AC46" s="27">
        <f t="shared" si="102"/>
        <v>0.58831225406727516</v>
      </c>
      <c r="AD46" s="27">
        <f t="shared" si="103"/>
        <v>0.17338393774359462</v>
      </c>
      <c r="AE46" s="27">
        <f t="shared" si="104"/>
        <v>1.9758022833269742</v>
      </c>
      <c r="AG46" t="str">
        <f>$A$10</f>
        <v>Associate professional occupations</v>
      </c>
      <c r="AH46" s="27">
        <f t="shared" si="129"/>
        <v>1.9153107250385446</v>
      </c>
      <c r="AI46" s="27">
        <f t="shared" si="105"/>
        <v>0.74617062412436486</v>
      </c>
      <c r="AJ46" s="27">
        <f t="shared" si="106"/>
        <v>-0.25209870714873261</v>
      </c>
      <c r="AK46" s="27">
        <f t="shared" si="107"/>
        <v>2.409382642014176</v>
      </c>
      <c r="AL46" s="27"/>
      <c r="AM46" s="27">
        <f t="shared" si="130"/>
        <v>1.8945297366028466</v>
      </c>
      <c r="AN46" s="27">
        <f t="shared" si="108"/>
        <v>0.88866655945329587</v>
      </c>
      <c r="AO46" s="27">
        <f t="shared" si="109"/>
        <v>3.7560189096986107E-2</v>
      </c>
      <c r="AP46" s="27">
        <f t="shared" si="110"/>
        <v>2.8207564851531295</v>
      </c>
      <c r="AQ46" s="27"/>
      <c r="AR46" s="27">
        <f t="shared" si="131"/>
        <v>3.8098404616413912</v>
      </c>
      <c r="AS46" s="27">
        <f t="shared" si="111"/>
        <v>1.6348371835776607</v>
      </c>
      <c r="AT46" s="27">
        <f t="shared" si="112"/>
        <v>-0.21453851805174651</v>
      </c>
      <c r="AU46" s="27">
        <f t="shared" si="113"/>
        <v>5.2301391271673054</v>
      </c>
    </row>
    <row r="47" spans="1:47" x14ac:dyDescent="0.2">
      <c r="A47" t="str">
        <f>$A$11</f>
        <v>Administrative and secretarial occupations</v>
      </c>
      <c r="B47" s="27">
        <f t="shared" si="114"/>
        <v>0.62832702146038599</v>
      </c>
      <c r="C47" s="27">
        <f t="shared" si="115"/>
        <v>7.2277312881725564E-2</v>
      </c>
      <c r="D47" s="27">
        <f t="shared" si="116"/>
        <v>-0.22854512019109263</v>
      </c>
      <c r="E47" s="27">
        <f t="shared" si="117"/>
        <v>0.4720592141510167</v>
      </c>
      <c r="F47" s="27"/>
      <c r="G47" s="27">
        <f t="shared" si="118"/>
        <v>-2.2666161023611444</v>
      </c>
      <c r="H47" s="27">
        <f t="shared" si="119"/>
        <v>-1.9643906056757334</v>
      </c>
      <c r="I47" s="27">
        <f t="shared" si="120"/>
        <v>-6.3385711192846861E-2</v>
      </c>
      <c r="J47" s="27">
        <f t="shared" si="121"/>
        <v>-4.2943924192297267</v>
      </c>
      <c r="K47" s="27"/>
      <c r="L47" s="27">
        <f t="shared" si="122"/>
        <v>-1.6382890809007584</v>
      </c>
      <c r="M47" s="27">
        <f t="shared" si="123"/>
        <v>-1.8921132927940079</v>
      </c>
      <c r="N47" s="27">
        <f t="shared" si="124"/>
        <v>-0.29193083138393949</v>
      </c>
      <c r="O47" s="27">
        <f t="shared" si="125"/>
        <v>-3.82233320507871</v>
      </c>
      <c r="Q47" t="str">
        <f>$A$11</f>
        <v>Administrative and secretarial occupations</v>
      </c>
      <c r="R47" s="27">
        <f t="shared" si="126"/>
        <v>0.83037720759590172</v>
      </c>
      <c r="S47" s="27">
        <f t="shared" si="96"/>
        <v>0.49073729051766835</v>
      </c>
      <c r="T47" s="27">
        <f t="shared" si="97"/>
        <v>-2.3959344535388671E-2</v>
      </c>
      <c r="U47" s="27">
        <f t="shared" si="98"/>
        <v>1.2971551535781813</v>
      </c>
      <c r="V47" s="27"/>
      <c r="W47" s="27">
        <f t="shared" si="127"/>
        <v>0.7846469020215201</v>
      </c>
      <c r="X47" s="27">
        <f t="shared" si="99"/>
        <v>0.19622697970735592</v>
      </c>
      <c r="Y47" s="27">
        <f t="shared" si="100"/>
        <v>0.15502872677176716</v>
      </c>
      <c r="Z47" s="27">
        <f t="shared" si="101"/>
        <v>1.1359026085006452</v>
      </c>
      <c r="AA47" s="27"/>
      <c r="AB47" s="27">
        <f t="shared" si="128"/>
        <v>1.6150241096174218</v>
      </c>
      <c r="AC47" s="27">
        <f t="shared" si="102"/>
        <v>0.68696427022502426</v>
      </c>
      <c r="AD47" s="27">
        <f t="shared" si="103"/>
        <v>0.13106938223637848</v>
      </c>
      <c r="AE47" s="27">
        <f t="shared" si="104"/>
        <v>2.4330577620788265</v>
      </c>
      <c r="AG47" t="str">
        <f>$A$11</f>
        <v>Administrative and secretarial occupations</v>
      </c>
      <c r="AH47" s="27">
        <f t="shared" si="129"/>
        <v>-0.20205018613551751</v>
      </c>
      <c r="AI47" s="27">
        <f t="shared" si="105"/>
        <v>-0.41845997763594589</v>
      </c>
      <c r="AJ47" s="27">
        <f t="shared" si="106"/>
        <v>-0.20458577565570379</v>
      </c>
      <c r="AK47" s="27">
        <f t="shared" si="107"/>
        <v>-0.82509593942716819</v>
      </c>
      <c r="AL47" s="27"/>
      <c r="AM47" s="27">
        <f t="shared" si="130"/>
        <v>-3.0512630043826761</v>
      </c>
      <c r="AN47" s="27">
        <f t="shared" si="108"/>
        <v>-2.1606175853830916</v>
      </c>
      <c r="AO47" s="27">
        <f t="shared" si="109"/>
        <v>-0.21841443796461335</v>
      </c>
      <c r="AP47" s="27">
        <f>AU11-AP11</f>
        <v>-5.4302950277303843</v>
      </c>
      <c r="AQ47" s="27"/>
      <c r="AR47" s="27">
        <f t="shared" si="131"/>
        <v>-3.2533131905181936</v>
      </c>
      <c r="AS47" s="27">
        <f t="shared" si="111"/>
        <v>-2.5790775630190375</v>
      </c>
      <c r="AT47" s="27">
        <f t="shared" si="112"/>
        <v>-0.42300021362031714</v>
      </c>
      <c r="AU47" s="27">
        <f t="shared" si="113"/>
        <v>-6.2553909671575525</v>
      </c>
    </row>
    <row r="48" spans="1:47" x14ac:dyDescent="0.2">
      <c r="A48" t="str">
        <f>$A$12</f>
        <v>Skilled trades occupations</v>
      </c>
      <c r="B48" s="27">
        <f t="shared" si="114"/>
        <v>-4.6620072791078897</v>
      </c>
      <c r="C48" s="27">
        <f t="shared" si="115"/>
        <v>-0.517265539176607</v>
      </c>
      <c r="D48" s="27">
        <f t="shared" si="116"/>
        <v>0.55704215430254855</v>
      </c>
      <c r="E48" s="27">
        <f t="shared" si="117"/>
        <v>-4.622230663981945</v>
      </c>
      <c r="F48" s="27"/>
      <c r="G48" s="27">
        <f t="shared" si="118"/>
        <v>-2.795195837687773</v>
      </c>
      <c r="H48" s="27">
        <f t="shared" si="119"/>
        <v>0.39520514436464627</v>
      </c>
      <c r="I48" s="27">
        <f t="shared" si="120"/>
        <v>0.24134599932528644</v>
      </c>
      <c r="J48" s="27">
        <f t="shared" si="121"/>
        <v>-2.158644693997843</v>
      </c>
      <c r="K48" s="27"/>
      <c r="L48" s="27">
        <f t="shared" si="122"/>
        <v>-7.4572031167956627</v>
      </c>
      <c r="M48" s="27">
        <f t="shared" si="123"/>
        <v>-0.12206039481196074</v>
      </c>
      <c r="N48" s="27">
        <f t="shared" si="124"/>
        <v>0.798388153627835</v>
      </c>
      <c r="O48" s="27">
        <f t="shared" si="125"/>
        <v>-6.780875357979788</v>
      </c>
      <c r="Q48" t="str">
        <f>$A$12</f>
        <v>Skilled trades occupations</v>
      </c>
      <c r="R48" s="27">
        <f t="shared" si="126"/>
        <v>-4.7604995110871542</v>
      </c>
      <c r="S48" s="27">
        <f t="shared" si="96"/>
        <v>-0.46393263633378967</v>
      </c>
      <c r="T48" s="27">
        <f t="shared" si="97"/>
        <v>0.38480795863122097</v>
      </c>
      <c r="U48" s="27">
        <f t="shared" si="98"/>
        <v>-4.8396241887897276</v>
      </c>
      <c r="V48" s="27"/>
      <c r="W48" s="27">
        <f t="shared" si="127"/>
        <v>-3.0724010434808662</v>
      </c>
      <c r="X48" s="27">
        <f t="shared" si="99"/>
        <v>0.29980998970346939</v>
      </c>
      <c r="Y48" s="27">
        <f t="shared" si="100"/>
        <v>-2.2798333938315096E-2</v>
      </c>
      <c r="Z48" s="27">
        <f t="shared" si="101"/>
        <v>-2.7953893877157086</v>
      </c>
      <c r="AA48" s="27"/>
      <c r="AB48" s="27">
        <f t="shared" si="128"/>
        <v>-7.8329005545680204</v>
      </c>
      <c r="AC48" s="27">
        <f t="shared" si="102"/>
        <v>-0.16412264663032028</v>
      </c>
      <c r="AD48" s="27">
        <f t="shared" si="103"/>
        <v>0.36200962469290587</v>
      </c>
      <c r="AE48" s="27">
        <f t="shared" si="104"/>
        <v>-7.6350135765054361</v>
      </c>
      <c r="AG48" t="str">
        <f>$A$12</f>
        <v>Skilled trades occupations</v>
      </c>
      <c r="AH48" s="27">
        <f t="shared" si="129"/>
        <v>9.8492231979284028E-2</v>
      </c>
      <c r="AI48" s="27">
        <f t="shared" si="105"/>
        <v>-5.3332902842818775E-2</v>
      </c>
      <c r="AJ48" s="27">
        <f t="shared" si="106"/>
        <v>0.17223419567132581</v>
      </c>
      <c r="AK48" s="27">
        <f t="shared" si="107"/>
        <v>0.21739352480779139</v>
      </c>
      <c r="AL48" s="27"/>
      <c r="AM48" s="27">
        <f t="shared" si="130"/>
        <v>0.27720520579308694</v>
      </c>
      <c r="AN48" s="27">
        <f t="shared" si="108"/>
        <v>9.5395154661176651E-2</v>
      </c>
      <c r="AO48" s="27">
        <f t="shared" si="109"/>
        <v>0.26414433326359998</v>
      </c>
      <c r="AP48" s="27">
        <f t="shared" si="110"/>
        <v>0.6367446937178638</v>
      </c>
      <c r="AQ48" s="27"/>
      <c r="AR48" s="27">
        <f t="shared" si="131"/>
        <v>0.37569743777237097</v>
      </c>
      <c r="AS48" s="27">
        <f t="shared" si="111"/>
        <v>4.2062251818357876E-2</v>
      </c>
      <c r="AT48" s="27">
        <f t="shared" si="112"/>
        <v>0.43637852893492579</v>
      </c>
      <c r="AU48" s="27">
        <f t="shared" si="113"/>
        <v>0.85413821852565519</v>
      </c>
    </row>
    <row r="49" spans="1:47" x14ac:dyDescent="0.2">
      <c r="A49" t="str">
        <f>$A$13</f>
        <v>Caring, leisure and other service occupations</v>
      </c>
      <c r="B49" s="27">
        <f t="shared" si="114"/>
        <v>-5.7328934106775975E-2</v>
      </c>
      <c r="C49" s="27">
        <f t="shared" si="115"/>
        <v>-0.21578892229569568</v>
      </c>
      <c r="D49" s="27">
        <f t="shared" si="116"/>
        <v>-0.24341589980227196</v>
      </c>
      <c r="E49" s="27">
        <f t="shared" si="117"/>
        <v>-0.51653375620474407</v>
      </c>
      <c r="F49" s="27"/>
      <c r="G49" s="27">
        <f t="shared" si="118"/>
        <v>2.742511609720637</v>
      </c>
      <c r="H49" s="27">
        <f t="shared" si="119"/>
        <v>1.1747889180103321</v>
      </c>
      <c r="I49" s="27">
        <f t="shared" si="120"/>
        <v>0.58974729234009615</v>
      </c>
      <c r="J49" s="27">
        <f t="shared" si="121"/>
        <v>4.5070478200710689</v>
      </c>
      <c r="K49" s="27"/>
      <c r="L49" s="27">
        <f t="shared" si="122"/>
        <v>2.685182675613861</v>
      </c>
      <c r="M49" s="27">
        <f t="shared" si="123"/>
        <v>0.95899999571463646</v>
      </c>
      <c r="N49" s="27">
        <f t="shared" si="124"/>
        <v>0.34633139253782419</v>
      </c>
      <c r="O49" s="27">
        <f t="shared" si="125"/>
        <v>3.9905140638663248</v>
      </c>
      <c r="Q49" t="str">
        <f>$A$13</f>
        <v>Caring, leisure and other service occupations</v>
      </c>
      <c r="R49" s="27">
        <f t="shared" si="126"/>
        <v>-0.11950731569042716</v>
      </c>
      <c r="S49" s="27">
        <f t="shared" si="96"/>
        <v>0.19757043786960371</v>
      </c>
      <c r="T49" s="27">
        <f t="shared" si="97"/>
        <v>2.984723566189551E-2</v>
      </c>
      <c r="U49" s="27">
        <f t="shared" si="98"/>
        <v>0.10791035784107272</v>
      </c>
      <c r="V49" s="27"/>
      <c r="W49" s="27">
        <f t="shared" si="127"/>
        <v>0.56006452671499574</v>
      </c>
      <c r="X49" s="27">
        <f t="shared" si="99"/>
        <v>0.29575145117001944</v>
      </c>
      <c r="Y49" s="27">
        <f t="shared" si="100"/>
        <v>0.22898117769588022</v>
      </c>
      <c r="Z49" s="27">
        <f t="shared" si="101"/>
        <v>1.0847971555808948</v>
      </c>
      <c r="AA49" s="27"/>
      <c r="AB49" s="27">
        <f t="shared" si="128"/>
        <v>0.44055721102456857</v>
      </c>
      <c r="AC49" s="27">
        <f t="shared" si="102"/>
        <v>0.49332188903962315</v>
      </c>
      <c r="AD49" s="27">
        <f t="shared" si="103"/>
        <v>0.25882841335777573</v>
      </c>
      <c r="AE49" s="27">
        <f t="shared" si="104"/>
        <v>1.1927075134219676</v>
      </c>
      <c r="AG49" t="str">
        <f>$A$13</f>
        <v>Caring, leisure and other service occupations</v>
      </c>
      <c r="AH49" s="27">
        <f t="shared" si="129"/>
        <v>6.2178381583656517E-2</v>
      </c>
      <c r="AI49" s="27">
        <f t="shared" si="105"/>
        <v>-0.41335936016529651</v>
      </c>
      <c r="AJ49" s="27">
        <f t="shared" si="106"/>
        <v>-0.27326313546416725</v>
      </c>
      <c r="AK49" s="27">
        <f t="shared" si="107"/>
        <v>-0.62444411404580435</v>
      </c>
      <c r="AL49" s="27"/>
      <c r="AM49" s="27">
        <f t="shared" si="130"/>
        <v>2.1824470830056377</v>
      </c>
      <c r="AN49" s="27">
        <f t="shared" si="108"/>
        <v>0.8790374668403107</v>
      </c>
      <c r="AO49" s="27">
        <f t="shared" si="109"/>
        <v>0.36076611464421604</v>
      </c>
      <c r="AP49" s="27">
        <f t="shared" si="110"/>
        <v>3.4222506644901678</v>
      </c>
      <c r="AQ49" s="27"/>
      <c r="AR49" s="27">
        <f t="shared" si="131"/>
        <v>2.2446254645892942</v>
      </c>
      <c r="AS49" s="27">
        <f t="shared" si="111"/>
        <v>0.46567810667501419</v>
      </c>
      <c r="AT49" s="27">
        <f t="shared" si="112"/>
        <v>8.750297918004879E-2</v>
      </c>
      <c r="AU49" s="27">
        <f t="shared" si="113"/>
        <v>2.7978065504443634</v>
      </c>
    </row>
    <row r="50" spans="1:47" x14ac:dyDescent="0.2">
      <c r="A50" t="str">
        <f>$A$14</f>
        <v>Sales and customer service occupations</v>
      </c>
      <c r="B50" s="27">
        <f t="shared" si="114"/>
        <v>7.0888579618294756E-2</v>
      </c>
      <c r="C50" s="27">
        <f t="shared" si="115"/>
        <v>-0.17236857937240124</v>
      </c>
      <c r="D50" s="27">
        <f t="shared" si="116"/>
        <v>-0.47341221680233891</v>
      </c>
      <c r="E50" s="27">
        <f t="shared" si="117"/>
        <v>-0.57489221655644585</v>
      </c>
      <c r="F50" s="27"/>
      <c r="G50" s="27">
        <f t="shared" si="118"/>
        <v>0.69567909860603905</v>
      </c>
      <c r="H50" s="27">
        <f t="shared" si="119"/>
        <v>0.59321976659499853</v>
      </c>
      <c r="I50" s="27">
        <f t="shared" si="120"/>
        <v>-0.13352934956265894</v>
      </c>
      <c r="J50" s="27">
        <f t="shared" si="121"/>
        <v>1.1553695156383768</v>
      </c>
      <c r="K50" s="27"/>
      <c r="L50" s="27">
        <f t="shared" si="122"/>
        <v>0.7665676782243338</v>
      </c>
      <c r="M50" s="27">
        <f t="shared" si="123"/>
        <v>0.42085118722259729</v>
      </c>
      <c r="N50" s="27">
        <f t="shared" si="124"/>
        <v>-0.60694156636499785</v>
      </c>
      <c r="O50" s="27">
        <f t="shared" si="125"/>
        <v>0.58047729908193091</v>
      </c>
      <c r="Q50" t="str">
        <f>$A$14</f>
        <v>Sales and customer service occupations</v>
      </c>
      <c r="R50" s="27">
        <f t="shared" si="126"/>
        <v>0.20513782296083161</v>
      </c>
      <c r="S50" s="27">
        <f t="shared" si="96"/>
        <v>0.59214354145231018</v>
      </c>
      <c r="T50" s="27">
        <f t="shared" si="97"/>
        <v>-0.31677926472628737</v>
      </c>
      <c r="U50" s="27">
        <f t="shared" si="98"/>
        <v>0.48050209968685564</v>
      </c>
      <c r="V50" s="27"/>
      <c r="W50" s="27">
        <f t="shared" si="127"/>
        <v>0.63790246687300556</v>
      </c>
      <c r="X50" s="27">
        <f t="shared" si="99"/>
        <v>0.44748834654449432</v>
      </c>
      <c r="Y50" s="27">
        <f t="shared" si="100"/>
        <v>-6.9285168626658122E-2</v>
      </c>
      <c r="Z50" s="27">
        <f t="shared" si="101"/>
        <v>1.0161056447908408</v>
      </c>
      <c r="AA50" s="27"/>
      <c r="AB50" s="27">
        <f t="shared" si="128"/>
        <v>0.84304028983383716</v>
      </c>
      <c r="AC50" s="27">
        <f t="shared" si="102"/>
        <v>1.0396318879968045</v>
      </c>
      <c r="AD50" s="27">
        <f t="shared" si="103"/>
        <v>-0.38606443335294549</v>
      </c>
      <c r="AE50" s="27">
        <f t="shared" si="104"/>
        <v>1.4966077444776964</v>
      </c>
      <c r="AG50" t="str">
        <f>$A$14</f>
        <v>Sales and customer service occupations</v>
      </c>
      <c r="AH50" s="27">
        <f t="shared" si="129"/>
        <v>-0.13424924334254307</v>
      </c>
      <c r="AI50" s="27">
        <f t="shared" si="105"/>
        <v>-0.76451212082472964</v>
      </c>
      <c r="AJ50" s="27">
        <f t="shared" si="106"/>
        <v>-0.15663295207605032</v>
      </c>
      <c r="AK50" s="27">
        <f t="shared" si="107"/>
        <v>-1.0553943162433246</v>
      </c>
      <c r="AL50" s="27"/>
      <c r="AM50" s="27">
        <f t="shared" si="130"/>
        <v>5.777663173304326E-2</v>
      </c>
      <c r="AN50" s="27">
        <f t="shared" si="108"/>
        <v>0.14573142005051132</v>
      </c>
      <c r="AO50" s="27">
        <f t="shared" si="109"/>
        <v>-6.4244180936001316E-2</v>
      </c>
      <c r="AP50" s="27">
        <f t="shared" si="110"/>
        <v>0.13926387084755376</v>
      </c>
      <c r="AQ50" s="27"/>
      <c r="AR50" s="27">
        <f t="shared" si="131"/>
        <v>-7.6472611609499808E-2</v>
      </c>
      <c r="AS50" s="27">
        <f t="shared" si="111"/>
        <v>-0.61878070077421832</v>
      </c>
      <c r="AT50" s="27">
        <f t="shared" si="112"/>
        <v>-0.22087713301205164</v>
      </c>
      <c r="AU50" s="27">
        <f t="shared" si="113"/>
        <v>-0.91613044539577082</v>
      </c>
    </row>
    <row r="51" spans="1:47" x14ac:dyDescent="0.2">
      <c r="A51" t="str">
        <f>$A$15</f>
        <v>Process, plant and machine operatives</v>
      </c>
      <c r="B51" s="27">
        <f t="shared" si="114"/>
        <v>-3.4432179344849114</v>
      </c>
      <c r="C51" s="27">
        <f t="shared" si="115"/>
        <v>0.9766041554476721</v>
      </c>
      <c r="D51" s="27">
        <f t="shared" si="116"/>
        <v>0.77227871080085553</v>
      </c>
      <c r="E51" s="27">
        <f t="shared" si="117"/>
        <v>-1.6943350682363807</v>
      </c>
      <c r="F51" s="27"/>
      <c r="G51" s="27">
        <f t="shared" si="118"/>
        <v>1.1272501975776947</v>
      </c>
      <c r="H51" s="27">
        <f t="shared" si="119"/>
        <v>1.1298760118371036</v>
      </c>
      <c r="I51" s="27">
        <f t="shared" si="120"/>
        <v>0.76170380195427345</v>
      </c>
      <c r="J51" s="27">
        <f t="shared" si="121"/>
        <v>3.0188300113690687</v>
      </c>
      <c r="K51" s="27"/>
      <c r="L51" s="27">
        <f t="shared" si="122"/>
        <v>-2.3159677369072167</v>
      </c>
      <c r="M51" s="27">
        <f t="shared" si="123"/>
        <v>2.1064801672847757</v>
      </c>
      <c r="N51" s="27">
        <f t="shared" si="124"/>
        <v>1.533982512755129</v>
      </c>
      <c r="O51" s="27">
        <f t="shared" si="125"/>
        <v>1.324494943132688</v>
      </c>
      <c r="Q51" t="str">
        <f>$A$15</f>
        <v>Process, plant and machine operatives</v>
      </c>
      <c r="R51" s="27">
        <f t="shared" si="126"/>
        <v>-3.0277336654384914</v>
      </c>
      <c r="S51" s="27">
        <f t="shared" si="96"/>
        <v>0.9509920537743155</v>
      </c>
      <c r="T51" s="27">
        <f t="shared" si="97"/>
        <v>0.70006394039686404</v>
      </c>
      <c r="U51" s="27">
        <f t="shared" si="98"/>
        <v>-1.3766776712673128</v>
      </c>
      <c r="V51" s="27"/>
      <c r="W51" s="27">
        <f t="shared" si="127"/>
        <v>0.68908671378556186</v>
      </c>
      <c r="X51" s="27">
        <f t="shared" si="99"/>
        <v>0.52201635595258367</v>
      </c>
      <c r="Y51" s="27">
        <f t="shared" si="100"/>
        <v>0.71127422443752319</v>
      </c>
      <c r="Z51" s="27">
        <f t="shared" si="101"/>
        <v>1.9223772941756678</v>
      </c>
      <c r="AA51" s="27"/>
      <c r="AB51" s="27">
        <f t="shared" si="128"/>
        <v>-2.3386469516529296</v>
      </c>
      <c r="AC51" s="27">
        <f t="shared" si="102"/>
        <v>1.4730084097268992</v>
      </c>
      <c r="AD51" s="27">
        <f t="shared" si="103"/>
        <v>1.4113381648343872</v>
      </c>
      <c r="AE51" s="27">
        <f t="shared" si="104"/>
        <v>0.54569962290835505</v>
      </c>
      <c r="AG51" t="str">
        <f>$A$15</f>
        <v>Process, plant and machine operatives</v>
      </c>
      <c r="AH51" s="27">
        <f t="shared" si="129"/>
        <v>-0.41548426904641245</v>
      </c>
      <c r="AI51" s="27">
        <f t="shared" si="105"/>
        <v>2.5612101673357701E-2</v>
      </c>
      <c r="AJ51" s="27">
        <f t="shared" si="106"/>
        <v>7.2214770403990519E-2</v>
      </c>
      <c r="AK51" s="27">
        <f t="shared" si="107"/>
        <v>-0.31765739696906437</v>
      </c>
      <c r="AL51" s="27"/>
      <c r="AM51" s="27">
        <f t="shared" si="130"/>
        <v>0.43816348379212489</v>
      </c>
      <c r="AN51" s="27">
        <f t="shared" si="108"/>
        <v>0.6078596558845224</v>
      </c>
      <c r="AO51" s="27">
        <f t="shared" si="109"/>
        <v>5.0429577516750368E-2</v>
      </c>
      <c r="AP51" s="27">
        <f t="shared" si="110"/>
        <v>1.0964527171933978</v>
      </c>
      <c r="AQ51" s="27"/>
      <c r="AR51" s="27">
        <f t="shared" si="131"/>
        <v>2.2679214745712439E-2</v>
      </c>
      <c r="AS51" s="27">
        <f t="shared" si="111"/>
        <v>0.6334717575578801</v>
      </c>
      <c r="AT51" s="27">
        <f t="shared" si="112"/>
        <v>0.12264434792074089</v>
      </c>
      <c r="AU51" s="27">
        <f t="shared" si="113"/>
        <v>0.7787953202243334</v>
      </c>
    </row>
    <row r="52" spans="1:47" x14ac:dyDescent="0.2">
      <c r="A52" t="str">
        <f>$A$16</f>
        <v>Elementary occupations</v>
      </c>
      <c r="B52" s="27">
        <f t="shared" si="114"/>
        <v>-1.2199663907993905</v>
      </c>
      <c r="C52" s="27">
        <f t="shared" si="115"/>
        <v>-0.13565521858955343</v>
      </c>
      <c r="D52" s="27">
        <f t="shared" si="116"/>
        <v>0.34672331373494192</v>
      </c>
      <c r="E52" s="27">
        <f t="shared" si="117"/>
        <v>-1.0088982956539994</v>
      </c>
      <c r="F52" s="27"/>
      <c r="G52" s="27">
        <f t="shared" si="118"/>
        <v>-0.62354148086439309</v>
      </c>
      <c r="H52" s="27">
        <f t="shared" si="119"/>
        <v>-1.7168837549273572</v>
      </c>
      <c r="I52" s="27">
        <f t="shared" si="120"/>
        <v>0.97676690003222033</v>
      </c>
      <c r="J52" s="27">
        <f t="shared" si="121"/>
        <v>-1.3636583357595278</v>
      </c>
      <c r="K52" s="27"/>
      <c r="L52" s="27">
        <f t="shared" si="122"/>
        <v>-1.8435078716637836</v>
      </c>
      <c r="M52" s="27">
        <f t="shared" si="123"/>
        <v>-1.8525389735169107</v>
      </c>
      <c r="N52" s="27">
        <f t="shared" si="124"/>
        <v>1.3234902137671622</v>
      </c>
      <c r="O52" s="27">
        <f t="shared" si="125"/>
        <v>-2.3725566314135271</v>
      </c>
      <c r="Q52" t="str">
        <f>$A$16</f>
        <v>Elementary occupations</v>
      </c>
      <c r="R52" s="27">
        <f t="shared" si="126"/>
        <v>-0.94039520926828502</v>
      </c>
      <c r="S52" s="27">
        <f t="shared" si="96"/>
        <v>0.13272610983024347</v>
      </c>
      <c r="T52" s="27">
        <f t="shared" si="97"/>
        <v>6.7997458348112882E-2</v>
      </c>
      <c r="U52" s="27">
        <f t="shared" si="98"/>
        <v>-0.73967164108992733</v>
      </c>
      <c r="V52" s="27"/>
      <c r="W52" s="27">
        <f t="shared" si="127"/>
        <v>-0.48449455264278818</v>
      </c>
      <c r="X52" s="27">
        <f t="shared" si="99"/>
        <v>-0.33693655911865328</v>
      </c>
      <c r="Y52" s="27">
        <f t="shared" si="100"/>
        <v>0.68250954694629007</v>
      </c>
      <c r="Z52" s="27">
        <f t="shared" si="101"/>
        <v>-0.13892156481515272</v>
      </c>
      <c r="AA52" s="27"/>
      <c r="AB52" s="27">
        <f t="shared" si="128"/>
        <v>-1.4248897619110732</v>
      </c>
      <c r="AC52" s="27">
        <f t="shared" si="102"/>
        <v>-0.20421044928840981</v>
      </c>
      <c r="AD52" s="27">
        <f t="shared" si="103"/>
        <v>0.75050700529440295</v>
      </c>
      <c r="AE52" s="27">
        <f t="shared" si="104"/>
        <v>-0.87859320590508005</v>
      </c>
      <c r="AG52" t="str">
        <f>$A$16</f>
        <v>Elementary occupations</v>
      </c>
      <c r="AH52" s="27">
        <f t="shared" si="129"/>
        <v>-0.27957118153109661</v>
      </c>
      <c r="AI52" s="27">
        <f t="shared" si="105"/>
        <v>-0.26838132841979956</v>
      </c>
      <c r="AJ52" s="27">
        <f t="shared" si="106"/>
        <v>0.27872585538682881</v>
      </c>
      <c r="AK52" s="27">
        <f t="shared" si="107"/>
        <v>-0.26922665456406847</v>
      </c>
      <c r="AL52" s="27"/>
      <c r="AM52" s="27">
        <f t="shared" si="130"/>
        <v>-0.1390469282216138</v>
      </c>
      <c r="AN52" s="27">
        <f t="shared" si="108"/>
        <v>-1.3799471958087004</v>
      </c>
      <c r="AO52" s="27">
        <f t="shared" si="109"/>
        <v>0.29425735308592893</v>
      </c>
      <c r="AP52" s="27">
        <f t="shared" si="110"/>
        <v>-1.2247367709443839</v>
      </c>
      <c r="AQ52" s="27"/>
      <c r="AR52" s="27">
        <f t="shared" si="131"/>
        <v>-0.41861810975271041</v>
      </c>
      <c r="AS52" s="27">
        <f t="shared" si="111"/>
        <v>-1.6483285242285</v>
      </c>
      <c r="AT52" s="27">
        <f t="shared" si="112"/>
        <v>0.57298320847275774</v>
      </c>
      <c r="AU52" s="27">
        <f t="shared" si="113"/>
        <v>-1.4939634255084524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4.3565838758365771</v>
      </c>
      <c r="C54" s="29">
        <f t="shared" si="115"/>
        <v>5.3214195026719722</v>
      </c>
      <c r="D54" s="29">
        <f t="shared" si="116"/>
        <v>2.6009966214914186</v>
      </c>
      <c r="E54" s="29">
        <f t="shared" si="117"/>
        <v>12.278999999999996</v>
      </c>
      <c r="F54" s="29"/>
      <c r="G54" s="29">
        <f t="shared" si="118"/>
        <v>12.829463643845884</v>
      </c>
      <c r="H54" s="29">
        <f t="shared" si="119"/>
        <v>4.9830402505310616</v>
      </c>
      <c r="I54" s="29">
        <f t="shared" si="120"/>
        <v>2.5394961056229164</v>
      </c>
      <c r="J54" s="29">
        <f t="shared" si="121"/>
        <v>20.351999999999805</v>
      </c>
      <c r="K54" s="29"/>
      <c r="L54" s="29">
        <f t="shared" si="122"/>
        <v>17.186047519682461</v>
      </c>
      <c r="M54" s="29">
        <f t="shared" si="123"/>
        <v>10.304459753203034</v>
      </c>
      <c r="N54" s="29">
        <f t="shared" si="124"/>
        <v>5.140492727114335</v>
      </c>
      <c r="O54" s="29">
        <f t="shared" si="125"/>
        <v>32.630999999999801</v>
      </c>
      <c r="Q54" s="24" t="str">
        <f>$A$18</f>
        <v>All occupations</v>
      </c>
      <c r="R54" s="29">
        <f t="shared" ref="R54" si="132">W18-R18</f>
        <v>-1.2938353745113744</v>
      </c>
      <c r="S54" s="29">
        <f t="shared" ref="S54" si="133">X18-S18</f>
        <v>4.2261065619551381</v>
      </c>
      <c r="T54" s="29">
        <f t="shared" ref="T54" si="134">Y18-T18</f>
        <v>2.4034088105182718</v>
      </c>
      <c r="U54" s="29">
        <f t="shared" ref="U54" si="135">Z18-U18</f>
        <v>5.3356799979620178</v>
      </c>
      <c r="V54" s="29"/>
      <c r="W54" s="29">
        <f t="shared" ref="W54" si="136">AB18-W18</f>
        <v>4.1062732631960444</v>
      </c>
      <c r="X54" s="29">
        <f t="shared" ref="X54" si="137">AC18-X18</f>
        <v>2.9477095863625991</v>
      </c>
      <c r="Y54" s="29">
        <f t="shared" ref="Y54" si="138">AD18-Y18</f>
        <v>1.5803361314266908</v>
      </c>
      <c r="Z54" s="29">
        <f t="shared" ref="Z54" si="139">AE18-Z18</f>
        <v>8.6343189809853413</v>
      </c>
      <c r="AA54" s="29"/>
      <c r="AB54" s="29">
        <f t="shared" ref="AB54" si="140">AB18-R18</f>
        <v>2.8124378886846699</v>
      </c>
      <c r="AC54" s="29">
        <f t="shared" ref="AC54" si="141">AC18-S18</f>
        <v>7.1738161483177372</v>
      </c>
      <c r="AD54" s="29">
        <f t="shared" ref="AD54" si="142">AD18-T18</f>
        <v>3.9837449419449626</v>
      </c>
      <c r="AE54" s="29">
        <f t="shared" ref="AE54" si="143">AE18-U18</f>
        <v>13.969998978947359</v>
      </c>
      <c r="AG54" s="24" t="str">
        <f>$A$18</f>
        <v>All occupations</v>
      </c>
      <c r="AH54" s="29">
        <f t="shared" ref="AH54" si="144">AM18-AH18</f>
        <v>5.6504192503479729</v>
      </c>
      <c r="AI54" s="29">
        <f t="shared" ref="AI54" si="145">AN18-AI18</f>
        <v>1.0953129407168234</v>
      </c>
      <c r="AJ54" s="29">
        <f t="shared" ref="AJ54" si="146">AO18-AJ18</f>
        <v>0.19758781097314682</v>
      </c>
      <c r="AK54" s="29">
        <f t="shared" ref="AK54" si="147">AP18-AK18</f>
        <v>6.9433200020379218</v>
      </c>
      <c r="AL54" s="29"/>
      <c r="AM54" s="29">
        <f t="shared" ref="AM54" si="148">AR18-AM18</f>
        <v>8.7231903806498252</v>
      </c>
      <c r="AN54" s="29">
        <f t="shared" ref="AN54" si="149">AS18-AN18</f>
        <v>2.0353306641684412</v>
      </c>
      <c r="AO54" s="29">
        <f t="shared" ref="AO54" si="150">AT18-AO18</f>
        <v>0.95915997419622556</v>
      </c>
      <c r="AP54" s="29">
        <f t="shared" ref="AP54" si="151">AU18-AP18</f>
        <v>11.717681019014492</v>
      </c>
      <c r="AQ54" s="29"/>
      <c r="AR54" s="29">
        <f t="shared" ref="AR54" si="152">AR18-AH18</f>
        <v>14.373609630997798</v>
      </c>
      <c r="AS54" s="29">
        <f t="shared" ref="AS54" si="153">AS18-AI18</f>
        <v>3.1306436048852646</v>
      </c>
      <c r="AT54" s="29">
        <f t="shared" ref="AT54" si="154">AT18-AJ18</f>
        <v>1.1567477851693724</v>
      </c>
      <c r="AU54" s="29">
        <f t="shared" ref="AU54" si="155">AU18-AK18</f>
        <v>18.661001021052414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Worcestershire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0.85418885277925849</v>
      </c>
      <c r="N7" s="91">
        <f>'Occ T2'!I180</f>
        <v>0.44588320814156202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0.24833326736566352</v>
      </c>
      <c r="N9" s="91">
        <f>'Occ T2'!I178</f>
        <v>-0.11612331761469141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-4.6547428925890921</v>
      </c>
      <c r="N10" s="91">
        <f>'Occ T2'!I177</f>
        <v>-1.3294218231559407</v>
      </c>
    </row>
    <row r="11" spans="1:14" x14ac:dyDescent="0.2">
      <c r="L11" s="114" t="str">
        <f>"["&amp;'Occ T3'!A47&amp;"]"</f>
        <v>[Elementary occupations]</v>
      </c>
      <c r="M11" s="91">
        <f>'Occ T1'!H88</f>
        <v>-0.62670483780080666</v>
      </c>
      <c r="N11" s="91">
        <f>'Occ T1'!I88</f>
        <v>-0.29370749189200351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1.3959014867102715</v>
      </c>
      <c r="N13" s="91">
        <f>'Occ T2'!I176</f>
        <v>0.61446349167062486</v>
      </c>
    </row>
    <row r="14" spans="1:14" x14ac:dyDescent="0.2">
      <c r="L14" s="91" t="str">
        <f>'Occ T3'!A44</f>
        <v>81 Process, plant and machine operatives</v>
      </c>
      <c r="M14" s="91">
        <f>'Occ T2'!H175</f>
        <v>-4.4859957978780169</v>
      </c>
      <c r="N14" s="91">
        <f>'Occ T2'!I175</f>
        <v>1.196671281585715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-1.5092708004066147</v>
      </c>
      <c r="N15" s="91">
        <f>'Occ T1'!I87</f>
        <v>0.88185239539397831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4.0193088414053335</v>
      </c>
      <c r="N17" s="91">
        <f>'Occ T2'!I174</f>
        <v>2.888254712660121</v>
      </c>
    </row>
    <row r="18" spans="12:14" x14ac:dyDescent="0.2">
      <c r="L18" s="91" t="str">
        <f>'Occ T3'!A40</f>
        <v>71 Sales occupations</v>
      </c>
      <c r="M18" s="91">
        <f>'Occ T2'!H173</f>
        <v>-1.8336734496788853</v>
      </c>
      <c r="N18" s="91">
        <f>'Occ T2'!I173</f>
        <v>-0.83861025757594465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-0.49731566823459916</v>
      </c>
      <c r="N19" s="91">
        <f>'Occ T1'!I86</f>
        <v>0.33042960681430866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3.3555954507689112</v>
      </c>
      <c r="N21" s="91">
        <f>'Occ T2'!I172</f>
        <v>-0.68008522269911165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-2.0209702723038458</v>
      </c>
      <c r="N22" s="91">
        <f>'Occ T2'!I171</f>
        <v>0.27515785111289492</v>
      </c>
    </row>
    <row r="23" spans="12:14" x14ac:dyDescent="0.2">
      <c r="L23" s="91" t="str">
        <f>'Occ T3'!A35</f>
        <v>61 Caring personal service occupations</v>
      </c>
      <c r="M23" s="91">
        <f>'Occ T2'!H170</f>
        <v>6.1511682868120587E-2</v>
      </c>
      <c r="N23" s="91">
        <f>'Occ T2'!I170</f>
        <v>1.241217439229092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-0.37474403922153066</v>
      </c>
      <c r="N24" s="91">
        <f>'Occ T1'!I85</f>
        <v>1.0253462250805701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-2.1088505108858513</v>
      </c>
      <c r="N26" s="91">
        <f>'Occ T2'!I169</f>
        <v>-0.49877081685993918</v>
      </c>
    </row>
    <row r="27" spans="12:14" x14ac:dyDescent="0.2">
      <c r="L27" s="91" t="str">
        <f>'Occ T3'!A31</f>
        <v>53 Skilled construction and building trades</v>
      </c>
      <c r="M27" s="91">
        <f>'Occ T2'!H168</f>
        <v>-0.96596127287534861</v>
      </c>
      <c r="N27" s="91">
        <f>'Occ T2'!I168</f>
        <v>-0.76527788656169937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-3.2081219551287843</v>
      </c>
      <c r="N28" s="91">
        <f>'Occ T2'!I167</f>
        <v>-0.5272508339083104</v>
      </c>
    </row>
    <row r="29" spans="12:14" x14ac:dyDescent="0.2">
      <c r="L29" s="91" t="str">
        <f>'Occ T3'!A29</f>
        <v>51 Skilled agricultural and related trades</v>
      </c>
      <c r="M29" s="91">
        <f>'Occ T2'!H166</f>
        <v>-7.1381143244793837</v>
      </c>
      <c r="N29" s="91">
        <f>'Occ T2'!I166</f>
        <v>0.52326948149024055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-2.7800214681680147</v>
      </c>
      <c r="N30" s="91">
        <f>'Occ T1'!I84</f>
        <v>-0.48763963331770466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-2.3190561594489623</v>
      </c>
      <c r="N32" s="91">
        <f>'Occ T2'!I165</f>
        <v>-1.9114782512895667</v>
      </c>
    </row>
    <row r="33" spans="12:14" x14ac:dyDescent="0.2">
      <c r="L33" s="91" t="str">
        <f>'Occ T3'!A25</f>
        <v>41 Administrative occupations</v>
      </c>
      <c r="M33" s="91">
        <f>'Occ T2'!H164</f>
        <v>0.84496979864590038</v>
      </c>
      <c r="N33" s="91">
        <f>'Occ T2'!I164</f>
        <v>-0.68916170315519443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0.27478975164840769</v>
      </c>
      <c r="N34" s="91">
        <f>'Occ T1'!I83</f>
        <v>-0.87845723528088282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2.6036854496654716</v>
      </c>
      <c r="N36" s="91">
        <f>'Occ T2'!I163</f>
        <v>0.10312923372930438</v>
      </c>
    </row>
    <row r="37" spans="12:14" x14ac:dyDescent="0.2">
      <c r="L37" s="91" t="str">
        <f>'Occ T3'!A21</f>
        <v>34 Culture, media and sports occupations</v>
      </c>
      <c r="M37" s="91">
        <f>'Occ T2'!H162</f>
        <v>2.2075630007917901</v>
      </c>
      <c r="N37" s="91">
        <f>'Occ T2'!I162</f>
        <v>0.40661465995963653</v>
      </c>
    </row>
    <row r="38" spans="12:14" x14ac:dyDescent="0.2">
      <c r="L38" s="91" t="str">
        <f>'Occ T3'!A20</f>
        <v>33 Protective service occupations</v>
      </c>
      <c r="M38" s="91">
        <f>'Occ T2'!H161</f>
        <v>2.5497191264865382</v>
      </c>
      <c r="N38" s="91">
        <f>'Occ T2'!I161</f>
        <v>2.3126599021229488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3.3033562020406748</v>
      </c>
      <c r="N39" s="91">
        <f>'Occ T2'!I160</f>
        <v>0.83718683214570877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4.4729868954795027</v>
      </c>
      <c r="N40" s="91">
        <f>'Occ T2'!I159</f>
        <v>-0.4785373502844914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2.9105188966056739</v>
      </c>
      <c r="N41" s="91">
        <f>'Occ T1'!I82</f>
        <v>0.38924395697943481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5.6234994724913445</v>
      </c>
      <c r="N43" s="91">
        <f>'Occ T2'!I158</f>
        <v>1.626800095695935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1.6323284439777153</v>
      </c>
      <c r="N44" s="91">
        <f>'Occ T2'!I157</f>
        <v>1.1771932138383123</v>
      </c>
    </row>
    <row r="45" spans="12:14" x14ac:dyDescent="0.2">
      <c r="L45" s="91" t="str">
        <f>'Occ T3'!A13</f>
        <v>22 Health professionals</v>
      </c>
      <c r="M45" s="91">
        <f>'Occ T2'!H156</f>
        <v>3.4632412953724989</v>
      </c>
      <c r="N45" s="91">
        <f>'Occ T2'!I156</f>
        <v>1.1768526461717554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4.0443878713193548</v>
      </c>
      <c r="N46" s="91">
        <f>'Occ T2'!I155</f>
        <v>0.98951405858709318</v>
      </c>
    </row>
    <row r="47" spans="12:14" x14ac:dyDescent="0.2">
      <c r="L47" s="114" t="str">
        <f>"["&amp;'Occ T3'!A11&amp;"]"</f>
        <v>[Professional occupations]</v>
      </c>
      <c r="M47" s="91">
        <f>'Occ T1'!H81</f>
        <v>3.8448015699539484</v>
      </c>
      <c r="N47" s="91">
        <f>'Occ T1'!I81</f>
        <v>1.2589362339752164</v>
      </c>
    </row>
    <row r="49" spans="12:14" x14ac:dyDescent="0.2">
      <c r="L49" s="107" t="str">
        <f>'Occ T3'!A9</f>
        <v>12 Other managers and proprietors</v>
      </c>
      <c r="M49" s="91">
        <f>'Occ T2'!H154</f>
        <v>2.722144078482569</v>
      </c>
      <c r="N49" s="91">
        <f>'Occ T2'!I154</f>
        <v>2.5455178197404171</v>
      </c>
    </row>
    <row r="50" spans="12:14" x14ac:dyDescent="0.2">
      <c r="L50" s="107" t="str">
        <f>'Occ T3'!A8</f>
        <v>11 Corporate managers and directors</v>
      </c>
      <c r="M50" s="91">
        <f>'Occ T2'!H153</f>
        <v>4.1861089047513955</v>
      </c>
      <c r="N50" s="91">
        <f>'Occ T2'!I153</f>
        <v>0.25880326330911529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3.7354315787264669</v>
      </c>
      <c r="N51" s="91">
        <f>'Occ T1'!I80</f>
        <v>1.0209570646713573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Worcestershire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3.7593175976521671</v>
      </c>
      <c r="N82" s="94">
        <f>'Occ T2'!F119</f>
        <v>0.80162925241823046</v>
      </c>
    </row>
    <row r="83" spans="12:14" x14ac:dyDescent="0.2">
      <c r="L83" s="10" t="str">
        <f>name!D5</f>
        <v>12 Other managers and proprietors</v>
      </c>
      <c r="M83" s="94">
        <f>'Occ T2'!D9-'Occ T2'!B9</f>
        <v>1.0861556659590388</v>
      </c>
      <c r="N83" s="94">
        <f>'Occ T2'!F120</f>
        <v>3.9585145681230696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3.0990775758975619</v>
      </c>
      <c r="N84" s="94">
        <f>'Occ T2'!F121</f>
        <v>2.742984199255126</v>
      </c>
    </row>
    <row r="85" spans="12:14" x14ac:dyDescent="0.2">
      <c r="L85" s="10" t="str">
        <f>name!D7</f>
        <v>22 Health professionals</v>
      </c>
      <c r="M85" s="94">
        <f>'Occ T2'!D11-'Occ T2'!B11</f>
        <v>2.1718230799791858</v>
      </c>
      <c r="N85" s="94">
        <f>'Occ T2'!F122</f>
        <v>2.6617230263578406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0.91754347238777001</v>
      </c>
      <c r="N86" s="94">
        <f>'Occ T2'!F123</f>
        <v>2.2641401433114154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4.2169389461544959</v>
      </c>
      <c r="N87" s="94">
        <f>'Occ T2'!F124</f>
        <v>4.8254899504008009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1.0712526390958921</v>
      </c>
      <c r="N88" s="94">
        <f>'Occ T2'!F125</f>
        <v>-0.37846235243456938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0.86634790646462623</v>
      </c>
      <c r="N89" s="94">
        <f>'Occ T2'!F126</f>
        <v>0.76947054486741973</v>
      </c>
    </row>
    <row r="90" spans="12:14" x14ac:dyDescent="0.2">
      <c r="L90" s="10" t="str">
        <f>name!D12</f>
        <v>33 Protective service occupations</v>
      </c>
      <c r="M90" s="94">
        <f>'Occ T2'!D16-'Occ T2'!B16</f>
        <v>0.35634932744496739</v>
      </c>
      <c r="N90" s="94">
        <f>'Occ T2'!F127</f>
        <v>1.2324439138757786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0.55150166381209687</v>
      </c>
      <c r="N91" s="94">
        <f>'Occ T2'!F128</f>
        <v>0.33464402679176075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2.1275229116347827</v>
      </c>
      <c r="N92" s="94">
        <f>'Occ T2'!F129</f>
        <v>0.27487082894156245</v>
      </c>
    </row>
    <row r="93" spans="12:14" x14ac:dyDescent="0.2">
      <c r="L93" s="10" t="str">
        <f>name!D15</f>
        <v>41 Administrative occupations</v>
      </c>
      <c r="M93" s="94">
        <f>'Occ T2'!D19-'Occ T2'!B19</f>
        <v>1.1896679552000684</v>
      </c>
      <c r="N93" s="94">
        <f>'Occ T2'!F130</f>
        <v>-2.8453081531589213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-0.71760874104903927</v>
      </c>
      <c r="N94" s="94">
        <f>'Occ T2'!F131</f>
        <v>-1.4490842660707797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-1.3400887645642254</v>
      </c>
      <c r="N95" s="94">
        <f>'Occ T2'!F132</f>
        <v>0.24350441107869258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-2.2094805284648285</v>
      </c>
      <c r="N96" s="94">
        <f>'Occ T2'!F133</f>
        <v>-0.95120705478877277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-0.49265672839844044</v>
      </c>
      <c r="N97" s="94">
        <f>'Occ T2'!F134</f>
        <v>-1.0782574630808028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-0.58000464255441386</v>
      </c>
      <c r="N98" s="94">
        <f>'Occ T2'!F135</f>
        <v>-0.37268458720700259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6.4807636031236626E-2</v>
      </c>
      <c r="N99" s="94">
        <f>'Occ T2'!F136</f>
        <v>4.2909836474291225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-0.62785625513279442</v>
      </c>
      <c r="N100" s="94">
        <f>'Occ T2'!F137</f>
        <v>0.24581361621091169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4.651486289678225E-2</v>
      </c>
      <c r="N101" s="94">
        <f>'Occ T2'!F138</f>
        <v>-2.9749443568936718E-2</v>
      </c>
    </row>
    <row r="102" spans="12:14" x14ac:dyDescent="0.2">
      <c r="L102" s="10" t="str">
        <f>name!D24</f>
        <v>71 Sales occupations</v>
      </c>
      <c r="M102" s="94">
        <f>'Occ T2'!D28-'Occ T2'!B28</f>
        <v>-1.633995787652637</v>
      </c>
      <c r="N102" s="94">
        <f>'Occ T2'!F139</f>
        <v>-2.0000226295691732</v>
      </c>
    </row>
    <row r="103" spans="12:14" x14ac:dyDescent="0.2">
      <c r="L103" s="10" t="str">
        <f>name!D25</f>
        <v>72 Customer service occupations</v>
      </c>
      <c r="M103" s="94">
        <f>'Occ T2'!D29-'Occ T2'!B29</f>
        <v>1.0591035710961716</v>
      </c>
      <c r="N103" s="94">
        <f>'Occ T2'!F140</f>
        <v>3.1553921452075615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-2.485287531656768</v>
      </c>
      <c r="N104" s="94">
        <f>'Occ T2'!F141</f>
        <v>1.8820780619546049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0.79095246342039616</v>
      </c>
      <c r="N105" s="94">
        <f>'Occ T2'!F142</f>
        <v>1.1367519494144478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-1.3370551785141753</v>
      </c>
      <c r="N106" s="94">
        <f>'Occ T2'!F143</f>
        <v>-0.90362498645800837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0.32815688286015998</v>
      </c>
      <c r="N107" s="94">
        <f>'Occ T2'!F144</f>
        <v>-0.46003334930149009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12.279000000000167</v>
      </c>
      <c r="N109" s="94">
        <f>'Occ T2'!F146</f>
        <v>20.351999999999805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Worcestershire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4.8454732636112041</v>
      </c>
      <c r="N153" s="94">
        <f>'Occ T1'!H8</f>
        <v>4.7601438205413018</v>
      </c>
    </row>
    <row r="154" spans="1:14" x14ac:dyDescent="0.2">
      <c r="L154" s="10" t="str">
        <f>name!E5</f>
        <v>Professional occupations</v>
      </c>
      <c r="M154" s="94">
        <f>'Occ T1'!D9-'Occ T1'!B9</f>
        <v>10.405383074419021</v>
      </c>
      <c r="N154" s="94">
        <f>'Occ T1'!H9</f>
        <v>12.494337319325183</v>
      </c>
    </row>
    <row r="155" spans="1:14" x14ac:dyDescent="0.2">
      <c r="L155" s="10" t="str">
        <f>name!E6</f>
        <v>Associate professional occupations</v>
      </c>
      <c r="M155" s="94">
        <f>'Occ T1'!D10-'Occ T1'!B10</f>
        <v>4.9729744484523692</v>
      </c>
      <c r="N155" s="94">
        <f>'Occ T1'!H10</f>
        <v>2.2329669620419494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0.47205921415103091</v>
      </c>
      <c r="N156" s="94">
        <f>'Occ T1'!H11</f>
        <v>-4.2943924192297018</v>
      </c>
    </row>
    <row r="157" spans="1:14" x14ac:dyDescent="0.2">
      <c r="L157" s="10" t="str">
        <f>name!E8</f>
        <v>Skilled trades occupations</v>
      </c>
      <c r="M157" s="94">
        <f>'Occ T1'!D12-'Occ T1'!B12</f>
        <v>-4.6222306639819095</v>
      </c>
      <c r="N157" s="94">
        <f>'Occ T1'!H12</f>
        <v>-2.1586446939978856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-0.51653375620477604</v>
      </c>
      <c r="N158" s="94">
        <f>'Occ T1'!H13</f>
        <v>4.5070478200710973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-0.57489221655646361</v>
      </c>
      <c r="N159" s="94">
        <f>'Occ T1'!H14</f>
        <v>1.1553695156383874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-1.69433506823637</v>
      </c>
      <c r="N160" s="94">
        <f>'Occ T1'!H15</f>
        <v>3.0188300113690545</v>
      </c>
    </row>
    <row r="161" spans="12:14" x14ac:dyDescent="0.2">
      <c r="L161" s="10" t="str">
        <f>name!E12</f>
        <v>Elementary occupations</v>
      </c>
      <c r="M161" s="94">
        <f>'Occ T1'!D16-'Occ T1'!B16</f>
        <v>-1.0088982956540171</v>
      </c>
      <c r="N161" s="94">
        <f>'Occ T1'!H16</f>
        <v>-1.3636583357594994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12.27900000000011</v>
      </c>
      <c r="N163" s="94">
        <f>'Occ T1'!H18</f>
        <v>20.351999999999887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Worcestershire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19.888453133853254</v>
      </c>
      <c r="N5" s="87">
        <f>SUM(N6:N7)</f>
        <v>21.371340709998169</v>
      </c>
      <c r="O5" s="87">
        <f t="shared" ref="O5:AL5" si="1">SUM(O6:O7)</f>
        <v>22.152142413353367</v>
      </c>
      <c r="P5" s="87">
        <f t="shared" si="1"/>
        <v>22.59130209298965</v>
      </c>
      <c r="Q5" s="87">
        <f t="shared" si="1"/>
        <v>23.687919638898592</v>
      </c>
      <c r="R5" s="87">
        <f t="shared" si="1"/>
        <v>24.076161137400419</v>
      </c>
      <c r="S5" s="87">
        <f t="shared" si="1"/>
        <v>25.270843882503538</v>
      </c>
      <c r="T5" s="87">
        <f t="shared" si="1"/>
        <v>27.108431154200019</v>
      </c>
      <c r="U5" s="87">
        <f t="shared" si="1"/>
        <v>27.630448586769774</v>
      </c>
      <c r="V5" s="87">
        <f t="shared" si="1"/>
        <v>28.181210560410015</v>
      </c>
      <c r="W5" s="87">
        <f t="shared" si="1"/>
        <v>28.921634401011623</v>
      </c>
      <c r="X5" s="87">
        <f t="shared" si="1"/>
        <v>28.129080992305724</v>
      </c>
      <c r="Y5" s="87">
        <f t="shared" si="1"/>
        <v>28.492624991612274</v>
      </c>
      <c r="Z5" s="87">
        <f t="shared" si="1"/>
        <v>28.87698443091017</v>
      </c>
      <c r="AA5" s="87">
        <f t="shared" si="1"/>
        <v>29.305982900433822</v>
      </c>
      <c r="AB5" s="87">
        <f t="shared" si="1"/>
        <v>29.703928341740422</v>
      </c>
      <c r="AC5" s="87">
        <f t="shared" si="1"/>
        <v>30.076019783270858</v>
      </c>
      <c r="AD5" s="87">
        <f t="shared" si="1"/>
        <v>30.440521502612178</v>
      </c>
      <c r="AE5" s="87">
        <f t="shared" si="1"/>
        <v>30.816075191553505</v>
      </c>
      <c r="AF5" s="87">
        <f t="shared" si="1"/>
        <v>31.197765355082481</v>
      </c>
      <c r="AG5" s="87">
        <f t="shared" si="1"/>
        <v>31.601844849450238</v>
      </c>
      <c r="AH5" s="87">
        <f t="shared" si="1"/>
        <v>32.004281020836139</v>
      </c>
      <c r="AI5" s="87">
        <f t="shared" si="1"/>
        <v>32.405199964466235</v>
      </c>
      <c r="AJ5" s="87">
        <f t="shared" si="1"/>
        <v>32.818272858782613</v>
      </c>
      <c r="AK5" s="87">
        <f t="shared" si="1"/>
        <v>33.245684347364893</v>
      </c>
      <c r="AL5" s="87">
        <f t="shared" si="1"/>
        <v>33.681778221552925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13.688250391007951</v>
      </c>
      <c r="N6" s="11">
        <v>14.729715868369658</v>
      </c>
      <c r="O6" s="11">
        <v>15.209380207923768</v>
      </c>
      <c r="P6" s="11">
        <v>15.534337791002017</v>
      </c>
      <c r="Q6" s="11">
        <v>15.655831322247757</v>
      </c>
      <c r="R6" s="11">
        <v>16.518810212049289</v>
      </c>
      <c r="S6" s="11">
        <v>18.116051820503561</v>
      </c>
      <c r="T6" s="11">
        <v>18.938935037176286</v>
      </c>
      <c r="U6" s="11">
        <v>19.57269421952978</v>
      </c>
      <c r="V6" s="11">
        <v>19.856638364746974</v>
      </c>
      <c r="W6" s="11">
        <v>20.278127809701456</v>
      </c>
      <c r="X6" s="11">
        <v>18.168535780191242</v>
      </c>
      <c r="Y6" s="11">
        <v>18.355114737576841</v>
      </c>
      <c r="Z6" s="11">
        <v>18.569596411157882</v>
      </c>
      <c r="AA6" s="11">
        <v>18.811654603522108</v>
      </c>
      <c r="AB6" s="11">
        <v>19.018139940102383</v>
      </c>
      <c r="AC6" s="11">
        <v>19.21362826076269</v>
      </c>
      <c r="AD6" s="11">
        <v>19.407396870821572</v>
      </c>
      <c r="AE6" s="11">
        <v>19.607329095775729</v>
      </c>
      <c r="AF6" s="11">
        <v>19.804218085801971</v>
      </c>
      <c r="AG6" s="11">
        <v>20.014972476106244</v>
      </c>
      <c r="AH6" s="11">
        <v>20.222931610796536</v>
      </c>
      <c r="AI6" s="11">
        <v>20.431930227389721</v>
      </c>
      <c r="AJ6" s="11">
        <v>20.646858901648571</v>
      </c>
      <c r="AK6" s="11">
        <v>20.861192835941864</v>
      </c>
      <c r="AL6" s="11">
        <v>21.079757062119686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6.2002027428453008</v>
      </c>
      <c r="N7" s="11">
        <v>6.641624841628512</v>
      </c>
      <c r="O7" s="11">
        <v>6.9427622054295979</v>
      </c>
      <c r="P7" s="11">
        <v>7.0569643019876347</v>
      </c>
      <c r="Q7" s="11">
        <v>8.032088316650837</v>
      </c>
      <c r="R7" s="11">
        <v>7.5573509253511286</v>
      </c>
      <c r="S7" s="11">
        <v>7.1547920619999772</v>
      </c>
      <c r="T7" s="11">
        <v>8.1694961170237317</v>
      </c>
      <c r="U7" s="11">
        <v>8.0577543672399941</v>
      </c>
      <c r="V7" s="11">
        <v>8.3245721956630412</v>
      </c>
      <c r="W7" s="11">
        <v>8.6435065913101674</v>
      </c>
      <c r="X7" s="11">
        <v>9.960545212114484</v>
      </c>
      <c r="Y7" s="11">
        <v>10.137510254035432</v>
      </c>
      <c r="Z7" s="11">
        <v>10.307388019752288</v>
      </c>
      <c r="AA7" s="11">
        <v>10.494328296911714</v>
      </c>
      <c r="AB7" s="11">
        <v>10.685788401638039</v>
      </c>
      <c r="AC7" s="11">
        <v>10.862391522508171</v>
      </c>
      <c r="AD7" s="11">
        <v>11.033124631790608</v>
      </c>
      <c r="AE7" s="11">
        <v>11.208746095777776</v>
      </c>
      <c r="AF7" s="11">
        <v>11.393547269280511</v>
      </c>
      <c r="AG7" s="11">
        <v>11.586872373343994</v>
      </c>
      <c r="AH7" s="11">
        <v>11.781349410039605</v>
      </c>
      <c r="AI7" s="11">
        <v>11.97326973707651</v>
      </c>
      <c r="AJ7" s="11">
        <v>12.171413957134041</v>
      </c>
      <c r="AK7" s="11">
        <v>12.384491511423029</v>
      </c>
      <c r="AL7" s="11">
        <v>12.602021159433237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47.106489273392803</v>
      </c>
      <c r="N9" s="87">
        <f>SUM(N10:N13)</f>
        <v>45.91402229693351</v>
      </c>
      <c r="O9" s="87">
        <f t="shared" ref="O9:AL9" si="3">SUM(O10:O13)</f>
        <v>46.896575938850617</v>
      </c>
      <c r="P9" s="87">
        <f t="shared" si="3"/>
        <v>48.544173471949108</v>
      </c>
      <c r="Q9" s="87">
        <f t="shared" si="3"/>
        <v>50.438710343703654</v>
      </c>
      <c r="R9" s="87">
        <f t="shared" si="3"/>
        <v>50.121799433939927</v>
      </c>
      <c r="S9" s="87">
        <f t="shared" si="3"/>
        <v>54.068967884516859</v>
      </c>
      <c r="T9" s="87">
        <f t="shared" si="3"/>
        <v>55.368997429303853</v>
      </c>
      <c r="U9" s="87">
        <f t="shared" si="3"/>
        <v>58.966751033537662</v>
      </c>
      <c r="V9" s="87">
        <f t="shared" si="3"/>
        <v>57.877242100284207</v>
      </c>
      <c r="W9" s="87">
        <f t="shared" si="3"/>
        <v>60.527182508358948</v>
      </c>
      <c r="X9" s="87">
        <f t="shared" si="3"/>
        <v>62.084530679955108</v>
      </c>
      <c r="Y9" s="87">
        <f t="shared" si="3"/>
        <v>62.732510359469131</v>
      </c>
      <c r="Z9" s="87">
        <f t="shared" si="3"/>
        <v>63.562539893587328</v>
      </c>
      <c r="AA9" s="87">
        <f t="shared" si="3"/>
        <v>64.482438604107529</v>
      </c>
      <c r="AB9" s="87">
        <f t="shared" si="3"/>
        <v>65.292206846922412</v>
      </c>
      <c r="AC9" s="87">
        <f t="shared" si="3"/>
        <v>66.067521929519245</v>
      </c>
      <c r="AD9" s="87">
        <f t="shared" si="3"/>
        <v>66.83212655132175</v>
      </c>
      <c r="AE9" s="87">
        <f t="shared" si="3"/>
        <v>67.573274083695921</v>
      </c>
      <c r="AF9" s="87">
        <f t="shared" si="3"/>
        <v>68.322644586320436</v>
      </c>
      <c r="AG9" s="87">
        <f t="shared" si="3"/>
        <v>69.110102710914617</v>
      </c>
      <c r="AH9" s="87">
        <f t="shared" si="3"/>
        <v>69.904026548811657</v>
      </c>
      <c r="AI9" s="87">
        <f t="shared" si="3"/>
        <v>70.683206941172557</v>
      </c>
      <c r="AJ9" s="87">
        <f t="shared" si="3"/>
        <v>71.474840431772833</v>
      </c>
      <c r="AK9" s="87">
        <f t="shared" si="3"/>
        <v>72.25935772482363</v>
      </c>
      <c r="AL9" s="87">
        <f t="shared" si="3"/>
        <v>73.021519827684131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12.680815288383483</v>
      </c>
      <c r="N10" s="11">
        <v>11.979138603178455</v>
      </c>
      <c r="O10" s="11">
        <v>12.035311687128756</v>
      </c>
      <c r="P10" s="11">
        <v>12.50812405016765</v>
      </c>
      <c r="Q10" s="11">
        <v>13.67140278148254</v>
      </c>
      <c r="R10" s="11">
        <v>14.134806965968286</v>
      </c>
      <c r="S10" s="11">
        <v>14.873988925671265</v>
      </c>
      <c r="T10" s="11">
        <v>14.628036929019579</v>
      </c>
      <c r="U10" s="11">
        <v>16.713140447979253</v>
      </c>
      <c r="V10" s="11">
        <v>16.38490623615256</v>
      </c>
      <c r="W10" s="11">
        <v>17.233884541865848</v>
      </c>
      <c r="X10" s="11">
        <v>17.126262821777992</v>
      </c>
      <c r="Y10" s="11">
        <v>17.313876438588025</v>
      </c>
      <c r="Z10" s="11">
        <v>17.548952943432962</v>
      </c>
      <c r="AA10" s="11">
        <v>17.80399221393829</v>
      </c>
      <c r="AB10" s="11">
        <v>18.022243482329877</v>
      </c>
      <c r="AC10" s="11">
        <v>18.218679628245237</v>
      </c>
      <c r="AD10" s="11">
        <v>18.404956415285163</v>
      </c>
      <c r="AE10" s="11">
        <v>18.587656420335083</v>
      </c>
      <c r="AF10" s="11">
        <v>18.7738491310364</v>
      </c>
      <c r="AG10" s="11">
        <v>18.976026852985548</v>
      </c>
      <c r="AH10" s="11">
        <v>19.175904996260144</v>
      </c>
      <c r="AI10" s="11">
        <v>19.376485474471856</v>
      </c>
      <c r="AJ10" s="11">
        <v>19.574956150281114</v>
      </c>
      <c r="AK10" s="11">
        <v>19.776304060338465</v>
      </c>
      <c r="AL10" s="11">
        <v>19.976868741120974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10.357040169738275</v>
      </c>
      <c r="N11" s="11">
        <v>11.244253014006457</v>
      </c>
      <c r="O11" s="11">
        <v>11.881360875143599</v>
      </c>
      <c r="P11" s="11">
        <v>11.89998659406872</v>
      </c>
      <c r="Q11" s="11">
        <v>12.392122949673082</v>
      </c>
      <c r="R11" s="11">
        <v>11.702974133255927</v>
      </c>
      <c r="S11" s="11">
        <v>13.235751426267486</v>
      </c>
      <c r="T11" s="11">
        <v>14.367366592110688</v>
      </c>
      <c r="U11" s="11">
        <v>14.12667727483718</v>
      </c>
      <c r="V11" s="11">
        <v>14.199480089609814</v>
      </c>
      <c r="W11" s="11">
        <v>13.874797213235112</v>
      </c>
      <c r="X11" s="11">
        <v>14.353184646589519</v>
      </c>
      <c r="Y11" s="11">
        <v>14.501710884982609</v>
      </c>
      <c r="Z11" s="11">
        <v>14.676469423789849</v>
      </c>
      <c r="AA11" s="11">
        <v>14.865477240740386</v>
      </c>
      <c r="AB11" s="11">
        <v>15.035181104749748</v>
      </c>
      <c r="AC11" s="11">
        <v>15.198923700238463</v>
      </c>
      <c r="AD11" s="11">
        <v>15.357465438472692</v>
      </c>
      <c r="AE11" s="11">
        <v>15.492829808509462</v>
      </c>
      <c r="AF11" s="11">
        <v>15.643122107855252</v>
      </c>
      <c r="AG11" s="11">
        <v>15.7922176801007</v>
      </c>
      <c r="AH11" s="11">
        <v>15.944242889338796</v>
      </c>
      <c r="AI11" s="11">
        <v>16.09522625079784</v>
      </c>
      <c r="AJ11" s="11">
        <v>16.249005844576946</v>
      </c>
      <c r="AK11" s="11">
        <v>16.39888947694778</v>
      </c>
      <c r="AL11" s="11">
        <v>16.536520239592953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10.713965820072239</v>
      </c>
      <c r="N12" s="11">
        <v>9.9433555910404721</v>
      </c>
      <c r="O12" s="11">
        <v>10.790775491214902</v>
      </c>
      <c r="P12" s="11">
        <v>10.964136098709536</v>
      </c>
      <c r="Q12" s="11">
        <v>10.828019077767427</v>
      </c>
      <c r="R12" s="11">
        <v>10.881067285357572</v>
      </c>
      <c r="S12" s="11">
        <v>11.429529305322825</v>
      </c>
      <c r="T12" s="11">
        <v>11.304078635103799</v>
      </c>
      <c r="U12" s="11">
        <v>11.420235013723696</v>
      </c>
      <c r="V12" s="11">
        <v>11.130108345242158</v>
      </c>
      <c r="W12" s="11">
        <v>11.798610757745342</v>
      </c>
      <c r="X12" s="11">
        <v>11.934194239120695</v>
      </c>
      <c r="Y12" s="11">
        <v>12.054041546823502</v>
      </c>
      <c r="Z12" s="11">
        <v>12.214314588179207</v>
      </c>
      <c r="AA12" s="11">
        <v>12.391363085752772</v>
      </c>
      <c r="AB12" s="11">
        <v>12.551632030030477</v>
      </c>
      <c r="AC12" s="11">
        <v>12.712283303015697</v>
      </c>
      <c r="AD12" s="11">
        <v>12.874823934239885</v>
      </c>
      <c r="AE12" s="11">
        <v>13.028716544414477</v>
      </c>
      <c r="AF12" s="11">
        <v>13.173445907536744</v>
      </c>
      <c r="AG12" s="11">
        <v>13.324929683025566</v>
      </c>
      <c r="AH12" s="11">
        <v>13.48386238198812</v>
      </c>
      <c r="AI12" s="11">
        <v>13.628776180629442</v>
      </c>
      <c r="AJ12" s="11">
        <v>13.776152318806711</v>
      </c>
      <c r="AK12" s="11">
        <v>13.922567657253337</v>
      </c>
      <c r="AL12" s="11">
        <v>14.062750901056758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13.354667995198804</v>
      </c>
      <c r="N13" s="11">
        <v>12.747275088708124</v>
      </c>
      <c r="O13" s="11">
        <v>12.189127885363362</v>
      </c>
      <c r="P13" s="11">
        <v>13.171926729003202</v>
      </c>
      <c r="Q13" s="11">
        <v>13.547165534780602</v>
      </c>
      <c r="R13" s="11">
        <v>13.402951049358144</v>
      </c>
      <c r="S13" s="11">
        <v>14.529698227255281</v>
      </c>
      <c r="T13" s="11">
        <v>15.06951527306979</v>
      </c>
      <c r="U13" s="11">
        <v>16.70669829699753</v>
      </c>
      <c r="V13" s="11">
        <v>16.16274742927968</v>
      </c>
      <c r="W13" s="11">
        <v>17.61988999551264</v>
      </c>
      <c r="X13" s="11">
        <v>18.670888972466908</v>
      </c>
      <c r="Y13" s="11">
        <v>18.862881489074997</v>
      </c>
      <c r="Z13" s="11">
        <v>19.122802938185309</v>
      </c>
      <c r="AA13" s="11">
        <v>19.421606063676073</v>
      </c>
      <c r="AB13" s="11">
        <v>19.683150229812316</v>
      </c>
      <c r="AC13" s="11">
        <v>19.937635298019849</v>
      </c>
      <c r="AD13" s="11">
        <v>20.194880763324001</v>
      </c>
      <c r="AE13" s="11">
        <v>20.464071310436896</v>
      </c>
      <c r="AF13" s="11">
        <v>20.732227439892039</v>
      </c>
      <c r="AG13" s="11">
        <v>21.016928494802805</v>
      </c>
      <c r="AH13" s="11">
        <v>21.300016281224593</v>
      </c>
      <c r="AI13" s="11">
        <v>21.582719035273421</v>
      </c>
      <c r="AJ13" s="11">
        <v>21.874726118108057</v>
      </c>
      <c r="AK13" s="11">
        <v>22.161596530284047</v>
      </c>
      <c r="AL13" s="11">
        <v>22.445379945913441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29.113155561068083</v>
      </c>
      <c r="N15" s="87">
        <f>SUM(N16:N20)</f>
        <v>28.877897159496442</v>
      </c>
      <c r="O15" s="87">
        <f t="shared" ref="O15:AL15" si="5">SUM(O16:O20)</f>
        <v>29.885881836271345</v>
      </c>
      <c r="P15" s="87">
        <f t="shared" si="5"/>
        <v>30.245907023970421</v>
      </c>
      <c r="Q15" s="87">
        <f t="shared" si="5"/>
        <v>31.840894002090714</v>
      </c>
      <c r="R15" s="87">
        <f t="shared" si="5"/>
        <v>32.240284176453081</v>
      </c>
      <c r="S15" s="87">
        <f t="shared" si="5"/>
        <v>33.100432203379341</v>
      </c>
      <c r="T15" s="87">
        <f t="shared" si="5"/>
        <v>35.456953653131379</v>
      </c>
      <c r="U15" s="87">
        <f t="shared" si="5"/>
        <v>36.532043823494838</v>
      </c>
      <c r="V15" s="87">
        <f t="shared" si="5"/>
        <v>35.998907133525776</v>
      </c>
      <c r="W15" s="87">
        <f t="shared" si="5"/>
        <v>37.21325862490545</v>
      </c>
      <c r="X15" s="87">
        <f t="shared" si="5"/>
        <v>35.052829612157979</v>
      </c>
      <c r="Y15" s="87">
        <f t="shared" si="5"/>
        <v>35.206443861513485</v>
      </c>
      <c r="Z15" s="87">
        <f t="shared" si="5"/>
        <v>35.518823824501325</v>
      </c>
      <c r="AA15" s="87">
        <f t="shared" si="5"/>
        <v>35.924000276196452</v>
      </c>
      <c r="AB15" s="87">
        <f t="shared" si="5"/>
        <v>36.262953429652612</v>
      </c>
      <c r="AC15" s="87">
        <f t="shared" si="5"/>
        <v>36.572346509771336</v>
      </c>
      <c r="AD15" s="87">
        <f t="shared" si="5"/>
        <v>36.871393277344595</v>
      </c>
      <c r="AE15" s="87">
        <f t="shared" si="5"/>
        <v>37.178299397935341</v>
      </c>
      <c r="AF15" s="87">
        <f t="shared" si="5"/>
        <v>37.489305354544413</v>
      </c>
      <c r="AG15" s="87">
        <f t="shared" si="5"/>
        <v>37.810485447314754</v>
      </c>
      <c r="AH15" s="87">
        <f t="shared" si="5"/>
        <v>38.124530169017163</v>
      </c>
      <c r="AI15" s="87">
        <f t="shared" si="5"/>
        <v>38.437631470822112</v>
      </c>
      <c r="AJ15" s="87">
        <f t="shared" si="5"/>
        <v>38.779018021099091</v>
      </c>
      <c r="AK15" s="87">
        <f t="shared" si="5"/>
        <v>39.108652005812878</v>
      </c>
      <c r="AL15" s="87">
        <f t="shared" si="5"/>
        <v>39.446225586947399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4.3715924817647016</v>
      </c>
      <c r="N16" s="11">
        <v>4.2908707200780931</v>
      </c>
      <c r="O16" s="11">
        <v>4.3247990332249078</v>
      </c>
      <c r="P16" s="11">
        <v>4.5391923418350535</v>
      </c>
      <c r="Q16" s="11">
        <v>4.4017387732699822</v>
      </c>
      <c r="R16" s="11">
        <v>4.3801099499807972</v>
      </c>
      <c r="S16" s="11">
        <v>4.5863313831322357</v>
      </c>
      <c r="T16" s="11">
        <v>5.1163095906294851</v>
      </c>
      <c r="U16" s="11">
        <v>5.556486618682265</v>
      </c>
      <c r="V16" s="11">
        <v>5.0368112834796168</v>
      </c>
      <c r="W16" s="11">
        <v>5.4513625890766892</v>
      </c>
      <c r="X16" s="11">
        <v>4.6156443939960914</v>
      </c>
      <c r="Y16" s="11">
        <v>4.64800806339891</v>
      </c>
      <c r="Z16" s="11">
        <v>4.6899000276054776</v>
      </c>
      <c r="AA16" s="11">
        <v>4.7352481779969962</v>
      </c>
      <c r="AB16" s="11">
        <v>4.7713033601971526</v>
      </c>
      <c r="AC16" s="11">
        <v>4.8057025156386421</v>
      </c>
      <c r="AD16" s="11">
        <v>4.8369407153602557</v>
      </c>
      <c r="AE16" s="11">
        <v>4.8676976542162382</v>
      </c>
      <c r="AF16" s="11">
        <v>4.8942676578884869</v>
      </c>
      <c r="AG16" s="11">
        <v>4.9221867678850488</v>
      </c>
      <c r="AH16" s="11">
        <v>4.9516644789840463</v>
      </c>
      <c r="AI16" s="11">
        <v>4.979643816047572</v>
      </c>
      <c r="AJ16" s="11">
        <v>5.0093868811550823</v>
      </c>
      <c r="AK16" s="11">
        <v>5.041109006035823</v>
      </c>
      <c r="AL16" s="11">
        <v>5.0729002366421199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3.8485847133165372</v>
      </c>
      <c r="N17" s="11">
        <v>4.9836337830210224</v>
      </c>
      <c r="O17" s="11">
        <v>5.1160896603801751</v>
      </c>
      <c r="P17" s="11">
        <v>4.9114253391043459</v>
      </c>
      <c r="Q17" s="11">
        <v>5.125388887661102</v>
      </c>
      <c r="R17" s="11">
        <v>4.9099768797065568</v>
      </c>
      <c r="S17" s="11">
        <v>5.4458470118777136</v>
      </c>
      <c r="T17" s="11">
        <v>5.666975174902416</v>
      </c>
      <c r="U17" s="11">
        <v>6.007641233679192</v>
      </c>
      <c r="V17" s="11">
        <v>5.761083013980774</v>
      </c>
      <c r="W17" s="11">
        <v>5.7763247861711831</v>
      </c>
      <c r="X17" s="11">
        <v>5.618502503580534</v>
      </c>
      <c r="Y17" s="11">
        <v>5.6835486103239523</v>
      </c>
      <c r="Z17" s="11">
        <v>5.7573538477086723</v>
      </c>
      <c r="AA17" s="11">
        <v>5.8356909038105789</v>
      </c>
      <c r="AB17" s="11">
        <v>5.9046633935566755</v>
      </c>
      <c r="AC17" s="11">
        <v>5.9698949237944969</v>
      </c>
      <c r="AD17" s="11">
        <v>6.0338776163785903</v>
      </c>
      <c r="AE17" s="11">
        <v>6.1010020494257251</v>
      </c>
      <c r="AF17" s="11">
        <v>6.1659194458442501</v>
      </c>
      <c r="AG17" s="11">
        <v>6.230989531696709</v>
      </c>
      <c r="AH17" s="11">
        <v>6.2907032813112966</v>
      </c>
      <c r="AI17" s="11">
        <v>6.3479104925626357</v>
      </c>
      <c r="AJ17" s="11">
        <v>6.4142708878334034</v>
      </c>
      <c r="AK17" s="11">
        <v>6.4805613401567737</v>
      </c>
      <c r="AL17" s="11">
        <v>6.5457953310386028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2.4830942092156567</v>
      </c>
      <c r="N18" s="11">
        <v>2.6392818564000184</v>
      </c>
      <c r="O18" s="11">
        <v>2.6538036159678908</v>
      </c>
      <c r="P18" s="11">
        <v>2.4380738157637896</v>
      </c>
      <c r="Q18" s="11">
        <v>2.5879244797081578</v>
      </c>
      <c r="R18" s="11">
        <v>2.6562526539235951</v>
      </c>
      <c r="S18" s="11">
        <v>2.8913944394498583</v>
      </c>
      <c r="T18" s="11">
        <v>2.8894483713935686</v>
      </c>
      <c r="U18" s="11">
        <v>2.876526801827092</v>
      </c>
      <c r="V18" s="11">
        <v>2.842946057386897</v>
      </c>
      <c r="W18" s="11">
        <v>3.0126019813685625</v>
      </c>
      <c r="X18" s="11">
        <v>3.3583856533506276</v>
      </c>
      <c r="Y18" s="11">
        <v>3.4154428985332412</v>
      </c>
      <c r="Z18" s="11">
        <v>3.4812018112668102</v>
      </c>
      <c r="AA18" s="11">
        <v>3.5548036186384011</v>
      </c>
      <c r="AB18" s="11">
        <v>3.6246391590005445</v>
      </c>
      <c r="AC18" s="11">
        <v>3.6887286603419209</v>
      </c>
      <c r="AD18" s="11">
        <v>3.7520715860261316</v>
      </c>
      <c r="AE18" s="11">
        <v>3.8081501287414579</v>
      </c>
      <c r="AF18" s="11">
        <v>3.8751901783317373</v>
      </c>
      <c r="AG18" s="11">
        <v>3.9344580746637403</v>
      </c>
      <c r="AH18" s="11">
        <v>3.9931119611453219</v>
      </c>
      <c r="AI18" s="11">
        <v>4.0477746176240998</v>
      </c>
      <c r="AJ18" s="11">
        <v>4.1179685167690394</v>
      </c>
      <c r="AK18" s="11">
        <v>4.1744490865361916</v>
      </c>
      <c r="AL18" s="11">
        <v>4.2450458952443411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3.6966378078304705</v>
      </c>
      <c r="N19" s="11">
        <v>3.2621035373572584</v>
      </c>
      <c r="O19" s="11">
        <v>3.6110351647140808</v>
      </c>
      <c r="P19" s="11">
        <v>4.0232632271124515</v>
      </c>
      <c r="Q19" s="11">
        <v>4.2567460943473563</v>
      </c>
      <c r="R19" s="11">
        <v>4.7806902325231313</v>
      </c>
      <c r="S19" s="11">
        <v>4.2922206831863132</v>
      </c>
      <c r="T19" s="11">
        <v>4.8032932734839573</v>
      </c>
      <c r="U19" s="11">
        <v>4.8794853331326058</v>
      </c>
      <c r="V19" s="11">
        <v>5.2030621319517465</v>
      </c>
      <c r="W19" s="11">
        <v>5.3321918963352282</v>
      </c>
      <c r="X19" s="11">
        <v>4.9564067622842467</v>
      </c>
      <c r="Y19" s="11">
        <v>4.8604114636419631</v>
      </c>
      <c r="Z19" s="11">
        <v>4.8756132878910634</v>
      </c>
      <c r="AA19" s="11">
        <v>4.9502000836704818</v>
      </c>
      <c r="AB19" s="11">
        <v>5.0174195232958079</v>
      </c>
      <c r="AC19" s="11">
        <v>5.0791092038513881</v>
      </c>
      <c r="AD19" s="11">
        <v>5.1401652076622497</v>
      </c>
      <c r="AE19" s="11">
        <v>5.200497286518913</v>
      </c>
      <c r="AF19" s="11">
        <v>5.2619114346781535</v>
      </c>
      <c r="AG19" s="11">
        <v>5.3289047189893344</v>
      </c>
      <c r="AH19" s="11">
        <v>5.3910966041476103</v>
      </c>
      <c r="AI19" s="11">
        <v>5.459069599344776</v>
      </c>
      <c r="AJ19" s="11">
        <v>5.5315883356663056</v>
      </c>
      <c r="AK19" s="11">
        <v>5.5979393302370246</v>
      </c>
      <c r="AL19" s="11">
        <v>5.6668359231269889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14.713246348940716</v>
      </c>
      <c r="N20" s="11">
        <v>13.70200726264005</v>
      </c>
      <c r="O20" s="11">
        <v>14.180154361984291</v>
      </c>
      <c r="P20" s="11">
        <v>14.333952300154781</v>
      </c>
      <c r="Q20" s="11">
        <v>15.469095767104116</v>
      </c>
      <c r="R20" s="11">
        <v>15.513254460319002</v>
      </c>
      <c r="S20" s="11">
        <v>15.88463868573322</v>
      </c>
      <c r="T20" s="11">
        <v>16.980927242721958</v>
      </c>
      <c r="U20" s="11">
        <v>17.211903836173683</v>
      </c>
      <c r="V20" s="11">
        <v>17.155004646726738</v>
      </c>
      <c r="W20" s="11">
        <v>17.640777371953785</v>
      </c>
      <c r="X20" s="11">
        <v>16.503890298946477</v>
      </c>
      <c r="Y20" s="11">
        <v>16.599032825615417</v>
      </c>
      <c r="Z20" s="11">
        <v>16.714754850029305</v>
      </c>
      <c r="AA20" s="11">
        <v>16.848057492079999</v>
      </c>
      <c r="AB20" s="11">
        <v>16.944927993602427</v>
      </c>
      <c r="AC20" s="11">
        <v>17.02891120614489</v>
      </c>
      <c r="AD20" s="11">
        <v>17.108338151917362</v>
      </c>
      <c r="AE20" s="11">
        <v>17.200952279033007</v>
      </c>
      <c r="AF20" s="11">
        <v>17.292016637801787</v>
      </c>
      <c r="AG20" s="11">
        <v>17.393946354079919</v>
      </c>
      <c r="AH20" s="11">
        <v>17.497953843428885</v>
      </c>
      <c r="AI20" s="11">
        <v>17.603232945243025</v>
      </c>
      <c r="AJ20" s="11">
        <v>17.705803399675265</v>
      </c>
      <c r="AK20" s="11">
        <v>17.814593242847064</v>
      </c>
      <c r="AL20" s="11">
        <v>17.915648200895347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31.57838586234536</v>
      </c>
      <c r="N22" s="87">
        <f>SUM(N23:N24)</f>
        <v>31.698638602799313</v>
      </c>
      <c r="O22" s="87">
        <f t="shared" ref="O22:AL22" si="7">SUM(O23:O24)</f>
        <v>32.043988417970617</v>
      </c>
      <c r="P22" s="87">
        <f t="shared" si="7"/>
        <v>31.168991732063613</v>
      </c>
      <c r="Q22" s="87">
        <f t="shared" si="7"/>
        <v>33.224650444476481</v>
      </c>
      <c r="R22" s="87">
        <f t="shared" si="7"/>
        <v>34.169541610087698</v>
      </c>
      <c r="S22" s="87">
        <f t="shared" si="7"/>
        <v>33.643669073282759</v>
      </c>
      <c r="T22" s="87">
        <f t="shared" si="7"/>
        <v>36.21064769475889</v>
      </c>
      <c r="U22" s="87">
        <f t="shared" si="7"/>
        <v>35.879720011344993</v>
      </c>
      <c r="V22" s="87">
        <f t="shared" si="7"/>
        <v>33.664562207264169</v>
      </c>
      <c r="W22" s="87">
        <f t="shared" si="7"/>
        <v>34.641600824238729</v>
      </c>
      <c r="X22" s="87">
        <f t="shared" si="7"/>
        <v>33.242155883482411</v>
      </c>
      <c r="Y22" s="87">
        <f t="shared" si="7"/>
        <v>33.213050444535682</v>
      </c>
      <c r="Z22" s="87">
        <f t="shared" si="7"/>
        <v>33.173594253505584</v>
      </c>
      <c r="AA22" s="87">
        <f t="shared" si="7"/>
        <v>33.154969838689794</v>
      </c>
      <c r="AB22" s="87">
        <f t="shared" si="7"/>
        <v>33.051384794663306</v>
      </c>
      <c r="AC22" s="87">
        <f t="shared" si="7"/>
        <v>32.863021242139986</v>
      </c>
      <c r="AD22" s="87">
        <f t="shared" si="7"/>
        <v>32.655335262356829</v>
      </c>
      <c r="AE22" s="87">
        <f t="shared" si="7"/>
        <v>32.403394452368701</v>
      </c>
      <c r="AF22" s="87">
        <f t="shared" si="7"/>
        <v>32.133591320350597</v>
      </c>
      <c r="AG22" s="87">
        <f t="shared" si="7"/>
        <v>31.870060240343616</v>
      </c>
      <c r="AH22" s="87">
        <f t="shared" si="7"/>
        <v>31.586573234765364</v>
      </c>
      <c r="AI22" s="87">
        <f t="shared" si="7"/>
        <v>31.304122732720543</v>
      </c>
      <c r="AJ22" s="87">
        <f t="shared" si="7"/>
        <v>30.963738073699275</v>
      </c>
      <c r="AK22" s="87">
        <f t="shared" si="7"/>
        <v>30.635218737029369</v>
      </c>
      <c r="AL22" s="87">
        <f t="shared" si="7"/>
        <v>30.347208405009027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24.407451954898303</v>
      </c>
      <c r="N23" s="11">
        <v>24.991196154744053</v>
      </c>
      <c r="O23" s="11">
        <v>25.498120131368726</v>
      </c>
      <c r="P23" s="11">
        <v>24.561737083653249</v>
      </c>
      <c r="Q23" s="11">
        <v>26.400272994397053</v>
      </c>
      <c r="R23" s="11">
        <v>27.686964592795626</v>
      </c>
      <c r="S23" s="11">
        <v>27.434733255855974</v>
      </c>
      <c r="T23" s="11">
        <v>29.409335498853078</v>
      </c>
      <c r="U23" s="11">
        <v>28.887524420100501</v>
      </c>
      <c r="V23" s="11">
        <v>27.74873078426614</v>
      </c>
      <c r="W23" s="11">
        <v>28.876632547995694</v>
      </c>
      <c r="X23" s="11">
        <v>26.843084597163752</v>
      </c>
      <c r="Y23" s="11">
        <v>26.870400249285005</v>
      </c>
      <c r="Z23" s="11">
        <v>26.89762999208952</v>
      </c>
      <c r="AA23" s="11">
        <v>26.942455028605941</v>
      </c>
      <c r="AB23" s="11">
        <v>26.933326469852343</v>
      </c>
      <c r="AC23" s="11">
        <v>26.890347952609062</v>
      </c>
      <c r="AD23" s="11">
        <v>26.820273205594095</v>
      </c>
      <c r="AE23" s="11">
        <v>26.73545363370274</v>
      </c>
      <c r="AF23" s="11">
        <v>26.650368919163586</v>
      </c>
      <c r="AG23" s="11">
        <v>26.577003292914785</v>
      </c>
      <c r="AH23" s="11">
        <v>26.495638534924954</v>
      </c>
      <c r="AI23" s="11">
        <v>26.39713286181432</v>
      </c>
      <c r="AJ23" s="11">
        <v>26.293237703971865</v>
      </c>
      <c r="AK23" s="11">
        <v>26.172166859271844</v>
      </c>
      <c r="AL23" s="11">
        <v>26.031324394836773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7.1709339074470568</v>
      </c>
      <c r="N24" s="11">
        <v>6.7074424480552608</v>
      </c>
      <c r="O24" s="11">
        <v>6.5458682866018911</v>
      </c>
      <c r="P24" s="11">
        <v>6.6072546484103647</v>
      </c>
      <c r="Q24" s="11">
        <v>6.8243774500794245</v>
      </c>
      <c r="R24" s="11">
        <v>6.4825770172920754</v>
      </c>
      <c r="S24" s="11">
        <v>6.2089358174267826</v>
      </c>
      <c r="T24" s="11">
        <v>6.8013121959058127</v>
      </c>
      <c r="U24" s="11">
        <v>6.9921955912444904</v>
      </c>
      <c r="V24" s="11">
        <v>5.9158314229980276</v>
      </c>
      <c r="W24" s="11">
        <v>5.7649682762430361</v>
      </c>
      <c r="X24" s="11">
        <v>6.3990712863186614</v>
      </c>
      <c r="Y24" s="11">
        <v>6.342650195250676</v>
      </c>
      <c r="Z24" s="11">
        <v>6.2759642614160631</v>
      </c>
      <c r="AA24" s="11">
        <v>6.2125148100838539</v>
      </c>
      <c r="AB24" s="11">
        <v>6.1180583248109626</v>
      </c>
      <c r="AC24" s="11">
        <v>5.9726732895309267</v>
      </c>
      <c r="AD24" s="11">
        <v>5.8350620567627338</v>
      </c>
      <c r="AE24" s="11">
        <v>5.6679408186659614</v>
      </c>
      <c r="AF24" s="11">
        <v>5.4832224011870112</v>
      </c>
      <c r="AG24" s="11">
        <v>5.2930569474288305</v>
      </c>
      <c r="AH24" s="11">
        <v>5.0909346998404095</v>
      </c>
      <c r="AI24" s="11">
        <v>4.9069898709062247</v>
      </c>
      <c r="AJ24" s="11">
        <v>4.6705003697274083</v>
      </c>
      <c r="AK24" s="11">
        <v>4.4630518777575245</v>
      </c>
      <c r="AL24" s="11">
        <v>4.3158840101722564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34.768752501155596</v>
      </c>
      <c r="N26" s="87">
        <f>SUM(N27:N30)</f>
        <v>31.907621360342091</v>
      </c>
      <c r="O26" s="87">
        <f t="shared" ref="O26:AL26" si="9">SUM(O27:O30)</f>
        <v>32.049306753651798</v>
      </c>
      <c r="P26" s="87">
        <f t="shared" si="9"/>
        <v>32.002472759637335</v>
      </c>
      <c r="Q26" s="87">
        <f t="shared" si="9"/>
        <v>34.23822177202338</v>
      </c>
      <c r="R26" s="87">
        <f>SUM(R27:R30)</f>
        <v>35.154203125093879</v>
      </c>
      <c r="S26" s="87">
        <f t="shared" si="9"/>
        <v>32.551883789949969</v>
      </c>
      <c r="T26" s="87">
        <f t="shared" si="9"/>
        <v>33.246561941987615</v>
      </c>
      <c r="U26" s="87">
        <f t="shared" si="9"/>
        <v>34.868244188805697</v>
      </c>
      <c r="V26" s="87">
        <f t="shared" si="9"/>
        <v>35.835875612075704</v>
      </c>
      <c r="W26" s="87">
        <f t="shared" si="9"/>
        <v>30.53197246111197</v>
      </c>
      <c r="X26" s="87">
        <f t="shared" si="9"/>
        <v>30.877979396553755</v>
      </c>
      <c r="Y26" s="87">
        <f t="shared" si="9"/>
        <v>30.714051209040779</v>
      </c>
      <c r="Z26" s="87">
        <f t="shared" si="9"/>
        <v>30.535981057852382</v>
      </c>
      <c r="AA26" s="87">
        <f t="shared" si="9"/>
        <v>30.403763359597736</v>
      </c>
      <c r="AB26" s="87">
        <f t="shared" si="9"/>
        <v>30.234375434496382</v>
      </c>
      <c r="AC26" s="87">
        <f t="shared" si="9"/>
        <v>30.052252771745284</v>
      </c>
      <c r="AD26" s="87">
        <f t="shared" si="9"/>
        <v>29.85621877962766</v>
      </c>
      <c r="AE26" s="87">
        <f t="shared" si="9"/>
        <v>29.668582731005529</v>
      </c>
      <c r="AF26" s="87">
        <f t="shared" si="9"/>
        <v>29.472356851807106</v>
      </c>
      <c r="AG26" s="87">
        <f t="shared" si="9"/>
        <v>29.29112506782765</v>
      </c>
      <c r="AH26" s="87">
        <f t="shared" si="9"/>
        <v>29.105319825150257</v>
      </c>
      <c r="AI26" s="87">
        <f t="shared" si="9"/>
        <v>28.924764467016715</v>
      </c>
      <c r="AJ26" s="87">
        <f t="shared" si="9"/>
        <v>28.743729947852316</v>
      </c>
      <c r="AK26" s="87">
        <f t="shared" si="9"/>
        <v>28.561377628375844</v>
      </c>
      <c r="AL26" s="87">
        <f t="shared" si="9"/>
        <v>28.373327767114084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4.9642965194761119</v>
      </c>
      <c r="N27" s="11">
        <v>3.4740102357365248</v>
      </c>
      <c r="O27" s="11">
        <v>4.2144771085297572</v>
      </c>
      <c r="P27" s="11">
        <v>3.5476533795313681</v>
      </c>
      <c r="Q27" s="11">
        <v>3.7447654620108164</v>
      </c>
      <c r="R27" s="11">
        <v>4.3303802647780225</v>
      </c>
      <c r="S27" s="11">
        <v>3.5163595216777157</v>
      </c>
      <c r="T27" s="11">
        <v>2.9981437340207284</v>
      </c>
      <c r="U27" s="11">
        <v>4.1815662119788408</v>
      </c>
      <c r="V27" s="11">
        <v>3.6264020256790088</v>
      </c>
      <c r="W27" s="11">
        <v>2.9902915002137971</v>
      </c>
      <c r="X27" s="11">
        <v>2.9311485167894489</v>
      </c>
      <c r="Y27" s="11">
        <v>2.9491172614614829</v>
      </c>
      <c r="Z27" s="11">
        <v>2.9875911694002921</v>
      </c>
      <c r="AA27" s="11">
        <v>3.0284232202080235</v>
      </c>
      <c r="AB27" s="11">
        <v>3.0503588969869986</v>
      </c>
      <c r="AC27" s="11">
        <v>3.0699000090827369</v>
      </c>
      <c r="AD27" s="11">
        <v>3.0884225542634565</v>
      </c>
      <c r="AE27" s="11">
        <v>3.1060492544378491</v>
      </c>
      <c r="AF27" s="11">
        <v>3.123737880828187</v>
      </c>
      <c r="AG27" s="11">
        <v>3.1421869274439334</v>
      </c>
      <c r="AH27" s="11">
        <v>3.1612996404937297</v>
      </c>
      <c r="AI27" s="11">
        <v>3.1801247524605545</v>
      </c>
      <c r="AJ27" s="11">
        <v>3.1989175674649868</v>
      </c>
      <c r="AK27" s="11">
        <v>3.2169018126721287</v>
      </c>
      <c r="AL27" s="11">
        <v>3.2337959112924897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13.245748135911688</v>
      </c>
      <c r="N28" s="11">
        <v>13.719786803119902</v>
      </c>
      <c r="O28" s="11">
        <v>12.859104223753665</v>
      </c>
      <c r="P28" s="11">
        <v>13.257154774167136</v>
      </c>
      <c r="Q28" s="11">
        <v>14.411938772079813</v>
      </c>
      <c r="R28" s="11">
        <v>14.686889462892088</v>
      </c>
      <c r="S28" s="11">
        <v>13.972096274546548</v>
      </c>
      <c r="T28" s="11">
        <v>13.959227016147432</v>
      </c>
      <c r="U28" s="11">
        <v>14.129746832550508</v>
      </c>
      <c r="V28" s="11">
        <v>14.958160723083031</v>
      </c>
      <c r="W28" s="11">
        <v>12.47740893442726</v>
      </c>
      <c r="X28" s="11">
        <v>12.456350013668516</v>
      </c>
      <c r="Y28" s="11">
        <v>12.39985852881799</v>
      </c>
      <c r="Z28" s="11">
        <v>12.360874949355846</v>
      </c>
      <c r="AA28" s="11">
        <v>12.329354805207124</v>
      </c>
      <c r="AB28" s="11">
        <v>12.274453692199687</v>
      </c>
      <c r="AC28" s="11">
        <v>12.206509225657049</v>
      </c>
      <c r="AD28" s="11">
        <v>12.130413439207009</v>
      </c>
      <c r="AE28" s="11">
        <v>12.048881764913473</v>
      </c>
      <c r="AF28" s="11">
        <v>11.964609456398451</v>
      </c>
      <c r="AG28" s="11">
        <v>11.891580092505961</v>
      </c>
      <c r="AH28" s="11">
        <v>11.818345636107018</v>
      </c>
      <c r="AI28" s="11">
        <v>11.750296389858834</v>
      </c>
      <c r="AJ28" s="11">
        <v>11.678979415247845</v>
      </c>
      <c r="AK28" s="11">
        <v>11.604064192148885</v>
      </c>
      <c r="AL28" s="11">
        <v>11.526201879638487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10.896638543498089</v>
      </c>
      <c r="N29" s="11">
        <v>9.5379880827081838</v>
      </c>
      <c r="O29" s="11">
        <v>9.1823920235125573</v>
      </c>
      <c r="P29" s="11">
        <v>9.5826289807423315</v>
      </c>
      <c r="Q29" s="11">
        <v>10.075328016953016</v>
      </c>
      <c r="R29" s="11">
        <v>10.39931661456926</v>
      </c>
      <c r="S29" s="11">
        <v>9.3395060860630466</v>
      </c>
      <c r="T29" s="11">
        <v>10.200863795344643</v>
      </c>
      <c r="U29" s="11">
        <v>11.259833643731135</v>
      </c>
      <c r="V29" s="11">
        <v>12.128045101682032</v>
      </c>
      <c r="W29" s="11">
        <v>9.9066598861708197</v>
      </c>
      <c r="X29" s="11">
        <v>10.455932058070159</v>
      </c>
      <c r="Y29" s="11">
        <v>10.344646230025258</v>
      </c>
      <c r="Z29" s="11">
        <v>10.20925552700982</v>
      </c>
      <c r="AA29" s="11">
        <v>10.103991215153135</v>
      </c>
      <c r="AB29" s="11">
        <v>10.003390457240739</v>
      </c>
      <c r="AC29" s="11">
        <v>9.8888327577972603</v>
      </c>
      <c r="AD29" s="11">
        <v>9.767948783826693</v>
      </c>
      <c r="AE29" s="11">
        <v>9.657585815098189</v>
      </c>
      <c r="AF29" s="11">
        <v>9.5401242206507142</v>
      </c>
      <c r="AG29" s="11">
        <v>9.4234475138909541</v>
      </c>
      <c r="AH29" s="11">
        <v>9.3036805734024419</v>
      </c>
      <c r="AI29" s="11">
        <v>9.1856258759951874</v>
      </c>
      <c r="AJ29" s="11">
        <v>9.069205680640156</v>
      </c>
      <c r="AK29" s="11">
        <v>8.9498247245287939</v>
      </c>
      <c r="AL29" s="11">
        <v>8.8284024230900169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5.6620693022697077</v>
      </c>
      <c r="N30" s="11">
        <v>5.1758362387774763</v>
      </c>
      <c r="O30" s="11">
        <v>5.7933333978558199</v>
      </c>
      <c r="P30" s="11">
        <v>5.6150356251965006</v>
      </c>
      <c r="Q30" s="11">
        <v>6.0061895209797314</v>
      </c>
      <c r="R30" s="11">
        <v>5.7376167828545093</v>
      </c>
      <c r="S30" s="11">
        <v>5.7239219076626604</v>
      </c>
      <c r="T30" s="11">
        <v>6.0883273964748099</v>
      </c>
      <c r="U30" s="11">
        <v>5.2970975005452132</v>
      </c>
      <c r="V30" s="11">
        <v>5.1232677616316309</v>
      </c>
      <c r="W30" s="11">
        <v>5.1576121403000954</v>
      </c>
      <c r="X30" s="11">
        <v>5.0345488080256349</v>
      </c>
      <c r="Y30" s="11">
        <v>5.0204291887360499</v>
      </c>
      <c r="Z30" s="11">
        <v>4.978259412086425</v>
      </c>
      <c r="AA30" s="11">
        <v>4.941994119029455</v>
      </c>
      <c r="AB30" s="11">
        <v>4.9061723880689572</v>
      </c>
      <c r="AC30" s="11">
        <v>4.8870107792082367</v>
      </c>
      <c r="AD30" s="11">
        <v>4.8694340023304985</v>
      </c>
      <c r="AE30" s="11">
        <v>4.8560658965560197</v>
      </c>
      <c r="AF30" s="11">
        <v>4.8438852939297519</v>
      </c>
      <c r="AG30" s="11">
        <v>4.8339105339868045</v>
      </c>
      <c r="AH30" s="11">
        <v>4.8219939751470662</v>
      </c>
      <c r="AI30" s="11">
        <v>4.8087174487021382</v>
      </c>
      <c r="AJ30" s="11">
        <v>4.7966272844993281</v>
      </c>
      <c r="AK30" s="11">
        <v>4.7905868990260387</v>
      </c>
      <c r="AL30" s="11">
        <v>4.7849275530930928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26.774535736047721</v>
      </c>
      <c r="N32" s="87">
        <f t="shared" si="10"/>
        <v>25.7072858955644</v>
      </c>
      <c r="O32" s="87">
        <f t="shared" si="10"/>
        <v>26.448896809011654</v>
      </c>
      <c r="P32" s="87">
        <f t="shared" si="10"/>
        <v>26.388201981733154</v>
      </c>
      <c r="Q32" s="87">
        <f t="shared" si="10"/>
        <v>27.350885538473076</v>
      </c>
      <c r="R32" s="87">
        <f t="shared" si="10"/>
        <v>27.774672603691172</v>
      </c>
      <c r="S32" s="87">
        <f t="shared" si="10"/>
        <v>29.902665022871364</v>
      </c>
      <c r="T32" s="87">
        <f t="shared" si="10"/>
        <v>31.216127409667774</v>
      </c>
      <c r="U32" s="87">
        <f t="shared" si="10"/>
        <v>29.635083618930132</v>
      </c>
      <c r="V32" s="87">
        <f t="shared" si="10"/>
        <v>28.593307896228175</v>
      </c>
      <c r="W32" s="87">
        <f t="shared" si="10"/>
        <v>27.258138847486396</v>
      </c>
      <c r="X32" s="87">
        <f t="shared" si="10"/>
        <v>27.973987162328864</v>
      </c>
      <c r="Y32" s="87">
        <f t="shared" si="10"/>
        <v>28.212475962692089</v>
      </c>
      <c r="Z32" s="87">
        <f t="shared" si="10"/>
        <v>28.503595813193055</v>
      </c>
      <c r="AA32" s="87">
        <f t="shared" si="10"/>
        <v>28.820565398650697</v>
      </c>
      <c r="AB32" s="87">
        <f t="shared" si="10"/>
        <v>29.09484868505854</v>
      </c>
      <c r="AC32" s="87">
        <f t="shared" si="10"/>
        <v>29.349690944831412</v>
      </c>
      <c r="AD32" s="87">
        <f t="shared" si="10"/>
        <v>29.59759954595366</v>
      </c>
      <c r="AE32" s="87">
        <f t="shared" ref="AE32" si="11">SUM(AE33:AE35)</f>
        <v>29.862523238545666</v>
      </c>
      <c r="AF32" s="87">
        <f t="shared" ref="AF32" si="12">SUM(AF33:AF35)</f>
        <v>30.12001740034383</v>
      </c>
      <c r="AG32" s="87">
        <f t="shared" ref="AG32" si="13">SUM(AG33:AG35)</f>
        <v>30.379235297409586</v>
      </c>
      <c r="AH32" s="87">
        <f t="shared" ref="AH32" si="14">SUM(AH33:AH35)</f>
        <v>30.647243055132424</v>
      </c>
      <c r="AI32" s="87">
        <f t="shared" ref="AI32" si="15">SUM(AI33:AI35)</f>
        <v>30.911797150716275</v>
      </c>
      <c r="AJ32" s="87">
        <f t="shared" ref="AJ32" si="16">SUM(AJ33:AJ35)</f>
        <v>31.192609695391297</v>
      </c>
      <c r="AK32" s="87">
        <f t="shared" ref="AK32" si="17">SUM(AK33:AK35)</f>
        <v>31.480990132439445</v>
      </c>
      <c r="AL32" s="87">
        <f t="shared" ref="AL32" si="18">SUM(AL33:AL35)</f>
        <v>31.765186667557494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20.787579167455501</v>
      </c>
      <c r="N33" s="11">
        <v>19.205539053943092</v>
      </c>
      <c r="O33" s="11">
        <v>20.507901085246981</v>
      </c>
      <c r="P33" s="11">
        <v>20.330057777816432</v>
      </c>
      <c r="Q33" s="11">
        <v>21.631765845547019</v>
      </c>
      <c r="R33" s="11">
        <v>21.045743997020093</v>
      </c>
      <c r="S33" s="11">
        <v>22.891189663179322</v>
      </c>
      <c r="T33" s="11">
        <v>23.703133095052024</v>
      </c>
      <c r="U33" s="11">
        <v>23.052433469359006</v>
      </c>
      <c r="V33" s="11">
        <v>21.909636294259879</v>
      </c>
      <c r="W33" s="11">
        <v>21.11055163305133</v>
      </c>
      <c r="X33" s="11">
        <v>21.922974570352874</v>
      </c>
      <c r="Y33" s="11">
        <v>22.157349486021417</v>
      </c>
      <c r="Z33" s="11">
        <v>22.426353175062765</v>
      </c>
      <c r="AA33" s="11">
        <v>22.707177051161757</v>
      </c>
      <c r="AB33" s="11">
        <v>22.953062307058591</v>
      </c>
      <c r="AC33" s="11">
        <v>23.185639638468015</v>
      </c>
      <c r="AD33" s="11">
        <v>23.411587028763822</v>
      </c>
      <c r="AE33" s="11">
        <v>23.657612368050025</v>
      </c>
      <c r="AF33" s="11">
        <v>23.896376205542886</v>
      </c>
      <c r="AG33" s="11">
        <v>24.135665621864529</v>
      </c>
      <c r="AH33" s="11">
        <v>24.381249435426341</v>
      </c>
      <c r="AI33" s="11">
        <v>24.624303438268115</v>
      </c>
      <c r="AJ33" s="11">
        <v>24.884410427960216</v>
      </c>
      <c r="AK33" s="11">
        <v>25.14741833002789</v>
      </c>
      <c r="AL33" s="11">
        <v>25.401535280480452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5.591672401738391</v>
      </c>
      <c r="N34" s="11">
        <v>6.2395189311679777</v>
      </c>
      <c r="O34" s="11">
        <v>5.6742232600488363</v>
      </c>
      <c r="P34" s="11">
        <v>5.8259156059207955</v>
      </c>
      <c r="Q34" s="11">
        <v>5.4400336256785424</v>
      </c>
      <c r="R34" s="11">
        <v>6.4696831393279011</v>
      </c>
      <c r="S34" s="11">
        <v>6.786970839697414</v>
      </c>
      <c r="T34" s="11">
        <v>7.2564874414169784</v>
      </c>
      <c r="U34" s="11">
        <v>6.3111581701325621</v>
      </c>
      <c r="V34" s="11">
        <v>6.4405878979009943</v>
      </c>
      <c r="W34" s="11">
        <v>5.8418268841951067</v>
      </c>
      <c r="X34" s="11">
        <v>5.8146518307256052</v>
      </c>
      <c r="Y34" s="11">
        <v>5.8159440652620109</v>
      </c>
      <c r="Z34" s="11">
        <v>5.8350797724234464</v>
      </c>
      <c r="AA34" s="11">
        <v>5.8679546014902062</v>
      </c>
      <c r="AB34" s="11">
        <v>5.8929378024045516</v>
      </c>
      <c r="AC34" s="11">
        <v>5.9123876399077027</v>
      </c>
      <c r="AD34" s="11">
        <v>5.9316232531505433</v>
      </c>
      <c r="AE34" s="11">
        <v>5.948227027505637</v>
      </c>
      <c r="AF34" s="11">
        <v>5.9637255207996374</v>
      </c>
      <c r="AG34" s="11">
        <v>5.9809584322958846</v>
      </c>
      <c r="AH34" s="11">
        <v>6.0007406465645197</v>
      </c>
      <c r="AI34" s="11">
        <v>6.0199505365003692</v>
      </c>
      <c r="AJ34" s="11">
        <v>6.037514883974473</v>
      </c>
      <c r="AK34" s="11">
        <v>6.0606291180580358</v>
      </c>
      <c r="AL34" s="11">
        <v>6.0876405004060183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0.39528416685383044</v>
      </c>
      <c r="N35" s="11">
        <v>0.26222791045333116</v>
      </c>
      <c r="O35" s="11">
        <v>0.26677246371583663</v>
      </c>
      <c r="P35" s="11">
        <v>0.23222859799592913</v>
      </c>
      <c r="Q35" s="11">
        <v>0.27908606724751395</v>
      </c>
      <c r="R35" s="11">
        <v>0.25924546734317794</v>
      </c>
      <c r="S35" s="11">
        <v>0.22450451999462681</v>
      </c>
      <c r="T35" s="11">
        <v>0.25650687319876947</v>
      </c>
      <c r="U35" s="11">
        <v>0.27149197943856451</v>
      </c>
      <c r="V35" s="11">
        <v>0.24308370406730159</v>
      </c>
      <c r="W35" s="11">
        <v>0.30576033023996019</v>
      </c>
      <c r="X35" s="11">
        <v>0.23636076125038397</v>
      </c>
      <c r="Y35" s="11">
        <v>0.23918241140866217</v>
      </c>
      <c r="Z35" s="11">
        <v>0.24216286570684262</v>
      </c>
      <c r="AA35" s="11">
        <v>0.24543374599873449</v>
      </c>
      <c r="AB35" s="11">
        <v>0.24884857559540061</v>
      </c>
      <c r="AC35" s="11">
        <v>0.25166366645569349</v>
      </c>
      <c r="AD35" s="11">
        <v>0.25438926403929363</v>
      </c>
      <c r="AE35" s="11">
        <v>0.2566838429900053</v>
      </c>
      <c r="AF35" s="11">
        <v>0.25991567400130627</v>
      </c>
      <c r="AG35" s="11">
        <v>0.26261124324917007</v>
      </c>
      <c r="AH35" s="11">
        <v>0.26525297314156515</v>
      </c>
      <c r="AI35" s="11">
        <v>0.26754317594779353</v>
      </c>
      <c r="AJ35" s="11">
        <v>0.27068438345660623</v>
      </c>
      <c r="AK35" s="11">
        <v>0.27294268435351909</v>
      </c>
      <c r="AL35" s="11">
        <v>0.27601088667102347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21.647964016216953</v>
      </c>
      <c r="N37" s="87">
        <f t="shared" ref="N37:AL37" si="19">SUM(N38:N39)</f>
        <v>22.237474488093667</v>
      </c>
      <c r="O37" s="87">
        <f t="shared" si="19"/>
        <v>23.913660445914729</v>
      </c>
      <c r="P37" s="87">
        <f t="shared" si="19"/>
        <v>22.875076595458619</v>
      </c>
      <c r="Q37" s="87">
        <f t="shared" si="19"/>
        <v>24.988422083265178</v>
      </c>
      <c r="R37" s="87">
        <f t="shared" si="19"/>
        <v>23.350914488259292</v>
      </c>
      <c r="S37" s="87">
        <f t="shared" si="19"/>
        <v>23.25760896434949</v>
      </c>
      <c r="T37" s="87">
        <f t="shared" si="19"/>
        <v>24.32188349234573</v>
      </c>
      <c r="U37" s="87">
        <f t="shared" si="19"/>
        <v>23.689595873948363</v>
      </c>
      <c r="V37" s="87">
        <f t="shared" si="19"/>
        <v>23.117846465491599</v>
      </c>
      <c r="W37" s="87">
        <f t="shared" si="19"/>
        <v>22.776022271702828</v>
      </c>
      <c r="X37" s="87">
        <f t="shared" si="19"/>
        <v>22.883140514775786</v>
      </c>
      <c r="Y37" s="87">
        <f t="shared" si="19"/>
        <v>22.984418377597603</v>
      </c>
      <c r="Z37" s="87">
        <f t="shared" si="19"/>
        <v>23.102954426956568</v>
      </c>
      <c r="AA37" s="87">
        <f t="shared" si="19"/>
        <v>23.241070958251324</v>
      </c>
      <c r="AB37" s="87">
        <f t="shared" si="19"/>
        <v>23.322431912111362</v>
      </c>
      <c r="AC37" s="87">
        <f t="shared" si="19"/>
        <v>23.383251930088235</v>
      </c>
      <c r="AD37" s="87">
        <f t="shared" si="19"/>
        <v>23.438440271072526</v>
      </c>
      <c r="AE37" s="87">
        <f t="shared" si="19"/>
        <v>23.489625969102889</v>
      </c>
      <c r="AF37" s="87">
        <f t="shared" si="19"/>
        <v>23.542829002989869</v>
      </c>
      <c r="AG37" s="87">
        <f t="shared" si="19"/>
        <v>23.600732774145669</v>
      </c>
      <c r="AH37" s="87">
        <f t="shared" si="19"/>
        <v>23.674447859810464</v>
      </c>
      <c r="AI37" s="87">
        <f t="shared" si="19"/>
        <v>23.744535736229047</v>
      </c>
      <c r="AJ37" s="87">
        <f t="shared" si="19"/>
        <v>23.819561031754951</v>
      </c>
      <c r="AK37" s="87">
        <f t="shared" si="19"/>
        <v>23.882942618920524</v>
      </c>
      <c r="AL37" s="87">
        <f t="shared" si="19"/>
        <v>23.931391787341216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17.387659817849272</v>
      </c>
      <c r="N38" s="11">
        <v>17.945881827360971</v>
      </c>
      <c r="O38" s="11">
        <v>19.413760973607893</v>
      </c>
      <c r="P38" s="11">
        <v>18.426058209524264</v>
      </c>
      <c r="Q38" s="11">
        <v>20.467624543198109</v>
      </c>
      <c r="R38" s="11">
        <v>18.487794894167543</v>
      </c>
      <c r="S38" s="11">
        <v>18.363739504103613</v>
      </c>
      <c r="T38" s="11">
        <v>18.657726183368329</v>
      </c>
      <c r="U38" s="11">
        <v>17.872514919280881</v>
      </c>
      <c r="V38" s="11">
        <v>17.314137457152146</v>
      </c>
      <c r="W38" s="11">
        <v>16.853799106514906</v>
      </c>
      <c r="X38" s="11">
        <v>15.683536405328889</v>
      </c>
      <c r="Y38" s="11">
        <v>15.628735532162802</v>
      </c>
      <c r="Z38" s="11">
        <v>15.605654086258324</v>
      </c>
      <c r="AA38" s="11">
        <v>15.600468266727651</v>
      </c>
      <c r="AB38" s="11">
        <v>15.55307240997284</v>
      </c>
      <c r="AC38" s="11">
        <v>15.491278273568062</v>
      </c>
      <c r="AD38" s="11">
        <v>15.420390173061044</v>
      </c>
      <c r="AE38" s="11">
        <v>15.342984978670845</v>
      </c>
      <c r="AF38" s="11">
        <v>15.265221453239073</v>
      </c>
      <c r="AG38" s="11">
        <v>15.188410431784385</v>
      </c>
      <c r="AH38" s="11">
        <v>15.131408827113452</v>
      </c>
      <c r="AI38" s="11">
        <v>15.072977903169665</v>
      </c>
      <c r="AJ38" s="11">
        <v>15.013543592834056</v>
      </c>
      <c r="AK38" s="11">
        <v>14.942111711457638</v>
      </c>
      <c r="AL38" s="11">
        <v>14.853776476945733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4.2603041983676793</v>
      </c>
      <c r="N39" s="11">
        <v>4.2915926607326966</v>
      </c>
      <c r="O39" s="11">
        <v>4.4998994723068346</v>
      </c>
      <c r="P39" s="11">
        <v>4.4490183859343562</v>
      </c>
      <c r="Q39" s="11">
        <v>4.5207975400670666</v>
      </c>
      <c r="R39" s="11">
        <v>4.8631195940917502</v>
      </c>
      <c r="S39" s="11">
        <v>4.8938694602458765</v>
      </c>
      <c r="T39" s="11">
        <v>5.6641573089774022</v>
      </c>
      <c r="U39" s="11">
        <v>5.81708095466748</v>
      </c>
      <c r="V39" s="11">
        <v>5.8037090083394522</v>
      </c>
      <c r="W39" s="11">
        <v>5.9222231651879218</v>
      </c>
      <c r="X39" s="11">
        <v>7.1996041094468977</v>
      </c>
      <c r="Y39" s="11">
        <v>7.3556828454348011</v>
      </c>
      <c r="Z39" s="11">
        <v>7.4973003406982439</v>
      </c>
      <c r="AA39" s="11">
        <v>7.6406026915236742</v>
      </c>
      <c r="AB39" s="11">
        <v>7.7693595021385242</v>
      </c>
      <c r="AC39" s="11">
        <v>7.8919736565201744</v>
      </c>
      <c r="AD39" s="11">
        <v>8.0180500980114822</v>
      </c>
      <c r="AE39" s="11">
        <v>8.1466409904320454</v>
      </c>
      <c r="AF39" s="11">
        <v>8.2776075497507975</v>
      </c>
      <c r="AG39" s="11">
        <v>8.4123223423612856</v>
      </c>
      <c r="AH39" s="11">
        <v>8.5430390326970134</v>
      </c>
      <c r="AI39" s="11">
        <v>8.6715578330593797</v>
      </c>
      <c r="AJ39" s="11">
        <v>8.8060174389208949</v>
      </c>
      <c r="AK39" s="11">
        <v>8.9408309074628836</v>
      </c>
      <c r="AL39" s="11">
        <v>9.0776153103954833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22.015476361175303</v>
      </c>
      <c r="N41" s="87">
        <f t="shared" ref="N41" si="20">SUM(N42:N43)</f>
        <v>20.703751308948888</v>
      </c>
      <c r="O41" s="87">
        <f t="shared" ref="O41" si="21">SUM(O42:O43)</f>
        <v>21.293936160139165</v>
      </c>
      <c r="P41" s="87">
        <f t="shared" ref="P41" si="22">SUM(P42:P43)</f>
        <v>20.46322825879497</v>
      </c>
      <c r="Q41" s="87">
        <f t="shared" ref="Q41" si="23">SUM(Q42:Q43)</f>
        <v>22.185316371356311</v>
      </c>
      <c r="R41" s="87">
        <f t="shared" ref="R41" si="24">SUM(R42:R43)</f>
        <v>23.140406448960825</v>
      </c>
      <c r="S41" s="87">
        <f t="shared" ref="S41" si="25">SUM(S42:S43)</f>
        <v>26.359530862640156</v>
      </c>
      <c r="T41" s="87">
        <f t="shared" ref="T41" si="26">SUM(T42:T43)</f>
        <v>27.56729062257158</v>
      </c>
      <c r="U41" s="87">
        <f t="shared" ref="U41" si="27">SUM(U42:U43)</f>
        <v>23.3582108212177</v>
      </c>
      <c r="V41" s="87">
        <f t="shared" ref="V41" si="28">SUM(V42:V43)</f>
        <v>24.645444827039679</v>
      </c>
      <c r="W41" s="87">
        <f t="shared" ref="W41" si="29">SUM(W42:W43)</f>
        <v>21.446071380724455</v>
      </c>
      <c r="X41" s="87">
        <f t="shared" ref="X41" si="30">SUM(X42:X43)</f>
        <v>24.165629304125876</v>
      </c>
      <c r="Y41" s="87">
        <f t="shared" ref="Y41" si="31">SUM(Y42:Y43)</f>
        <v>24.226803990923734</v>
      </c>
      <c r="Z41" s="87">
        <f t="shared" ref="Z41" si="32">SUM(Z42:Z43)</f>
        <v>24.294011668766121</v>
      </c>
      <c r="AA41" s="87">
        <f t="shared" ref="AA41" si="33">SUM(AA42:AA43)</f>
        <v>24.374567696126348</v>
      </c>
      <c r="AB41" s="87">
        <f t="shared" ref="AB41" si="34">SUM(AB42:AB43)</f>
        <v>24.401511171085183</v>
      </c>
      <c r="AC41" s="87">
        <f t="shared" ref="AC41" si="35">SUM(AC42:AC43)</f>
        <v>24.432806617014332</v>
      </c>
      <c r="AD41" s="87">
        <f t="shared" ref="AD41" si="36">SUM(AD42:AD43)</f>
        <v>24.453695337770014</v>
      </c>
      <c r="AE41" s="87">
        <f t="shared" ref="AE41" si="37">SUM(AE42:AE43)</f>
        <v>24.465914153434419</v>
      </c>
      <c r="AF41" s="87">
        <f t="shared" ref="AF41" si="38">SUM(AF42:AF43)</f>
        <v>24.468120184953428</v>
      </c>
      <c r="AG41" s="87">
        <f t="shared" ref="AG41" si="39">SUM(AG42:AG43)</f>
        <v>24.476441833714667</v>
      </c>
      <c r="AH41" s="87">
        <f t="shared" ref="AH41" si="40">SUM(AH42:AH43)</f>
        <v>24.473623220030877</v>
      </c>
      <c r="AI41" s="87">
        <f t="shared" ref="AI41" si="41">SUM(AI42:AI43)</f>
        <v>24.483161711176201</v>
      </c>
      <c r="AJ41" s="87">
        <f t="shared" ref="AJ41" si="42">SUM(AJ42:AJ43)</f>
        <v>24.490925629680511</v>
      </c>
      <c r="AK41" s="87">
        <f t="shared" ref="AK41" si="43">SUM(AK42:AK43)</f>
        <v>24.482685985258996</v>
      </c>
      <c r="AL41" s="87">
        <f t="shared" ref="AL41" si="44">SUM(AL42:AL43)</f>
        <v>24.464901392093509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11.63661998441037</v>
      </c>
      <c r="N42" s="11">
        <v>10.77765418747039</v>
      </c>
      <c r="O42" s="11">
        <v>10.954133591787517</v>
      </c>
      <c r="P42" s="11">
        <v>11.415791217204415</v>
      </c>
      <c r="Q42" s="11">
        <v>12.095115116071206</v>
      </c>
      <c r="R42" s="11">
        <v>12.11990507456515</v>
      </c>
      <c r="S42" s="11">
        <v>12.102048290937139</v>
      </c>
      <c r="T42" s="11">
        <v>12.239511575019032</v>
      </c>
      <c r="U42" s="11">
        <v>12.097480291391415</v>
      </c>
      <c r="V42" s="11">
        <v>11.246567023941928</v>
      </c>
      <c r="W42" s="11">
        <v>9.6346175429083818</v>
      </c>
      <c r="X42" s="11">
        <v>11.607509852652647</v>
      </c>
      <c r="Y42" s="11">
        <v>11.629440140875328</v>
      </c>
      <c r="Z42" s="11">
        <v>11.64875836113478</v>
      </c>
      <c r="AA42" s="11">
        <v>11.671376543134489</v>
      </c>
      <c r="AB42" s="11">
        <v>11.652086264905332</v>
      </c>
      <c r="AC42" s="11">
        <v>11.653970758140261</v>
      </c>
      <c r="AD42" s="11">
        <v>11.651418665893758</v>
      </c>
      <c r="AE42" s="11">
        <v>11.643007219483049</v>
      </c>
      <c r="AF42" s="11">
        <v>11.627542924970586</v>
      </c>
      <c r="AG42" s="11">
        <v>11.614643653135991</v>
      </c>
      <c r="AH42" s="11">
        <v>11.594488150507786</v>
      </c>
      <c r="AI42" s="11">
        <v>11.58552378909453</v>
      </c>
      <c r="AJ42" s="11">
        <v>11.576074543640161</v>
      </c>
      <c r="AK42" s="11">
        <v>11.551163307026929</v>
      </c>
      <c r="AL42" s="11">
        <v>11.516695604862987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10.378856376764935</v>
      </c>
      <c r="N43" s="11">
        <v>9.9260971214785005</v>
      </c>
      <c r="O43" s="11">
        <v>10.339802568351647</v>
      </c>
      <c r="P43" s="11">
        <v>9.0474370415905572</v>
      </c>
      <c r="Q43" s="11">
        <v>10.090201255285105</v>
      </c>
      <c r="R43" s="11">
        <v>11.020501374395677</v>
      </c>
      <c r="S43" s="11">
        <v>14.257482571703017</v>
      </c>
      <c r="T43" s="11">
        <v>15.327779047552548</v>
      </c>
      <c r="U43" s="11">
        <v>11.260730529826285</v>
      </c>
      <c r="V43" s="11">
        <v>13.398877803097751</v>
      </c>
      <c r="W43" s="11">
        <v>11.811453837816073</v>
      </c>
      <c r="X43" s="11">
        <v>12.558119451473228</v>
      </c>
      <c r="Y43" s="11">
        <v>12.597363850048405</v>
      </c>
      <c r="Z43" s="11">
        <v>12.645253307631341</v>
      </c>
      <c r="AA43" s="11">
        <v>12.703191152991858</v>
      </c>
      <c r="AB43" s="11">
        <v>12.749424906179852</v>
      </c>
      <c r="AC43" s="11">
        <v>12.778835858874071</v>
      </c>
      <c r="AD43" s="11">
        <v>12.802276671876255</v>
      </c>
      <c r="AE43" s="11">
        <v>12.822906933951369</v>
      </c>
      <c r="AF43" s="11">
        <v>12.84057725998284</v>
      </c>
      <c r="AG43" s="11">
        <v>12.861798180578674</v>
      </c>
      <c r="AH43" s="11">
        <v>12.879135069523091</v>
      </c>
      <c r="AI43" s="11">
        <v>12.897637922081669</v>
      </c>
      <c r="AJ43" s="11">
        <v>12.914851086040349</v>
      </c>
      <c r="AK43" s="11">
        <v>12.931522678232067</v>
      </c>
      <c r="AL43" s="11">
        <v>12.948205787230521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32.562787554744943</v>
      </c>
      <c r="N45" s="87">
        <f t="shared" ref="N45" si="45">SUM(N46:N47)</f>
        <v>30.265968177823488</v>
      </c>
      <c r="O45" s="87">
        <f t="shared" ref="O45" si="46">SUM(O46:O47)</f>
        <v>31.427611224836813</v>
      </c>
      <c r="P45" s="87">
        <f t="shared" ref="P45" si="47">SUM(P46:P47)</f>
        <v>29.771646083403123</v>
      </c>
      <c r="Q45" s="87">
        <f t="shared" ref="Q45" si="48">SUM(Q46:Q47)</f>
        <v>31.989979805712707</v>
      </c>
      <c r="R45" s="87">
        <f t="shared" ref="R45" si="49">SUM(R46:R47)</f>
        <v>32.603016976113679</v>
      </c>
      <c r="S45" s="87">
        <f t="shared" ref="S45" si="50">SUM(S46:S47)</f>
        <v>33.573398316506356</v>
      </c>
      <c r="T45" s="87">
        <f t="shared" ref="T45" si="51">SUM(T46:T47)</f>
        <v>34.888106602033204</v>
      </c>
      <c r="U45" s="87">
        <f t="shared" ref="U45" si="52">SUM(U46:U47)</f>
        <v>33.91490204195086</v>
      </c>
      <c r="V45" s="87">
        <f t="shared" ref="V45" si="53">SUM(V46:V47)</f>
        <v>35.615603197680684</v>
      </c>
      <c r="W45" s="87">
        <f t="shared" ref="W45" si="54">SUM(W46:W47)</f>
        <v>31.594118680459662</v>
      </c>
      <c r="X45" s="87">
        <f t="shared" ref="X45" si="55">SUM(X46:X47)</f>
        <v>31.651666454314551</v>
      </c>
      <c r="Y45" s="87">
        <f t="shared" ref="Y45" si="56">SUM(Y46:Y47)</f>
        <v>31.665620802615202</v>
      </c>
      <c r="Z45" s="87">
        <f t="shared" ref="Z45" si="57">SUM(Z46:Z47)</f>
        <v>31.564514630727373</v>
      </c>
      <c r="AA45" s="87">
        <f t="shared" ref="AA45" si="58">SUM(AA46:AA47)</f>
        <v>31.469640967946244</v>
      </c>
      <c r="AB45" s="87">
        <f t="shared" ref="AB45" si="59">SUM(AB46:AB47)</f>
        <v>31.418359384269721</v>
      </c>
      <c r="AC45" s="87">
        <f t="shared" ref="AC45" si="60">SUM(AC46:AC47)</f>
        <v>31.318088271619246</v>
      </c>
      <c r="AD45" s="87">
        <f t="shared" ref="AD45" si="61">SUM(AD46:AD47)</f>
        <v>31.165669471940653</v>
      </c>
      <c r="AE45" s="87">
        <f t="shared" ref="AE45" si="62">SUM(AE46:AE47)</f>
        <v>31.031310782358133</v>
      </c>
      <c r="AF45" s="87">
        <f t="shared" ref="AF45" si="63">SUM(AF46:AF47)</f>
        <v>30.908369943607738</v>
      </c>
      <c r="AG45" s="87">
        <f t="shared" ref="AG45" si="64">SUM(AG46:AG47)</f>
        <v>30.804971778879196</v>
      </c>
      <c r="AH45" s="87">
        <f t="shared" ref="AH45" si="65">SUM(AH46:AH47)</f>
        <v>30.686955066445584</v>
      </c>
      <c r="AI45" s="87">
        <f t="shared" ref="AI45" si="66">SUM(AI46:AI47)</f>
        <v>30.580579825680331</v>
      </c>
      <c r="AJ45" s="87">
        <f t="shared" ref="AJ45" si="67">SUM(AJ46:AJ47)</f>
        <v>30.467304309967236</v>
      </c>
      <c r="AK45" s="87">
        <f t="shared" ref="AK45" si="68">SUM(AK46:AK47)</f>
        <v>30.349090819974396</v>
      </c>
      <c r="AL45" s="87">
        <f t="shared" ref="AL45" si="69">SUM(AL46:AL47)</f>
        <v>30.230460344700163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5.724368934490462</v>
      </c>
      <c r="N46" s="11">
        <v>5.2398638203577832</v>
      </c>
      <c r="O46" s="11">
        <v>5.2768889174342348</v>
      </c>
      <c r="P46" s="11">
        <v>5.2443014947150202</v>
      </c>
      <c r="Q46" s="11">
        <v>6.0039193893202887</v>
      </c>
      <c r="R46" s="11">
        <v>6.3052049007695761</v>
      </c>
      <c r="S46" s="11">
        <v>6.6760562808059518</v>
      </c>
      <c r="T46" s="11">
        <v>6.2274365456944771</v>
      </c>
      <c r="U46" s="11">
        <v>5.9218097368662468</v>
      </c>
      <c r="V46" s="11">
        <v>5.7759610454543733</v>
      </c>
      <c r="W46" s="11">
        <v>4.9681497222554007</v>
      </c>
      <c r="X46" s="11">
        <v>4.2476899724680681</v>
      </c>
      <c r="Y46" s="11">
        <v>4.2408143687420337</v>
      </c>
      <c r="Z46" s="11">
        <v>4.2380479202077384</v>
      </c>
      <c r="AA46" s="11">
        <v>4.2372213444858913</v>
      </c>
      <c r="AB46" s="11">
        <v>4.2301032453367613</v>
      </c>
      <c r="AC46" s="11">
        <v>4.2120791283155663</v>
      </c>
      <c r="AD46" s="11">
        <v>4.1885616556048513</v>
      </c>
      <c r="AE46" s="11">
        <v>4.1728575924766087</v>
      </c>
      <c r="AF46" s="11">
        <v>4.1558037971060191</v>
      </c>
      <c r="AG46" s="11">
        <v>4.1394546577851967</v>
      </c>
      <c r="AH46" s="11">
        <v>4.1226049387957318</v>
      </c>
      <c r="AI46" s="11">
        <v>4.1070987176104374</v>
      </c>
      <c r="AJ46" s="11">
        <v>4.0920583010559533</v>
      </c>
      <c r="AK46" s="11">
        <v>4.0784165485250625</v>
      </c>
      <c r="AL46" s="11">
        <v>4.0645247357973924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26.838418620254483</v>
      </c>
      <c r="N47" s="11">
        <v>25.026104357465705</v>
      </c>
      <c r="O47" s="11">
        <v>26.150722307402578</v>
      </c>
      <c r="P47" s="11">
        <v>24.527344588688102</v>
      </c>
      <c r="Q47" s="11">
        <v>25.986060416392419</v>
      </c>
      <c r="R47" s="11">
        <v>26.297812075344101</v>
      </c>
      <c r="S47" s="11">
        <v>26.897342035700401</v>
      </c>
      <c r="T47" s="11">
        <v>28.660670056338731</v>
      </c>
      <c r="U47" s="11">
        <v>27.993092305084613</v>
      </c>
      <c r="V47" s="11">
        <v>29.839642152226311</v>
      </c>
      <c r="W47" s="11">
        <v>26.625968958204261</v>
      </c>
      <c r="X47" s="11">
        <v>27.403976481846481</v>
      </c>
      <c r="Y47" s="11">
        <v>27.424806433873169</v>
      </c>
      <c r="Z47" s="11">
        <v>27.326466710519636</v>
      </c>
      <c r="AA47" s="11">
        <v>27.232419623460352</v>
      </c>
      <c r="AB47" s="11">
        <v>27.18825613893296</v>
      </c>
      <c r="AC47" s="11">
        <v>27.10600914330368</v>
      </c>
      <c r="AD47" s="11">
        <v>26.977107816335803</v>
      </c>
      <c r="AE47" s="11">
        <v>26.858453189881523</v>
      </c>
      <c r="AF47" s="11">
        <v>26.752566146501717</v>
      </c>
      <c r="AG47" s="11">
        <v>26.665517121093998</v>
      </c>
      <c r="AH47" s="11">
        <v>26.564350127649853</v>
      </c>
      <c r="AI47" s="11">
        <v>26.473481108069894</v>
      </c>
      <c r="AJ47" s="11">
        <v>26.375246008911283</v>
      </c>
      <c r="AK47" s="11">
        <v>26.270674271449334</v>
      </c>
      <c r="AL47" s="11">
        <v>26.165935608902771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265.45600000000002</v>
      </c>
      <c r="N49" s="87">
        <f t="shared" si="70"/>
        <v>258.68399999999997</v>
      </c>
      <c r="O49" s="87">
        <f t="shared" si="70"/>
        <v>266.11200000000008</v>
      </c>
      <c r="P49" s="87">
        <f t="shared" si="70"/>
        <v>264.05099999999999</v>
      </c>
      <c r="Q49" s="87">
        <f t="shared" si="70"/>
        <v>279.94500000000011</v>
      </c>
      <c r="R49" s="87">
        <f t="shared" si="70"/>
        <v>282.63099999999997</v>
      </c>
      <c r="S49" s="87">
        <f t="shared" si="70"/>
        <v>291.72899999999987</v>
      </c>
      <c r="T49" s="87">
        <f t="shared" si="70"/>
        <v>305.38499999999999</v>
      </c>
      <c r="U49" s="87">
        <f t="shared" si="70"/>
        <v>304.47500000000008</v>
      </c>
      <c r="V49" s="87">
        <f t="shared" si="70"/>
        <v>303.53000000000003</v>
      </c>
      <c r="W49" s="87">
        <f t="shared" si="70"/>
        <v>294.91000000000008</v>
      </c>
      <c r="X49" s="87">
        <f t="shared" si="70"/>
        <v>296.06100000000004</v>
      </c>
      <c r="Y49" s="87">
        <f t="shared" si="70"/>
        <v>297.44799999999992</v>
      </c>
      <c r="Z49" s="87">
        <f t="shared" si="70"/>
        <v>299.13299999999992</v>
      </c>
      <c r="AA49" s="87">
        <f t="shared" si="70"/>
        <v>301.17699999999996</v>
      </c>
      <c r="AB49" s="87">
        <f t="shared" si="70"/>
        <v>302.78199999999993</v>
      </c>
      <c r="AC49" s="87">
        <f t="shared" si="70"/>
        <v>304.1149999999999</v>
      </c>
      <c r="AD49" s="87">
        <f t="shared" si="70"/>
        <v>305.31099999999986</v>
      </c>
      <c r="AE49" s="87">
        <f t="shared" ref="AE49:AL49" si="71">SUM(AE5,AE9,AE15,AE22,AE26,AE32,AE37,AE41,AE45)</f>
        <v>306.48900000000015</v>
      </c>
      <c r="AF49" s="87">
        <f t="shared" si="71"/>
        <v>307.65499999999992</v>
      </c>
      <c r="AG49" s="87">
        <f t="shared" si="71"/>
        <v>308.94499999999999</v>
      </c>
      <c r="AH49" s="87">
        <f t="shared" si="71"/>
        <v>310.20699999999994</v>
      </c>
      <c r="AI49" s="87">
        <f t="shared" si="71"/>
        <v>311.47500000000002</v>
      </c>
      <c r="AJ49" s="87">
        <f t="shared" si="71"/>
        <v>312.75000000000017</v>
      </c>
      <c r="AK49" s="87">
        <f t="shared" si="71"/>
        <v>314.00599999999991</v>
      </c>
      <c r="AL49" s="87">
        <f t="shared" si="71"/>
        <v>315.26199999999994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7.4921844425642106E-2</v>
      </c>
      <c r="N52" s="337">
        <f t="shared" si="73"/>
        <v>8.2615626439973763E-2</v>
      </c>
      <c r="O52" s="337">
        <f t="shared" si="73"/>
        <v>8.3243680906360334E-2</v>
      </c>
      <c r="P52" s="337">
        <f t="shared" si="73"/>
        <v>8.5556586011753991E-2</v>
      </c>
      <c r="Q52" s="337">
        <f t="shared" si="73"/>
        <v>8.461633406168563E-2</v>
      </c>
      <c r="R52" s="337">
        <f t="shared" si="73"/>
        <v>8.5185847049334365E-2</v>
      </c>
      <c r="S52" s="337">
        <f t="shared" si="73"/>
        <v>8.6624380443848736E-2</v>
      </c>
      <c r="T52" s="337">
        <f t="shared" si="73"/>
        <v>8.8768050671120133E-2</v>
      </c>
      <c r="U52" s="337">
        <f t="shared" si="73"/>
        <v>9.0747840009096858E-2</v>
      </c>
      <c r="V52" s="337">
        <f t="shared" si="73"/>
        <v>9.2844893619774035E-2</v>
      </c>
      <c r="W52" s="337">
        <f t="shared" si="73"/>
        <v>9.8069358112683927E-2</v>
      </c>
      <c r="X52" s="337">
        <f t="shared" si="73"/>
        <v>9.5011099038055408E-2</v>
      </c>
      <c r="Y52" s="337">
        <f t="shared" si="73"/>
        <v>9.5790272557261372E-2</v>
      </c>
      <c r="Z52" s="337">
        <f t="shared" si="73"/>
        <v>9.6535602661392009E-2</v>
      </c>
      <c r="AA52" s="337">
        <f t="shared" si="73"/>
        <v>9.7304850305414511E-2</v>
      </c>
      <c r="AB52" s="337">
        <f t="shared" si="73"/>
        <v>9.8103349412251822E-2</v>
      </c>
      <c r="AC52" s="337">
        <f t="shared" si="73"/>
        <v>9.889686396024816E-2</v>
      </c>
      <c r="AD52" s="337">
        <f t="shared" si="73"/>
        <v>9.9703323832459986E-2</v>
      </c>
      <c r="AE52" s="337">
        <f t="shared" ref="AE52:AL52" si="74">AE5/AE$49</f>
        <v>0.1005454525009168</v>
      </c>
      <c r="AF52" s="337">
        <f t="shared" si="74"/>
        <v>0.10140503276424076</v>
      </c>
      <c r="AG52" s="337">
        <f t="shared" si="74"/>
        <v>0.10228954943258586</v>
      </c>
      <c r="AH52" s="337">
        <f t="shared" si="74"/>
        <v>0.1031707247767979</v>
      </c>
      <c r="AI52" s="337">
        <f t="shared" si="74"/>
        <v>0.10403788414629178</v>
      </c>
      <c r="AJ52" s="337">
        <f t="shared" si="74"/>
        <v>0.10493452552768216</v>
      </c>
      <c r="AK52" s="337">
        <f t="shared" si="74"/>
        <v>0.10587595252117762</v>
      </c>
      <c r="AL52" s="337">
        <f t="shared" si="74"/>
        <v>0.10683741846956794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5.1565044267253141E-2</v>
      </c>
      <c r="N53" s="336">
        <f t="shared" si="75"/>
        <v>5.6940962210146974E-2</v>
      </c>
      <c r="O53" s="336">
        <f t="shared" si="75"/>
        <v>5.7154056216644739E-2</v>
      </c>
      <c r="P53" s="336">
        <f t="shared" si="75"/>
        <v>5.8830823556820531E-2</v>
      </c>
      <c r="Q53" s="336">
        <f t="shared" si="75"/>
        <v>5.5924668496482345E-2</v>
      </c>
      <c r="R53" s="336">
        <f t="shared" si="75"/>
        <v>5.844656181398817E-2</v>
      </c>
      <c r="S53" s="336">
        <f t="shared" si="75"/>
        <v>6.2098906246905755E-2</v>
      </c>
      <c r="T53" s="336">
        <f t="shared" si="75"/>
        <v>6.2016585743164487E-2</v>
      </c>
      <c r="U53" s="336">
        <f t="shared" si="75"/>
        <v>6.4283419720928728E-2</v>
      </c>
      <c r="V53" s="336">
        <f t="shared" si="75"/>
        <v>6.5419030622169055E-2</v>
      </c>
      <c r="W53" s="336">
        <f t="shared" si="75"/>
        <v>6.8760394051410434E-2</v>
      </c>
      <c r="X53" s="336">
        <f t="shared" si="75"/>
        <v>6.1367541757243405E-2</v>
      </c>
      <c r="Y53" s="336">
        <f t="shared" si="75"/>
        <v>6.1708650713996546E-2</v>
      </c>
      <c r="Z53" s="336">
        <f t="shared" si="75"/>
        <v>6.2078060298121192E-2</v>
      </c>
      <c r="AA53" s="336">
        <f t="shared" si="75"/>
        <v>6.2460462131975918E-2</v>
      </c>
      <c r="AB53" s="336">
        <f t="shared" si="75"/>
        <v>6.2811329405652871E-2</v>
      </c>
      <c r="AC53" s="336">
        <f t="shared" si="75"/>
        <v>6.3178824657654828E-2</v>
      </c>
      <c r="AD53" s="336">
        <f t="shared" si="75"/>
        <v>6.3565992941039068E-2</v>
      </c>
      <c r="AE53" s="336">
        <f t="shared" ref="AE53:AL53" si="76">AE6/AE$49</f>
        <v>6.3974005904863532E-2</v>
      </c>
      <c r="AF53" s="336">
        <f t="shared" si="76"/>
        <v>6.4371513824907689E-2</v>
      </c>
      <c r="AG53" s="336">
        <f t="shared" si="76"/>
        <v>6.478490500285243E-2</v>
      </c>
      <c r="AH53" s="336">
        <f t="shared" si="76"/>
        <v>6.5191732007325878E-2</v>
      </c>
      <c r="AI53" s="336">
        <f t="shared" si="76"/>
        <v>6.5597335989693292E-2</v>
      </c>
      <c r="AJ53" s="336">
        <f t="shared" si="76"/>
        <v>6.6017134777453426E-2</v>
      </c>
      <c r="AK53" s="336">
        <f t="shared" si="76"/>
        <v>6.643565038866095E-2</v>
      </c>
      <c r="AL53" s="336">
        <f t="shared" si="76"/>
        <v>6.686424961498591E-2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2.3356800158388962E-2</v>
      </c>
      <c r="N54" s="336">
        <f t="shared" si="77"/>
        <v>2.5674664229826789E-2</v>
      </c>
      <c r="O54" s="336">
        <f t="shared" si="77"/>
        <v>2.6089624689715592E-2</v>
      </c>
      <c r="P54" s="336">
        <f t="shared" si="77"/>
        <v>2.6725762454933459E-2</v>
      </c>
      <c r="Q54" s="336">
        <f t="shared" si="77"/>
        <v>2.8691665565203285E-2</v>
      </c>
      <c r="R54" s="336">
        <f t="shared" si="77"/>
        <v>2.6739285235346192E-2</v>
      </c>
      <c r="S54" s="336">
        <f t="shared" si="77"/>
        <v>2.4525474196942985E-2</v>
      </c>
      <c r="T54" s="336">
        <f t="shared" si="77"/>
        <v>2.6751464927955635E-2</v>
      </c>
      <c r="U54" s="336">
        <f t="shared" si="77"/>
        <v>2.6464420288168131E-2</v>
      </c>
      <c r="V54" s="336">
        <f t="shared" si="77"/>
        <v>2.7425862997604984E-2</v>
      </c>
      <c r="W54" s="336">
        <f t="shared" si="77"/>
        <v>2.930896406127349E-2</v>
      </c>
      <c r="X54" s="336">
        <f t="shared" si="77"/>
        <v>3.3643557280812003E-2</v>
      </c>
      <c r="Y54" s="336">
        <f t="shared" si="77"/>
        <v>3.4081621843264819E-2</v>
      </c>
      <c r="Z54" s="336">
        <f t="shared" si="77"/>
        <v>3.4457542363270824E-2</v>
      </c>
      <c r="AA54" s="336">
        <f t="shared" si="77"/>
        <v>3.4844388173438594E-2</v>
      </c>
      <c r="AB54" s="336">
        <f t="shared" si="77"/>
        <v>3.5292020006598944E-2</v>
      </c>
      <c r="AC54" s="336">
        <f t="shared" si="77"/>
        <v>3.5718039302593339E-2</v>
      </c>
      <c r="AD54" s="336">
        <f t="shared" si="77"/>
        <v>3.6137330891420918E-2</v>
      </c>
      <c r="AE54" s="336">
        <f t="shared" ref="AE54:AL54" si="78">AE7/AE$49</f>
        <v>3.657144659605327E-2</v>
      </c>
      <c r="AF54" s="336">
        <f t="shared" si="78"/>
        <v>3.7033518939333064E-2</v>
      </c>
      <c r="AG54" s="336">
        <f t="shared" si="78"/>
        <v>3.7504644429733426E-2</v>
      </c>
      <c r="AH54" s="336">
        <f t="shared" si="78"/>
        <v>3.7978992769472017E-2</v>
      </c>
      <c r="AI54" s="336">
        <f t="shared" si="78"/>
        <v>3.8440548156598475E-2</v>
      </c>
      <c r="AJ54" s="336">
        <f t="shared" si="78"/>
        <v>3.8917390750228729E-2</v>
      </c>
      <c r="AK54" s="336">
        <f t="shared" si="78"/>
        <v>3.9440302132516682E-2</v>
      </c>
      <c r="AL54" s="336">
        <f t="shared" si="78"/>
        <v>3.9973168854582027E-2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0.17745498038617624</v>
      </c>
      <c r="N56" s="337">
        <f t="shared" si="79"/>
        <v>0.17749076980769402</v>
      </c>
      <c r="O56" s="337">
        <f t="shared" si="79"/>
        <v>0.17622871549892752</v>
      </c>
      <c r="P56" s="337">
        <f t="shared" si="79"/>
        <v>0.18384392966490984</v>
      </c>
      <c r="Q56" s="337">
        <f t="shared" si="79"/>
        <v>0.18017364247871415</v>
      </c>
      <c r="R56" s="337">
        <f t="shared" si="79"/>
        <v>0.17734006331202143</v>
      </c>
      <c r="S56" s="337">
        <f t="shared" si="79"/>
        <v>0.18533970871773764</v>
      </c>
      <c r="T56" s="337">
        <f t="shared" si="79"/>
        <v>0.1813088312435249</v>
      </c>
      <c r="U56" s="337">
        <f t="shared" si="79"/>
        <v>0.19366697112583184</v>
      </c>
      <c r="V56" s="337">
        <f t="shared" si="79"/>
        <v>0.19068046684111686</v>
      </c>
      <c r="W56" s="337">
        <f t="shared" si="79"/>
        <v>0.2052395053011391</v>
      </c>
      <c r="X56" s="337">
        <f t="shared" si="79"/>
        <v>0.20970182050305544</v>
      </c>
      <c r="Y56" s="337">
        <f t="shared" si="79"/>
        <v>0.21090244466081179</v>
      </c>
      <c r="Z56" s="337">
        <f t="shared" si="79"/>
        <v>0.21248922684420424</v>
      </c>
      <c r="AA56" s="337">
        <f t="shared" si="79"/>
        <v>0.21410147057745957</v>
      </c>
      <c r="AB56" s="337">
        <f t="shared" si="79"/>
        <v>0.2156409788128833</v>
      </c>
      <c r="AC56" s="337">
        <f t="shared" si="79"/>
        <v>0.21724519319836005</v>
      </c>
      <c r="AD56" s="337">
        <f t="shared" si="79"/>
        <v>0.21889852167567425</v>
      </c>
      <c r="AE56" s="337">
        <f t="shared" ref="AE56:AL56" si="80">AE9/AE$49</f>
        <v>0.2204753648049225</v>
      </c>
      <c r="AF56" s="337">
        <f t="shared" si="80"/>
        <v>0.22207552156253094</v>
      </c>
      <c r="AG56" s="337">
        <f t="shared" si="80"/>
        <v>0.22369710696374637</v>
      </c>
      <c r="AH56" s="337">
        <f t="shared" si="80"/>
        <v>0.22534638660253209</v>
      </c>
      <c r="AI56" s="337">
        <f t="shared" si="80"/>
        <v>0.22693059456191525</v>
      </c>
      <c r="AJ56" s="337">
        <f t="shared" si="80"/>
        <v>0.22853666005363005</v>
      </c>
      <c r="AK56" s="337">
        <f t="shared" si="80"/>
        <v>0.23012094585716084</v>
      </c>
      <c r="AL56" s="337">
        <f t="shared" si="80"/>
        <v>0.23162169823094489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4.7769932826470234E-2</v>
      </c>
      <c r="N57" s="336">
        <f t="shared" si="81"/>
        <v>4.6307999733955163E-2</v>
      </c>
      <c r="O57" s="336">
        <f t="shared" si="81"/>
        <v>4.5226489925778442E-2</v>
      </c>
      <c r="P57" s="336">
        <f t="shared" si="81"/>
        <v>4.7370106722442448E-2</v>
      </c>
      <c r="Q57" s="336">
        <f t="shared" si="81"/>
        <v>4.8836031297156704E-2</v>
      </c>
      <c r="R57" s="336">
        <f t="shared" si="81"/>
        <v>5.0011523739321898E-2</v>
      </c>
      <c r="S57" s="336">
        <f t="shared" si="81"/>
        <v>5.0985637100429755E-2</v>
      </c>
      <c r="T57" s="336">
        <f t="shared" si="81"/>
        <v>4.7900312487579873E-2</v>
      </c>
      <c r="U57" s="336">
        <f t="shared" si="81"/>
        <v>5.4891667453745789E-2</v>
      </c>
      <c r="V57" s="336">
        <f t="shared" si="81"/>
        <v>5.3981175620704897E-2</v>
      </c>
      <c r="W57" s="336">
        <f t="shared" si="81"/>
        <v>5.8437776073601587E-2</v>
      </c>
      <c r="X57" s="336">
        <f t="shared" si="81"/>
        <v>5.7847074831801522E-2</v>
      </c>
      <c r="Y57" s="336">
        <f t="shared" si="81"/>
        <v>5.8208078180347587E-2</v>
      </c>
      <c r="Z57" s="336">
        <f t="shared" si="81"/>
        <v>5.8666054709553835E-2</v>
      </c>
      <c r="AA57" s="336">
        <f t="shared" si="81"/>
        <v>5.9114713985258811E-2</v>
      </c>
      <c r="AB57" s="336">
        <f t="shared" si="81"/>
        <v>5.9522175962672424E-2</v>
      </c>
      <c r="AC57" s="336">
        <f t="shared" si="81"/>
        <v>5.990720493315109E-2</v>
      </c>
      <c r="AD57" s="336">
        <f t="shared" si="81"/>
        <v>6.0282650855308755E-2</v>
      </c>
      <c r="AE57" s="336">
        <f t="shared" ref="AE57:AL57" si="82">AE10/AE$49</f>
        <v>6.0647058851492464E-2</v>
      </c>
      <c r="AF57" s="336">
        <f t="shared" si="82"/>
        <v>6.1022408642916269E-2</v>
      </c>
      <c r="AG57" s="336">
        <f t="shared" si="82"/>
        <v>6.142202286162763E-2</v>
      </c>
      <c r="AH57" s="336">
        <f t="shared" si="82"/>
        <v>6.1816480596054081E-2</v>
      </c>
      <c r="AI57" s="336">
        <f t="shared" si="82"/>
        <v>6.2208798376986452E-2</v>
      </c>
      <c r="AJ57" s="336">
        <f t="shared" si="82"/>
        <v>6.2589787850619041E-2</v>
      </c>
      <c r="AK57" s="336">
        <f t="shared" si="82"/>
        <v>6.2980656612735011E-2</v>
      </c>
      <c r="AL57" s="336">
        <f t="shared" si="82"/>
        <v>6.3365926566224209E-2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Worcestershire</v>
      </c>
      <c r="L58" s="232" t="str">
        <f>'Occ T3'!A13</f>
        <v>22 Health professionals</v>
      </c>
      <c r="M58" s="336">
        <f t="shared" ref="M58:AD58" si="83">M11/M$49</f>
        <v>3.9016033428282929E-2</v>
      </c>
      <c r="N58" s="336">
        <f t="shared" si="83"/>
        <v>4.3467137565548923E-2</v>
      </c>
      <c r="O58" s="336">
        <f t="shared" si="83"/>
        <v>4.4647971061596604E-2</v>
      </c>
      <c r="P58" s="336">
        <f t="shared" si="83"/>
        <v>4.5067000670585305E-2</v>
      </c>
      <c r="Q58" s="336">
        <f t="shared" si="83"/>
        <v>4.4266277124696198E-2</v>
      </c>
      <c r="R58" s="336">
        <f t="shared" si="83"/>
        <v>4.1407255868096307E-2</v>
      </c>
      <c r="S58" s="336">
        <f t="shared" si="83"/>
        <v>4.5370022953725858E-2</v>
      </c>
      <c r="T58" s="336">
        <f t="shared" si="83"/>
        <v>4.7046733114300597E-2</v>
      </c>
      <c r="U58" s="336">
        <f t="shared" si="83"/>
        <v>4.6396838081409562E-2</v>
      </c>
      <c r="V58" s="336">
        <f t="shared" si="83"/>
        <v>4.6781142192237384E-2</v>
      </c>
      <c r="W58" s="336">
        <f t="shared" si="83"/>
        <v>4.7047564386542028E-2</v>
      </c>
      <c r="X58" s="336">
        <f t="shared" si="83"/>
        <v>4.8480497757521314E-2</v>
      </c>
      <c r="Y58" s="336">
        <f t="shared" si="83"/>
        <v>4.8753768339281529E-2</v>
      </c>
      <c r="Z58" s="336">
        <f t="shared" si="83"/>
        <v>4.9063357850153116E-2</v>
      </c>
      <c r="AA58" s="336">
        <f t="shared" si="83"/>
        <v>4.9357943138886397E-2</v>
      </c>
      <c r="AB58" s="336">
        <f t="shared" si="83"/>
        <v>4.965678641646383E-2</v>
      </c>
      <c r="AC58" s="336">
        <f t="shared" si="83"/>
        <v>4.9977553557826702E-2</v>
      </c>
      <c r="AD58" s="336">
        <f t="shared" si="83"/>
        <v>5.0301055115841549E-2</v>
      </c>
      <c r="AE58" s="336">
        <f t="shared" ref="AE58:AL58" si="84">AE11/AE$49</f>
        <v>5.0549382876740941E-2</v>
      </c>
      <c r="AF58" s="336">
        <f t="shared" si="84"/>
        <v>5.0846311965855442E-2</v>
      </c>
      <c r="AG58" s="336">
        <f t="shared" si="84"/>
        <v>5.111659900662157E-2</v>
      </c>
      <c r="AH58" s="336">
        <f t="shared" si="84"/>
        <v>5.1398720497405924E-2</v>
      </c>
      <c r="AI58" s="336">
        <f t="shared" si="84"/>
        <v>5.167421542916073E-2</v>
      </c>
      <c r="AJ58" s="336">
        <f t="shared" si="84"/>
        <v>5.1955254499046963E-2</v>
      </c>
      <c r="AK58" s="336">
        <f t="shared" si="84"/>
        <v>5.222476473999791E-2</v>
      </c>
      <c r="AL58" s="336">
        <f t="shared" si="84"/>
        <v>5.245326185709967E-2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4.0360608990085887E-2</v>
      </c>
      <c r="N59" s="336">
        <f t="shared" si="85"/>
        <v>3.8438231939511035E-2</v>
      </c>
      <c r="O59" s="336">
        <f t="shared" si="85"/>
        <v>4.0549751575332561E-2</v>
      </c>
      <c r="P59" s="336">
        <f t="shared" si="85"/>
        <v>4.152279710627696E-2</v>
      </c>
      <c r="Q59" s="336">
        <f t="shared" si="85"/>
        <v>3.8679094385566534E-2</v>
      </c>
      <c r="R59" s="336">
        <f t="shared" si="85"/>
        <v>3.8499199611357469E-2</v>
      </c>
      <c r="S59" s="336">
        <f t="shared" si="85"/>
        <v>3.9178584595027682E-2</v>
      </c>
      <c r="T59" s="336">
        <f t="shared" si="85"/>
        <v>3.7015828004334853E-2</v>
      </c>
      <c r="U59" s="336">
        <f t="shared" si="85"/>
        <v>3.7507956363326031E-2</v>
      </c>
      <c r="V59" s="336">
        <f t="shared" si="85"/>
        <v>3.6668890538800639E-2</v>
      </c>
      <c r="W59" s="336">
        <f t="shared" si="85"/>
        <v>4.0007496381083515E-2</v>
      </c>
      <c r="X59" s="336">
        <f t="shared" si="85"/>
        <v>4.0309916669607593E-2</v>
      </c>
      <c r="Y59" s="336">
        <f t="shared" si="85"/>
        <v>4.0524870050642481E-2</v>
      </c>
      <c r="Z59" s="336">
        <f t="shared" si="85"/>
        <v>4.0832387560647637E-2</v>
      </c>
      <c r="AA59" s="336">
        <f t="shared" si="85"/>
        <v>4.1143125423763346E-2</v>
      </c>
      <c r="AB59" s="336">
        <f t="shared" si="85"/>
        <v>4.1454353396273493E-2</v>
      </c>
      <c r="AC59" s="336">
        <f t="shared" si="85"/>
        <v>4.1800908547804945E-2</v>
      </c>
      <c r="AD59" s="336">
        <f t="shared" si="85"/>
        <v>4.2169538386235314E-2</v>
      </c>
      <c r="AE59" s="336">
        <f t="shared" ref="AE59:AL59" si="86">AE12/AE$49</f>
        <v>4.2509573082278554E-2</v>
      </c>
      <c r="AF59" s="336">
        <f t="shared" si="86"/>
        <v>4.2818890990026968E-2</v>
      </c>
      <c r="AG59" s="336">
        <f t="shared" si="86"/>
        <v>4.3130426720049089E-2</v>
      </c>
      <c r="AH59" s="336">
        <f t="shared" si="86"/>
        <v>4.3467305321891907E-2</v>
      </c>
      <c r="AI59" s="336">
        <f t="shared" si="86"/>
        <v>4.3755602153076299E-2</v>
      </c>
      <c r="AJ59" s="336">
        <f t="shared" si="86"/>
        <v>4.4048448661252446E-2</v>
      </c>
      <c r="AK59" s="336">
        <f t="shared" si="86"/>
        <v>4.4338540210229552E-2</v>
      </c>
      <c r="AL59" s="336">
        <f t="shared" si="86"/>
        <v>4.460655233125705E-2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5.0308405141337185E-2</v>
      </c>
      <c r="N60" s="336">
        <f t="shared" si="87"/>
        <v>4.9277400568678874E-2</v>
      </c>
      <c r="O60" s="336">
        <f t="shared" si="87"/>
        <v>4.5804502936219932E-2</v>
      </c>
      <c r="P60" s="336">
        <f t="shared" si="87"/>
        <v>4.9884025165605139E-2</v>
      </c>
      <c r="Q60" s="336">
        <f t="shared" si="87"/>
        <v>4.8392239671294704E-2</v>
      </c>
      <c r="R60" s="336">
        <f t="shared" si="87"/>
        <v>4.7422084093245769E-2</v>
      </c>
      <c r="S60" s="336">
        <f t="shared" si="87"/>
        <v>4.9805464068554336E-2</v>
      </c>
      <c r="T60" s="336">
        <f t="shared" si="87"/>
        <v>4.9345957637309597E-2</v>
      </c>
      <c r="U60" s="336">
        <f t="shared" si="87"/>
        <v>5.4870509227350442E-2</v>
      </c>
      <c r="V60" s="336">
        <f t="shared" si="87"/>
        <v>5.3249258489373959E-2</v>
      </c>
      <c r="W60" s="336">
        <f t="shared" si="87"/>
        <v>5.9746668459911959E-2</v>
      </c>
      <c r="X60" s="336">
        <f t="shared" si="87"/>
        <v>6.3064331244125055E-2</v>
      </c>
      <c r="Y60" s="336">
        <f t="shared" si="87"/>
        <v>6.3415728090540205E-2</v>
      </c>
      <c r="Z60" s="336">
        <f t="shared" si="87"/>
        <v>6.3927426723849642E-2</v>
      </c>
      <c r="AA60" s="336">
        <f t="shared" si="87"/>
        <v>6.4485688029550986E-2</v>
      </c>
      <c r="AB60" s="336">
        <f t="shared" si="87"/>
        <v>6.5007663037473559E-2</v>
      </c>
      <c r="AC60" s="336">
        <f t="shared" si="87"/>
        <v>6.5559526159577317E-2</v>
      </c>
      <c r="AD60" s="336">
        <f t="shared" si="87"/>
        <v>6.6145277318288592E-2</v>
      </c>
      <c r="AE60" s="336">
        <f t="shared" ref="AE60:AL60" si="88">AE13/AE$49</f>
        <v>6.6769349994410518E-2</v>
      </c>
      <c r="AF60" s="336">
        <f t="shared" si="88"/>
        <v>6.7387909963732243E-2</v>
      </c>
      <c r="AG60" s="336">
        <f t="shared" si="88"/>
        <v>6.8028058375448078E-2</v>
      </c>
      <c r="AH60" s="336">
        <f t="shared" si="88"/>
        <v>6.8663880187180171E-2</v>
      </c>
      <c r="AI60" s="336">
        <f t="shared" si="88"/>
        <v>6.9291978602691776E-2</v>
      </c>
      <c r="AJ60" s="336">
        <f t="shared" si="88"/>
        <v>6.994316904271157E-2</v>
      </c>
      <c r="AK60" s="336">
        <f t="shared" si="88"/>
        <v>7.0576984294198369E-2</v>
      </c>
      <c r="AL60" s="336">
        <f t="shared" si="88"/>
        <v>7.1195957476363925E-2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0.10967224534788471</v>
      </c>
      <c r="N62" s="337">
        <f t="shared" si="89"/>
        <v>0.11163387437760529</v>
      </c>
      <c r="O62" s="337">
        <f t="shared" si="89"/>
        <v>0.11230565264351602</v>
      </c>
      <c r="P62" s="337">
        <f t="shared" si="89"/>
        <v>0.11454570148937297</v>
      </c>
      <c r="Q62" s="337">
        <f t="shared" si="89"/>
        <v>0.11373982032931719</v>
      </c>
      <c r="R62" s="337">
        <f t="shared" si="89"/>
        <v>0.11407200263401072</v>
      </c>
      <c r="S62" s="337">
        <f t="shared" si="89"/>
        <v>0.11346294747309783</v>
      </c>
      <c r="T62" s="337">
        <f t="shared" si="89"/>
        <v>0.11610574734558468</v>
      </c>
      <c r="U62" s="337">
        <f t="shared" si="89"/>
        <v>0.11998372222184031</v>
      </c>
      <c r="V62" s="337">
        <f t="shared" si="89"/>
        <v>0.11860082078715703</v>
      </c>
      <c r="W62" s="337">
        <f t="shared" si="89"/>
        <v>0.12618513656676761</v>
      </c>
      <c r="X62" s="337">
        <f t="shared" si="89"/>
        <v>0.11839732221453678</v>
      </c>
      <c r="Y62" s="337">
        <f t="shared" si="89"/>
        <v>0.11836167619722941</v>
      </c>
      <c r="Z62" s="337">
        <f t="shared" si="89"/>
        <v>0.11873923580648518</v>
      </c>
      <c r="AA62" s="337">
        <f t="shared" si="89"/>
        <v>0.11927869749747311</v>
      </c>
      <c r="AB62" s="337">
        <f t="shared" si="89"/>
        <v>0.11976588248195937</v>
      </c>
      <c r="AC62" s="337">
        <f t="shared" si="89"/>
        <v>0.12025827897266281</v>
      </c>
      <c r="AD62" s="337">
        <f t="shared" si="89"/>
        <v>0.12076667161466377</v>
      </c>
      <c r="AE62" s="337">
        <f t="shared" ref="AE62:AL62" si="90">AE15/AE$49</f>
        <v>0.12130386212208374</v>
      </c>
      <c r="AF62" s="337">
        <f t="shared" si="90"/>
        <v>0.1218550173231198</v>
      </c>
      <c r="AG62" s="337">
        <f t="shared" si="90"/>
        <v>0.12238581445666626</v>
      </c>
      <c r="AH62" s="337">
        <f t="shared" si="90"/>
        <v>0.12290028970660614</v>
      </c>
      <c r="AI62" s="337">
        <f t="shared" si="90"/>
        <v>0.12340518972894168</v>
      </c>
      <c r="AJ62" s="337">
        <f t="shared" si="90"/>
        <v>0.12399366273732716</v>
      </c>
      <c r="AK62" s="337">
        <f t="shared" si="90"/>
        <v>0.12454746726436083</v>
      </c>
      <c r="AL62" s="337">
        <f t="shared" si="90"/>
        <v>0.12512204321151107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1.6468237605345902E-2</v>
      </c>
      <c r="N63" s="336">
        <f t="shared" si="91"/>
        <v>1.6587306211741329E-2</v>
      </c>
      <c r="O63" s="336">
        <f t="shared" si="91"/>
        <v>1.6251800118840587E-2</v>
      </c>
      <c r="P63" s="336">
        <f t="shared" si="91"/>
        <v>1.7190589476408169E-2</v>
      </c>
      <c r="Q63" s="336">
        <f t="shared" si="91"/>
        <v>1.5723584179999573E-2</v>
      </c>
      <c r="R63" s="336">
        <f t="shared" si="91"/>
        <v>1.5497627471794664E-2</v>
      </c>
      <c r="S63" s="336">
        <f t="shared" si="91"/>
        <v>1.5721204896092737E-2</v>
      </c>
      <c r="T63" s="336">
        <f t="shared" si="91"/>
        <v>1.6753637508815054E-2</v>
      </c>
      <c r="U63" s="336">
        <f t="shared" si="91"/>
        <v>1.8249401818481857E-2</v>
      </c>
      <c r="V63" s="336">
        <f t="shared" si="91"/>
        <v>1.659411354225156E-2</v>
      </c>
      <c r="W63" s="336">
        <f t="shared" si="91"/>
        <v>1.8484834658291302E-2</v>
      </c>
      <c r="X63" s="336">
        <f t="shared" si="91"/>
        <v>1.559018038173245E-2</v>
      </c>
      <c r="Y63" s="336">
        <f t="shared" si="91"/>
        <v>1.5626287833163818E-2</v>
      </c>
      <c r="Z63" s="336">
        <f t="shared" si="91"/>
        <v>1.5678310409100563E-2</v>
      </c>
      <c r="AA63" s="336">
        <f t="shared" si="91"/>
        <v>1.5722476078840669E-2</v>
      </c>
      <c r="AB63" s="336">
        <f t="shared" si="91"/>
        <v>1.5758213368684909E-2</v>
      </c>
      <c r="AC63" s="336">
        <f t="shared" si="91"/>
        <v>1.5802254132938672E-2</v>
      </c>
      <c r="AD63" s="336">
        <f t="shared" si="91"/>
        <v>1.5842667690847228E-2</v>
      </c>
      <c r="AE63" s="336">
        <f t="shared" ref="AE63:AL63" si="92">AE16/AE$49</f>
        <v>1.5882128409881711E-2</v>
      </c>
      <c r="AF63" s="336">
        <f t="shared" si="92"/>
        <v>1.5908298769363373E-2</v>
      </c>
      <c r="AG63" s="336">
        <f t="shared" si="92"/>
        <v>1.5932242851915548E-2</v>
      </c>
      <c r="AH63" s="336">
        <f t="shared" si="92"/>
        <v>1.5962452423652747E-2</v>
      </c>
      <c r="AI63" s="336">
        <f t="shared" si="92"/>
        <v>1.5987298550598193E-2</v>
      </c>
      <c r="AJ63" s="336">
        <f t="shared" si="92"/>
        <v>1.6017224240304013E-2</v>
      </c>
      <c r="AK63" s="336">
        <f t="shared" si="92"/>
        <v>1.6054180512588372E-2</v>
      </c>
      <c r="AL63" s="336">
        <f t="shared" si="92"/>
        <v>1.6091061519124161E-2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1.4498013656939519E-2</v>
      </c>
      <c r="N64" s="336">
        <f t="shared" si="93"/>
        <v>1.9265334473802104E-2</v>
      </c>
      <c r="O64" s="336">
        <f t="shared" si="93"/>
        <v>1.9225324902222275E-2</v>
      </c>
      <c r="P64" s="336">
        <f t="shared" si="93"/>
        <v>1.8600290622282613E-2</v>
      </c>
      <c r="Q64" s="336">
        <f t="shared" si="93"/>
        <v>1.8308556636700425E-2</v>
      </c>
      <c r="R64" s="336">
        <f t="shared" si="93"/>
        <v>1.7372393260847385E-2</v>
      </c>
      <c r="S64" s="336">
        <f t="shared" si="93"/>
        <v>1.8667485960866818E-2</v>
      </c>
      <c r="T64" s="336">
        <f t="shared" si="93"/>
        <v>1.8556822289576818E-2</v>
      </c>
      <c r="U64" s="336">
        <f t="shared" si="93"/>
        <v>1.9731147823890929E-2</v>
      </c>
      <c r="V64" s="336">
        <f t="shared" si="93"/>
        <v>1.8980275471883416E-2</v>
      </c>
      <c r="W64" s="336">
        <f t="shared" si="93"/>
        <v>1.9586737601882544E-2</v>
      </c>
      <c r="X64" s="336">
        <f t="shared" si="93"/>
        <v>1.8977516469850922E-2</v>
      </c>
      <c r="Y64" s="336">
        <f t="shared" si="93"/>
        <v>1.910770491085485E-2</v>
      </c>
      <c r="Z64" s="336">
        <f t="shared" si="93"/>
        <v>1.9246802752316439E-2</v>
      </c>
      <c r="AA64" s="336">
        <f t="shared" si="93"/>
        <v>1.9376283394185411E-2</v>
      </c>
      <c r="AB64" s="336">
        <f t="shared" si="93"/>
        <v>1.9501368620184412E-2</v>
      </c>
      <c r="AC64" s="336">
        <f t="shared" si="93"/>
        <v>1.9630386280829616E-2</v>
      </c>
      <c r="AD64" s="336">
        <f t="shared" si="93"/>
        <v>1.9763053464757551E-2</v>
      </c>
      <c r="AE64" s="336">
        <f t="shared" ref="AE64:AL64" si="94">AE17/AE$49</f>
        <v>1.9906104458645244E-2</v>
      </c>
      <c r="AF64" s="336">
        <f t="shared" si="94"/>
        <v>2.0041668251269285E-2</v>
      </c>
      <c r="AG64" s="336">
        <f t="shared" si="94"/>
        <v>2.0168604546753337E-2</v>
      </c>
      <c r="AH64" s="336">
        <f t="shared" si="94"/>
        <v>2.0279050057901007E-2</v>
      </c>
      <c r="AI64" s="336">
        <f t="shared" si="94"/>
        <v>2.0380160502649122E-2</v>
      </c>
      <c r="AJ64" s="336">
        <f t="shared" si="94"/>
        <v>2.0509259433520062E-2</v>
      </c>
      <c r="AK64" s="336">
        <f t="shared" si="94"/>
        <v>2.0638336019556235E-2</v>
      </c>
      <c r="AL64" s="336">
        <f t="shared" si="94"/>
        <v>2.0763033067856589E-2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9.3540707658356058E-3</v>
      </c>
      <c r="N65" s="336">
        <f t="shared" si="95"/>
        <v>1.0202725550865221E-2</v>
      </c>
      <c r="O65" s="336">
        <f t="shared" si="95"/>
        <v>9.9725063731357106E-3</v>
      </c>
      <c r="P65" s="336">
        <f t="shared" si="95"/>
        <v>9.2333443757599467E-3</v>
      </c>
      <c r="Q65" s="336">
        <f t="shared" si="95"/>
        <v>9.2444032924615793E-3</v>
      </c>
      <c r="R65" s="336">
        <f t="shared" si="95"/>
        <v>9.3983061091090347E-3</v>
      </c>
      <c r="S65" s="336">
        <f t="shared" si="95"/>
        <v>9.9112341914923078E-3</v>
      </c>
      <c r="T65" s="336">
        <f t="shared" si="95"/>
        <v>9.461657813558521E-3</v>
      </c>
      <c r="U65" s="336">
        <f t="shared" si="95"/>
        <v>9.4474975016900931E-3</v>
      </c>
      <c r="V65" s="336">
        <f t="shared" si="95"/>
        <v>9.366276998606057E-3</v>
      </c>
      <c r="W65" s="336">
        <f t="shared" si="95"/>
        <v>1.0215326646666989E-2</v>
      </c>
      <c r="X65" s="336">
        <f t="shared" si="95"/>
        <v>1.1343559784472211E-2</v>
      </c>
      <c r="Y65" s="336">
        <f t="shared" si="95"/>
        <v>1.1482487354203902E-2</v>
      </c>
      <c r="Z65" s="336">
        <f t="shared" si="95"/>
        <v>1.1637638813727711E-2</v>
      </c>
      <c r="AA65" s="336">
        <f t="shared" si="95"/>
        <v>1.1803038142482333E-2</v>
      </c>
      <c r="AB65" s="336">
        <f t="shared" si="95"/>
        <v>1.1971118359085235E-2</v>
      </c>
      <c r="AC65" s="336">
        <f t="shared" si="95"/>
        <v>1.2129387436798323E-2</v>
      </c>
      <c r="AD65" s="336">
        <f t="shared" si="95"/>
        <v>1.2289342952026404E-2</v>
      </c>
      <c r="AE65" s="336">
        <f t="shared" ref="AE65:AL65" si="96">AE18/AE$49</f>
        <v>1.2425079297271538E-2</v>
      </c>
      <c r="AF65" s="336">
        <f t="shared" si="96"/>
        <v>1.259589533188714E-2</v>
      </c>
      <c r="AG65" s="336">
        <f t="shared" si="96"/>
        <v>1.2735140800672418E-2</v>
      </c>
      <c r="AH65" s="336">
        <f t="shared" si="96"/>
        <v>1.2872410877721402E-2</v>
      </c>
      <c r="AI65" s="336">
        <f t="shared" si="96"/>
        <v>1.2995504029614253E-2</v>
      </c>
      <c r="AJ65" s="336">
        <f t="shared" si="96"/>
        <v>1.3166965681116026E-2</v>
      </c>
      <c r="AK65" s="336">
        <f t="shared" si="96"/>
        <v>1.3294169813749396E-2</v>
      </c>
      <c r="AL65" s="336">
        <f t="shared" si="96"/>
        <v>1.3465136601443694E-2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1.3925614067229485E-2</v>
      </c>
      <c r="N66" s="336">
        <f t="shared" si="97"/>
        <v>1.261037999009316E-2</v>
      </c>
      <c r="O66" s="336">
        <f t="shared" si="97"/>
        <v>1.3569606649508778E-2</v>
      </c>
      <c r="P66" s="336">
        <f t="shared" si="97"/>
        <v>1.5236689984557725E-2</v>
      </c>
      <c r="Q66" s="336">
        <f t="shared" si="97"/>
        <v>1.5205651447060511E-2</v>
      </c>
      <c r="R66" s="336">
        <f t="shared" si="97"/>
        <v>1.6914953534902865E-2</v>
      </c>
      <c r="S66" s="336">
        <f t="shared" si="97"/>
        <v>1.4713040812488011E-2</v>
      </c>
      <c r="T66" s="336">
        <f t="shared" si="97"/>
        <v>1.5728648340566687E-2</v>
      </c>
      <c r="U66" s="336">
        <f t="shared" si="97"/>
        <v>1.6025898130002807E-2</v>
      </c>
      <c r="V66" s="336">
        <f t="shared" si="97"/>
        <v>1.7141838144340744E-2</v>
      </c>
      <c r="W66" s="336">
        <f t="shared" si="97"/>
        <v>1.8080742926096866E-2</v>
      </c>
      <c r="X66" s="336">
        <f t="shared" si="97"/>
        <v>1.6741167402272661E-2</v>
      </c>
      <c r="Y66" s="336">
        <f t="shared" si="97"/>
        <v>1.6340373657385374E-2</v>
      </c>
      <c r="Z66" s="336">
        <f t="shared" si="97"/>
        <v>1.6299148833097868E-2</v>
      </c>
      <c r="AA66" s="336">
        <f t="shared" si="97"/>
        <v>1.6436182323585409E-2</v>
      </c>
      <c r="AB66" s="336">
        <f t="shared" si="97"/>
        <v>1.6571062755698189E-2</v>
      </c>
      <c r="AC66" s="336">
        <f t="shared" si="97"/>
        <v>1.6701278147580323E-2</v>
      </c>
      <c r="AD66" s="336">
        <f t="shared" si="97"/>
        <v>1.6835833650481809E-2</v>
      </c>
      <c r="AE66" s="336">
        <f t="shared" ref="AE66:AL66" si="98">AE19/AE$49</f>
        <v>1.6967973684272226E-2</v>
      </c>
      <c r="AF66" s="336">
        <f t="shared" si="98"/>
        <v>1.7103285936123758E-2</v>
      </c>
      <c r="AG66" s="336">
        <f t="shared" si="98"/>
        <v>1.7248716499666073E-2</v>
      </c>
      <c r="AH66" s="336">
        <f t="shared" si="98"/>
        <v>1.737902950013253E-2</v>
      </c>
      <c r="AI66" s="336">
        <f t="shared" si="98"/>
        <v>1.7526509669619633E-2</v>
      </c>
      <c r="AJ66" s="336">
        <f t="shared" si="98"/>
        <v>1.7686933127630065E-2</v>
      </c>
      <c r="AK66" s="336">
        <f t="shared" si="98"/>
        <v>1.7827491609195448E-2</v>
      </c>
      <c r="AL66" s="336">
        <f t="shared" si="98"/>
        <v>1.7975004672707112E-2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5.5426309252534188E-2</v>
      </c>
      <c r="N67" s="336">
        <f t="shared" si="99"/>
        <v>5.296812815110348E-2</v>
      </c>
      <c r="O67" s="336">
        <f t="shared" si="99"/>
        <v>5.3286414599808679E-2</v>
      </c>
      <c r="P67" s="336">
        <f t="shared" si="99"/>
        <v>5.4284787030364517E-2</v>
      </c>
      <c r="Q67" s="336">
        <f t="shared" si="99"/>
        <v>5.5257624773095107E-2</v>
      </c>
      <c r="R67" s="336">
        <f t="shared" si="99"/>
        <v>5.4888722257356783E-2</v>
      </c>
      <c r="S67" s="336">
        <f t="shared" si="99"/>
        <v>5.4449981612157951E-2</v>
      </c>
      <c r="T67" s="336">
        <f t="shared" si="99"/>
        <v>5.5604981393067632E-2</v>
      </c>
      <c r="U67" s="336">
        <f t="shared" si="99"/>
        <v>5.652977694777462E-2</v>
      </c>
      <c r="V67" s="336">
        <f t="shared" si="99"/>
        <v>5.6518316630075234E-2</v>
      </c>
      <c r="W67" s="336">
        <f t="shared" si="99"/>
        <v>5.9817494733829912E-2</v>
      </c>
      <c r="X67" s="336">
        <f t="shared" si="99"/>
        <v>5.5744898176208535E-2</v>
      </c>
      <c r="Y67" s="336">
        <f t="shared" si="99"/>
        <v>5.5804822441621466E-2</v>
      </c>
      <c r="Z67" s="336">
        <f t="shared" si="99"/>
        <v>5.5877334998242621E-2</v>
      </c>
      <c r="AA67" s="336">
        <f t="shared" si="99"/>
        <v>5.5940717558379295E-2</v>
      </c>
      <c r="AB67" s="336">
        <f t="shared" si="99"/>
        <v>5.5964119378306608E-2</v>
      </c>
      <c r="AC67" s="336">
        <f t="shared" si="99"/>
        <v>5.5994972974515875E-2</v>
      </c>
      <c r="AD67" s="336">
        <f t="shared" si="99"/>
        <v>5.6035773856550765E-2</v>
      </c>
      <c r="AE67" s="336">
        <f t="shared" ref="AE67:AL67" si="100">AE20/AE$49</f>
        <v>5.6122576272013024E-2</v>
      </c>
      <c r="AF67" s="336">
        <f t="shared" si="100"/>
        <v>5.6205869034476254E-2</v>
      </c>
      <c r="AG67" s="336">
        <f t="shared" si="100"/>
        <v>5.6301109757658868E-2</v>
      </c>
      <c r="AH67" s="336">
        <f t="shared" si="100"/>
        <v>5.6407346847198447E-2</v>
      </c>
      <c r="AI67" s="336">
        <f t="shared" si="100"/>
        <v>5.6515716976460469E-2</v>
      </c>
      <c r="AJ67" s="336">
        <f t="shared" si="100"/>
        <v>5.6613280254757009E-2</v>
      </c>
      <c r="AK67" s="336">
        <f t="shared" si="100"/>
        <v>5.6733289309271379E-2</v>
      </c>
      <c r="AL67" s="336">
        <f t="shared" si="100"/>
        <v>5.6827807350379525E-2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0.1189590209388575</v>
      </c>
      <c r="N69" s="337">
        <f t="shared" si="101"/>
        <v>0.12253807194414543</v>
      </c>
      <c r="O69" s="337">
        <f t="shared" si="101"/>
        <v>0.12041542064232581</v>
      </c>
      <c r="P69" s="337">
        <f t="shared" si="101"/>
        <v>0.11804155913843771</v>
      </c>
      <c r="Q69" s="337">
        <f t="shared" si="101"/>
        <v>0.11868277856177631</v>
      </c>
      <c r="R69" s="337">
        <f t="shared" si="101"/>
        <v>0.1208980671267048</v>
      </c>
      <c r="S69" s="337">
        <f t="shared" si="101"/>
        <v>0.11532507592074416</v>
      </c>
      <c r="T69" s="337">
        <f t="shared" si="101"/>
        <v>0.11857375999069664</v>
      </c>
      <c r="U69" s="337">
        <f t="shared" si="101"/>
        <v>0.1178412677932342</v>
      </c>
      <c r="V69" s="337">
        <f t="shared" si="101"/>
        <v>0.11091016442283848</v>
      </c>
      <c r="W69" s="337">
        <f t="shared" si="101"/>
        <v>0.11746499211365745</v>
      </c>
      <c r="X69" s="337">
        <f t="shared" si="101"/>
        <v>0.11228144160656894</v>
      </c>
      <c r="Y69" s="337">
        <f t="shared" si="101"/>
        <v>0.11166002274191016</v>
      </c>
      <c r="Z69" s="337">
        <f t="shared" si="101"/>
        <v>0.11089914604375176</v>
      </c>
      <c r="AA69" s="337">
        <f t="shared" si="101"/>
        <v>0.11008466728432051</v>
      </c>
      <c r="AB69" s="337">
        <f t="shared" si="101"/>
        <v>0.10915901471904972</v>
      </c>
      <c r="AC69" s="337">
        <f t="shared" si="101"/>
        <v>0.10806116515837758</v>
      </c>
      <c r="AD69" s="337">
        <f t="shared" si="101"/>
        <v>0.1069576112958814</v>
      </c>
      <c r="AE69" s="337">
        <f t="shared" ref="AE69:AL69" si="102">AE22/AE$49</f>
        <v>0.10572449403524657</v>
      </c>
      <c r="AF69" s="337">
        <f t="shared" si="102"/>
        <v>0.10444683597000083</v>
      </c>
      <c r="AG69" s="337">
        <f t="shared" si="102"/>
        <v>0.10315771493419093</v>
      </c>
      <c r="AH69" s="337">
        <f t="shared" si="102"/>
        <v>0.10182417945038433</v>
      </c>
      <c r="AI69" s="337">
        <f t="shared" si="102"/>
        <v>0.10050284206668446</v>
      </c>
      <c r="AJ69" s="337">
        <f t="shared" si="102"/>
        <v>9.9004758029414094E-2</v>
      </c>
      <c r="AK69" s="337">
        <f t="shared" si="102"/>
        <v>9.756252663015795E-2</v>
      </c>
      <c r="AL69" s="337">
        <f t="shared" si="102"/>
        <v>9.6260280036950321E-2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9.1945376841730084E-2</v>
      </c>
      <c r="N70" s="336">
        <f t="shared" si="103"/>
        <v>9.6608975254534699E-2</v>
      </c>
      <c r="O70" s="336">
        <f t="shared" si="103"/>
        <v>9.5817250373409379E-2</v>
      </c>
      <c r="P70" s="336">
        <f t="shared" si="103"/>
        <v>9.3018913329823594E-2</v>
      </c>
      <c r="Q70" s="336">
        <f t="shared" si="103"/>
        <v>9.430521350407059E-2</v>
      </c>
      <c r="R70" s="336">
        <f t="shared" si="103"/>
        <v>9.796152790315156E-2</v>
      </c>
      <c r="S70" s="336">
        <f t="shared" si="103"/>
        <v>9.4041844505880406E-2</v>
      </c>
      <c r="T70" s="336">
        <f t="shared" si="103"/>
        <v>9.6302488658097415E-2</v>
      </c>
      <c r="U70" s="336">
        <f t="shared" si="103"/>
        <v>9.4876506839972063E-2</v>
      </c>
      <c r="V70" s="336">
        <f t="shared" si="103"/>
        <v>9.1420059909287837E-2</v>
      </c>
      <c r="W70" s="336">
        <f t="shared" si="103"/>
        <v>9.7916762903922164E-2</v>
      </c>
      <c r="X70" s="336">
        <f t="shared" si="103"/>
        <v>9.0667411773802525E-2</v>
      </c>
      <c r="Y70" s="336">
        <f t="shared" si="103"/>
        <v>9.0336463009618534E-2</v>
      </c>
      <c r="Z70" s="336">
        <f t="shared" si="103"/>
        <v>8.9918631485290917E-2</v>
      </c>
      <c r="AA70" s="336">
        <f t="shared" si="103"/>
        <v>8.9457212963161017E-2</v>
      </c>
      <c r="AB70" s="336">
        <f t="shared" si="103"/>
        <v>8.8952865328362815E-2</v>
      </c>
      <c r="AC70" s="336">
        <f t="shared" si="103"/>
        <v>8.8421642972589545E-2</v>
      </c>
      <c r="AD70" s="336">
        <f t="shared" si="103"/>
        <v>8.7845748124352238E-2</v>
      </c>
      <c r="AE70" s="336">
        <f t="shared" ref="AE70:AL70" si="104">AE23/AE$49</f>
        <v>8.7231364367734987E-2</v>
      </c>
      <c r="AF70" s="336">
        <f t="shared" si="104"/>
        <v>8.6624202171795006E-2</v>
      </c>
      <c r="AG70" s="336">
        <f t="shared" si="104"/>
        <v>8.602503129332012E-2</v>
      </c>
      <c r="AH70" s="336">
        <f t="shared" si="104"/>
        <v>8.5412768038519313E-2</v>
      </c>
      <c r="AI70" s="336">
        <f t="shared" si="104"/>
        <v>8.4748801225826537E-2</v>
      </c>
      <c r="AJ70" s="336">
        <f t="shared" si="104"/>
        <v>8.4071103769694164E-2</v>
      </c>
      <c r="AK70" s="336">
        <f t="shared" si="104"/>
        <v>8.3349257209326733E-2</v>
      </c>
      <c r="AL70" s="336">
        <f t="shared" si="104"/>
        <v>8.2570447420991996E-2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2.7013644097127421E-2</v>
      </c>
      <c r="N71" s="336">
        <f t="shared" si="105"/>
        <v>2.5929096689610728E-2</v>
      </c>
      <c r="O71" s="336">
        <f t="shared" si="105"/>
        <v>2.459817026891643E-2</v>
      </c>
      <c r="P71" s="336">
        <f t="shared" si="105"/>
        <v>2.5022645808614113E-2</v>
      </c>
      <c r="Q71" s="336">
        <f t="shared" si="105"/>
        <v>2.4377565057705698E-2</v>
      </c>
      <c r="R71" s="336">
        <f t="shared" si="105"/>
        <v>2.2936539223553241E-2</v>
      </c>
      <c r="S71" s="336">
        <f t="shared" si="105"/>
        <v>2.1283231414863744E-2</v>
      </c>
      <c r="T71" s="336">
        <f t="shared" si="105"/>
        <v>2.2271271332599221E-2</v>
      </c>
      <c r="U71" s="336">
        <f t="shared" si="105"/>
        <v>2.2964760953262137E-2</v>
      </c>
      <c r="V71" s="336">
        <f t="shared" si="105"/>
        <v>1.9490104513550644E-2</v>
      </c>
      <c r="W71" s="336">
        <f t="shared" si="105"/>
        <v>1.9548229209735292E-2</v>
      </c>
      <c r="X71" s="336">
        <f t="shared" si="105"/>
        <v>2.1614029832766425E-2</v>
      </c>
      <c r="Y71" s="336">
        <f t="shared" si="105"/>
        <v>2.1323559732291619E-2</v>
      </c>
      <c r="Z71" s="336">
        <f t="shared" si="105"/>
        <v>2.0980514558460835E-2</v>
      </c>
      <c r="AA71" s="336">
        <f t="shared" si="105"/>
        <v>2.0627454321159498E-2</v>
      </c>
      <c r="AB71" s="336">
        <f t="shared" si="105"/>
        <v>2.020614939068691E-2</v>
      </c>
      <c r="AC71" s="336">
        <f t="shared" si="105"/>
        <v>1.9639522185788037E-2</v>
      </c>
      <c r="AD71" s="336">
        <f t="shared" si="105"/>
        <v>1.9111863171529152E-2</v>
      </c>
      <c r="AE71" s="336">
        <f t="shared" ref="AE71:AL71" si="106">AE24/AE$49</f>
        <v>1.8493129667511588E-2</v>
      </c>
      <c r="AF71" s="336">
        <f t="shared" si="106"/>
        <v>1.7822633798205825E-2</v>
      </c>
      <c r="AG71" s="336">
        <f t="shared" si="106"/>
        <v>1.7132683640870804E-2</v>
      </c>
      <c r="AH71" s="336">
        <f t="shared" si="106"/>
        <v>1.6411411411865015E-2</v>
      </c>
      <c r="AI71" s="336">
        <f t="shared" si="106"/>
        <v>1.5754040840857932E-2</v>
      </c>
      <c r="AJ71" s="336">
        <f t="shared" si="106"/>
        <v>1.4933654259719922E-2</v>
      </c>
      <c r="AK71" s="336">
        <f t="shared" si="106"/>
        <v>1.4213269420831212E-2</v>
      </c>
      <c r="AL71" s="336">
        <f t="shared" si="106"/>
        <v>1.3689832615958337E-2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0.13097745954567083</v>
      </c>
      <c r="N73" s="337">
        <f t="shared" si="107"/>
        <v>0.12334594084033838</v>
      </c>
      <c r="O73" s="337">
        <f t="shared" si="107"/>
        <v>0.12043540597061309</v>
      </c>
      <c r="P73" s="337">
        <f t="shared" si="107"/>
        <v>0.1211980744615144</v>
      </c>
      <c r="Q73" s="337">
        <f t="shared" si="107"/>
        <v>0.12230338735117029</v>
      </c>
      <c r="R73" s="337">
        <f t="shared" si="107"/>
        <v>0.12438197906490754</v>
      </c>
      <c r="S73" s="337">
        <f t="shared" si="107"/>
        <v>0.11158261191019742</v>
      </c>
      <c r="T73" s="337">
        <f t="shared" si="107"/>
        <v>0.10886769796154892</v>
      </c>
      <c r="U73" s="337">
        <f t="shared" si="107"/>
        <v>0.11451923536843973</v>
      </c>
      <c r="V73" s="337">
        <f t="shared" si="107"/>
        <v>0.11806370247446941</v>
      </c>
      <c r="W73" s="337">
        <f t="shared" si="107"/>
        <v>0.10352979709440834</v>
      </c>
      <c r="X73" s="337">
        <f t="shared" si="107"/>
        <v>0.10429600452796468</v>
      </c>
      <c r="Y73" s="337">
        <f t="shared" si="107"/>
        <v>0.10325855682015272</v>
      </c>
      <c r="Z73" s="337">
        <f t="shared" si="107"/>
        <v>0.10208161940625872</v>
      </c>
      <c r="AA73" s="337">
        <f t="shared" si="107"/>
        <v>0.10094981807906228</v>
      </c>
      <c r="AB73" s="337">
        <f t="shared" si="107"/>
        <v>9.9855260334155899E-2</v>
      </c>
      <c r="AC73" s="337">
        <f t="shared" si="107"/>
        <v>9.8818712565132583E-2</v>
      </c>
      <c r="AD73" s="337">
        <f t="shared" si="107"/>
        <v>9.7789528643342935E-2</v>
      </c>
      <c r="AE73" s="337">
        <f t="shared" ref="AE73:AL73" si="108">AE26/AE$49</f>
        <v>9.6801460186191068E-2</v>
      </c>
      <c r="AF73" s="337">
        <f t="shared" si="108"/>
        <v>9.579677512735732E-2</v>
      </c>
      <c r="AG73" s="337">
        <f t="shared" si="108"/>
        <v>9.4810160604080498E-2</v>
      </c>
      <c r="AH73" s="337">
        <f t="shared" si="108"/>
        <v>9.3825477262441739E-2</v>
      </c>
      <c r="AI73" s="337">
        <f t="shared" si="108"/>
        <v>9.2863839688632197E-2</v>
      </c>
      <c r="AJ73" s="337">
        <f t="shared" si="108"/>
        <v>9.1906410704563707E-2</v>
      </c>
      <c r="AK73" s="337">
        <f t="shared" si="108"/>
        <v>9.095806331208911E-2</v>
      </c>
      <c r="AL73" s="337">
        <f t="shared" si="108"/>
        <v>8.9999199926137904E-2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1.8701014554111082E-2</v>
      </c>
      <c r="N74" s="336">
        <f t="shared" si="109"/>
        <v>1.3429552023845793E-2</v>
      </c>
      <c r="O74" s="336">
        <f t="shared" si="109"/>
        <v>1.5837230596627571E-2</v>
      </c>
      <c r="P74" s="336">
        <f t="shared" si="109"/>
        <v>1.3435485491557949E-2</v>
      </c>
      <c r="Q74" s="336">
        <f t="shared" si="109"/>
        <v>1.3376789948064138E-2</v>
      </c>
      <c r="R74" s="336">
        <f t="shared" si="109"/>
        <v>1.5321674780112666E-2</v>
      </c>
      <c r="S74" s="336">
        <f t="shared" si="109"/>
        <v>1.2053513780521365E-2</v>
      </c>
      <c r="T74" s="336">
        <f t="shared" si="109"/>
        <v>9.8175867643162835E-3</v>
      </c>
      <c r="U74" s="336">
        <f t="shared" si="109"/>
        <v>1.3733693117592051E-2</v>
      </c>
      <c r="V74" s="336">
        <f t="shared" si="109"/>
        <v>1.1947425380288632E-2</v>
      </c>
      <c r="W74" s="336">
        <f t="shared" si="109"/>
        <v>1.0139674816770528E-2</v>
      </c>
      <c r="X74" s="336">
        <f t="shared" si="109"/>
        <v>9.9004884695702861E-3</v>
      </c>
      <c r="Y74" s="336">
        <f t="shared" si="109"/>
        <v>9.9147321933967733E-3</v>
      </c>
      <c r="Z74" s="336">
        <f t="shared" si="109"/>
        <v>9.9875011095408826E-3</v>
      </c>
      <c r="AA74" s="336">
        <f t="shared" si="109"/>
        <v>1.0055293798025824E-2</v>
      </c>
      <c r="AB74" s="336">
        <f t="shared" si="109"/>
        <v>1.007443935566513E-2</v>
      </c>
      <c r="AC74" s="336">
        <f t="shared" si="109"/>
        <v>1.0094536636084173E-2</v>
      </c>
      <c r="AD74" s="336">
        <f t="shared" si="109"/>
        <v>1.0115660930210369E-2</v>
      </c>
      <c r="AE74" s="336">
        <f t="shared" ref="AE74:AL74" si="110">AE27/AE$49</f>
        <v>1.0134292762343339E-2</v>
      </c>
      <c r="AF74" s="336">
        <f t="shared" si="110"/>
        <v>1.0153379209920814E-2</v>
      </c>
      <c r="AG74" s="336">
        <f t="shared" si="110"/>
        <v>1.0170700051607676E-2</v>
      </c>
      <c r="AH74" s="336">
        <f t="shared" si="110"/>
        <v>1.0190935860550311E-2</v>
      </c>
      <c r="AI74" s="336">
        <f t="shared" si="110"/>
        <v>1.0209887639330778E-2</v>
      </c>
      <c r="AJ74" s="336">
        <f t="shared" si="110"/>
        <v>1.0228353533061504E-2</v>
      </c>
      <c r="AK74" s="336">
        <f t="shared" si="110"/>
        <v>1.0244714472564632E-2</v>
      </c>
      <c r="AL74" s="336">
        <f t="shared" si="110"/>
        <v>1.0257487141782042E-2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4.9898092851213334E-2</v>
      </c>
      <c r="N75" s="336">
        <f t="shared" si="111"/>
        <v>5.3036858882342566E-2</v>
      </c>
      <c r="O75" s="336">
        <f t="shared" si="111"/>
        <v>4.8322150912975217E-2</v>
      </c>
      <c r="P75" s="336">
        <f t="shared" si="111"/>
        <v>5.0206796316496195E-2</v>
      </c>
      <c r="Q75" s="336">
        <f t="shared" si="111"/>
        <v>5.1481322302880231E-2</v>
      </c>
      <c r="R75" s="336">
        <f t="shared" si="111"/>
        <v>5.1964892254890968E-2</v>
      </c>
      <c r="S75" s="336">
        <f t="shared" si="111"/>
        <v>4.7894094431978153E-2</v>
      </c>
      <c r="T75" s="336">
        <f t="shared" si="111"/>
        <v>4.5710257596631901E-2</v>
      </c>
      <c r="U75" s="336">
        <f t="shared" si="111"/>
        <v>4.6406919558421883E-2</v>
      </c>
      <c r="V75" s="336">
        <f t="shared" si="111"/>
        <v>4.9280666567005006E-2</v>
      </c>
      <c r="W75" s="336">
        <f t="shared" si="111"/>
        <v>4.2309209367017923E-2</v>
      </c>
      <c r="X75" s="336">
        <f t="shared" si="111"/>
        <v>4.2073592988162961E-2</v>
      </c>
      <c r="Y75" s="336">
        <f t="shared" si="111"/>
        <v>4.1687483287223291E-2</v>
      </c>
      <c r="Z75" s="336">
        <f t="shared" si="111"/>
        <v>4.1322338054831292E-2</v>
      </c>
      <c r="AA75" s="336">
        <f t="shared" si="111"/>
        <v>4.0937238916674001E-2</v>
      </c>
      <c r="AB75" s="336">
        <f t="shared" si="111"/>
        <v>4.0538914771022352E-2</v>
      </c>
      <c r="AC75" s="336">
        <f t="shared" si="111"/>
        <v>4.0137807163925003E-2</v>
      </c>
      <c r="AD75" s="336">
        <f t="shared" si="111"/>
        <v>3.9731334407233983E-2</v>
      </c>
      <c r="AE75" s="336">
        <f t="shared" ref="AE75:AL75" si="112">AE28/AE$49</f>
        <v>3.9312607515811226E-2</v>
      </c>
      <c r="AF75" s="336">
        <f t="shared" si="112"/>
        <v>3.8889696108948185E-2</v>
      </c>
      <c r="AG75" s="336">
        <f t="shared" si="112"/>
        <v>3.8490929105523514E-2</v>
      </c>
      <c r="AH75" s="336">
        <f t="shared" si="112"/>
        <v>3.8098255797280593E-2</v>
      </c>
      <c r="AI75" s="336">
        <f t="shared" si="112"/>
        <v>3.7724685415711799E-2</v>
      </c>
      <c r="AJ75" s="336">
        <f t="shared" si="112"/>
        <v>3.7342859840920346E-2</v>
      </c>
      <c r="AK75" s="336">
        <f t="shared" si="112"/>
        <v>3.6954912301512988E-2</v>
      </c>
      <c r="AL75" s="336">
        <f t="shared" si="112"/>
        <v>3.6560707854541581E-2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4.1048755889857784E-2</v>
      </c>
      <c r="N76" s="336">
        <f t="shared" si="113"/>
        <v>3.6871194518053631E-2</v>
      </c>
      <c r="O76" s="336">
        <f t="shared" si="113"/>
        <v>3.45057420315978E-2</v>
      </c>
      <c r="P76" s="336">
        <f t="shared" si="113"/>
        <v>3.6290826320454501E-2</v>
      </c>
      <c r="Q76" s="336">
        <f t="shared" si="113"/>
        <v>3.5990383885952638E-2</v>
      </c>
      <c r="R76" s="336">
        <f t="shared" si="113"/>
        <v>3.6794677917741721E-2</v>
      </c>
      <c r="S76" s="336">
        <f t="shared" si="113"/>
        <v>3.2014321805727407E-2</v>
      </c>
      <c r="T76" s="336">
        <f t="shared" si="113"/>
        <v>3.3403290257689948E-2</v>
      </c>
      <c r="U76" s="336">
        <f t="shared" si="113"/>
        <v>3.6981143423043372E-2</v>
      </c>
      <c r="V76" s="336">
        <f t="shared" si="113"/>
        <v>3.9956660302711527E-2</v>
      </c>
      <c r="W76" s="336">
        <f t="shared" si="113"/>
        <v>3.3592146370658223E-2</v>
      </c>
      <c r="X76" s="336">
        <f t="shared" si="113"/>
        <v>3.53168166630193E-2</v>
      </c>
      <c r="Y76" s="336">
        <f t="shared" si="113"/>
        <v>3.4777998944438226E-2</v>
      </c>
      <c r="Z76" s="336">
        <f t="shared" si="113"/>
        <v>3.4129485971156046E-2</v>
      </c>
      <c r="AA76" s="336">
        <f t="shared" si="113"/>
        <v>3.354834935985529E-2</v>
      </c>
      <c r="AB76" s="336">
        <f t="shared" si="113"/>
        <v>3.3038260059186947E-2</v>
      </c>
      <c r="AC76" s="336">
        <f t="shared" si="113"/>
        <v>3.251675437843337E-2</v>
      </c>
      <c r="AD76" s="336">
        <f t="shared" si="113"/>
        <v>3.1993438768425302E-2</v>
      </c>
      <c r="AE76" s="336">
        <f t="shared" ref="AE76:AL76" si="114">AE29/AE$49</f>
        <v>3.1510383129894334E-2</v>
      </c>
      <c r="AF76" s="336">
        <f t="shared" si="114"/>
        <v>3.1009163578198686E-2</v>
      </c>
      <c r="AG76" s="336">
        <f t="shared" si="114"/>
        <v>3.0502023058767595E-2</v>
      </c>
      <c r="AH76" s="336">
        <f t="shared" si="114"/>
        <v>2.9991846004127708E-2</v>
      </c>
      <c r="AI76" s="336">
        <f t="shared" si="114"/>
        <v>2.9490732405474555E-2</v>
      </c>
      <c r="AJ76" s="336">
        <f t="shared" si="114"/>
        <v>2.8998259570392169E-2</v>
      </c>
      <c r="AK76" s="336">
        <f t="shared" si="114"/>
        <v>2.8502081885469693E-2</v>
      </c>
      <c r="AL76" s="336">
        <f t="shared" si="114"/>
        <v>2.8003382656615824E-2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2.1329596250488622E-2</v>
      </c>
      <c r="N77" s="336">
        <f t="shared" si="115"/>
        <v>2.0008335416096385E-2</v>
      </c>
      <c r="O77" s="336">
        <f t="shared" si="115"/>
        <v>2.1770282429412497E-2</v>
      </c>
      <c r="P77" s="336">
        <f t="shared" si="115"/>
        <v>2.1264966333005748E-2</v>
      </c>
      <c r="Q77" s="336">
        <f t="shared" si="115"/>
        <v>2.1454891214273266E-2</v>
      </c>
      <c r="R77" s="336">
        <f t="shared" si="115"/>
        <v>2.0300734112162183E-2</v>
      </c>
      <c r="S77" s="336">
        <f t="shared" si="115"/>
        <v>1.9620681891970502E-2</v>
      </c>
      <c r="T77" s="336">
        <f t="shared" si="115"/>
        <v>1.9936563342910784E-2</v>
      </c>
      <c r="U77" s="336">
        <f t="shared" si="115"/>
        <v>1.739747926938242E-2</v>
      </c>
      <c r="V77" s="336">
        <f t="shared" si="115"/>
        <v>1.6878950224464239E-2</v>
      </c>
      <c r="W77" s="336">
        <f t="shared" si="115"/>
        <v>1.7488766539961662E-2</v>
      </c>
      <c r="X77" s="336">
        <f t="shared" si="115"/>
        <v>1.7005106407212141E-2</v>
      </c>
      <c r="Y77" s="336">
        <f t="shared" si="115"/>
        <v>1.6878342395094441E-2</v>
      </c>
      <c r="Z77" s="336">
        <f t="shared" si="115"/>
        <v>1.6642294270730499E-2</v>
      </c>
      <c r="AA77" s="336">
        <f t="shared" si="115"/>
        <v>1.6408936004507168E-2</v>
      </c>
      <c r="AB77" s="336">
        <f t="shared" si="115"/>
        <v>1.6203646148281466E-2</v>
      </c>
      <c r="AC77" s="336">
        <f t="shared" si="115"/>
        <v>1.606961438669003E-2</v>
      </c>
      <c r="AD77" s="336">
        <f t="shared" si="115"/>
        <v>1.5949094537473268E-2</v>
      </c>
      <c r="AE77" s="336">
        <f t="shared" ref="AE77:AL77" si="116">AE30/AE$49</f>
        <v>1.5844176778142177E-2</v>
      </c>
      <c r="AF77" s="336">
        <f t="shared" si="116"/>
        <v>1.5744536230289621E-2</v>
      </c>
      <c r="AG77" s="336">
        <f t="shared" si="116"/>
        <v>1.564650838818173E-2</v>
      </c>
      <c r="AH77" s="336">
        <f t="shared" si="116"/>
        <v>1.554443960048312E-2</v>
      </c>
      <c r="AI77" s="336">
        <f t="shared" si="116"/>
        <v>1.5438534228115058E-2</v>
      </c>
      <c r="AJ77" s="336">
        <f t="shared" si="116"/>
        <v>1.5336937760189689E-2</v>
      </c>
      <c r="AK77" s="336">
        <f t="shared" si="116"/>
        <v>1.5256354652541798E-2</v>
      </c>
      <c r="AL77" s="336">
        <f t="shared" si="116"/>
        <v>1.5177622273198462E-2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0.10086242441703228</v>
      </c>
      <c r="N79" s="337">
        <f t="shared" si="117"/>
        <v>9.9377177929691835E-2</v>
      </c>
      <c r="O79" s="337">
        <f t="shared" si="117"/>
        <v>9.9390094430208506E-2</v>
      </c>
      <c r="P79" s="337">
        <f t="shared" si="117"/>
        <v>9.9936004717774807E-2</v>
      </c>
      <c r="Q79" s="337">
        <f t="shared" si="117"/>
        <v>9.7700925319162926E-2</v>
      </c>
      <c r="R79" s="337">
        <f t="shared" si="117"/>
        <v>9.8271854834364153E-2</v>
      </c>
      <c r="S79" s="337">
        <f t="shared" si="117"/>
        <v>0.10250151689709072</v>
      </c>
      <c r="T79" s="337">
        <f t="shared" si="117"/>
        <v>0.10221892826978331</v>
      </c>
      <c r="U79" s="337">
        <f t="shared" si="117"/>
        <v>9.7331746839412508E-2</v>
      </c>
      <c r="V79" s="337">
        <f t="shared" si="117"/>
        <v>9.4202576009712949E-2</v>
      </c>
      <c r="W79" s="337">
        <f t="shared" si="117"/>
        <v>9.2428669246503642E-2</v>
      </c>
      <c r="X79" s="337">
        <f t="shared" si="117"/>
        <v>9.448724135339967E-2</v>
      </c>
      <c r="Y79" s="337">
        <f t="shared" si="117"/>
        <v>9.4848430524636568E-2</v>
      </c>
      <c r="Z79" s="337">
        <f t="shared" si="117"/>
        <v>9.5287366533257992E-2</v>
      </c>
      <c r="AA79" s="337">
        <f t="shared" si="117"/>
        <v>9.5693115339653093E-2</v>
      </c>
      <c r="AB79" s="337">
        <f t="shared" si="117"/>
        <v>9.6091738230999688E-2</v>
      </c>
      <c r="AC79" s="337">
        <f t="shared" si="117"/>
        <v>9.6508527842531347E-2</v>
      </c>
      <c r="AD79" s="337">
        <f t="shared" si="117"/>
        <v>9.6942460461475921E-2</v>
      </c>
      <c r="AE79" s="337">
        <f t="shared" ref="AE79:AL79" si="118">AE32/AE$49</f>
        <v>9.7434241485161457E-2</v>
      </c>
      <c r="AF79" s="337">
        <f t="shared" si="118"/>
        <v>9.7901927159785601E-2</v>
      </c>
      <c r="AG79" s="337">
        <f t="shared" si="118"/>
        <v>9.8332179829450514E-2</v>
      </c>
      <c r="AH79" s="337">
        <f t="shared" si="118"/>
        <v>9.8796104069645202E-2</v>
      </c>
      <c r="AI79" s="337">
        <f t="shared" si="118"/>
        <v>9.9243268803969095E-2</v>
      </c>
      <c r="AJ79" s="337">
        <f t="shared" si="118"/>
        <v>9.9736561775831428E-2</v>
      </c>
      <c r="AK79" s="337">
        <f t="shared" si="118"/>
        <v>0.1002560146380625</v>
      </c>
      <c r="AL79" s="337">
        <f t="shared" si="118"/>
        <v>0.10075805732234618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7.8308944485924223E-2</v>
      </c>
      <c r="N80" s="336">
        <f t="shared" si="119"/>
        <v>7.424324292937752E-2</v>
      </c>
      <c r="O80" s="336">
        <f t="shared" si="119"/>
        <v>7.7064924111828761E-2</v>
      </c>
      <c r="P80" s="336">
        <f t="shared" si="119"/>
        <v>7.6992920980478899E-2</v>
      </c>
      <c r="Q80" s="336">
        <f t="shared" si="119"/>
        <v>7.7271484918634059E-2</v>
      </c>
      <c r="R80" s="336">
        <f t="shared" si="119"/>
        <v>7.4463678779115153E-2</v>
      </c>
      <c r="S80" s="336">
        <f t="shared" si="119"/>
        <v>7.8467309260235804E-2</v>
      </c>
      <c r="T80" s="336">
        <f t="shared" si="119"/>
        <v>7.7617214647255184E-2</v>
      </c>
      <c r="U80" s="336">
        <f t="shared" si="119"/>
        <v>7.5712073140188851E-2</v>
      </c>
      <c r="V80" s="336">
        <f t="shared" si="119"/>
        <v>7.2182770382696534E-2</v>
      </c>
      <c r="W80" s="336">
        <f t="shared" si="119"/>
        <v>7.158303086721822E-2</v>
      </c>
      <c r="X80" s="336">
        <f t="shared" si="119"/>
        <v>7.4048843212557114E-2</v>
      </c>
      <c r="Y80" s="336">
        <f t="shared" si="119"/>
        <v>7.4491506031378329E-2</v>
      </c>
      <c r="Z80" s="336">
        <f t="shared" si="119"/>
        <v>7.4971177285898818E-2</v>
      </c>
      <c r="AA80" s="336">
        <f t="shared" si="119"/>
        <v>7.5394791272778997E-2</v>
      </c>
      <c r="AB80" s="336">
        <f t="shared" si="119"/>
        <v>7.5807222051041998E-2</v>
      </c>
      <c r="AC80" s="336">
        <f t="shared" si="119"/>
        <v>7.6239710762270929E-2</v>
      </c>
      <c r="AD80" s="336">
        <f t="shared" si="119"/>
        <v>7.6681112140616722E-2</v>
      </c>
      <c r="AE80" s="336">
        <f t="shared" ref="AE80:AL80" si="120">AE33/AE$49</f>
        <v>7.7189107498311565E-2</v>
      </c>
      <c r="AF80" s="336">
        <f t="shared" si="120"/>
        <v>7.7672640475672072E-2</v>
      </c>
      <c r="AG80" s="336">
        <f t="shared" si="120"/>
        <v>7.8122855595217686E-2</v>
      </c>
      <c r="AH80" s="336">
        <f t="shared" si="120"/>
        <v>7.8596709408318782E-2</v>
      </c>
      <c r="AI80" s="336">
        <f t="shared" si="120"/>
        <v>7.9057078219016336E-2</v>
      </c>
      <c r="AJ80" s="336">
        <f t="shared" si="120"/>
        <v>7.9566460201311598E-2</v>
      </c>
      <c r="AK80" s="336">
        <f t="shared" si="120"/>
        <v>8.0085789220676981E-2</v>
      </c>
      <c r="AL80" s="336">
        <f t="shared" si="120"/>
        <v>8.0572778452463217E-2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2.106440390022599E-2</v>
      </c>
      <c r="N81" s="336">
        <f t="shared" si="121"/>
        <v>2.4120235233597666E-2</v>
      </c>
      <c r="O81" s="336">
        <f t="shared" si="121"/>
        <v>2.1322688417090677E-2</v>
      </c>
      <c r="P81" s="336">
        <f t="shared" si="121"/>
        <v>2.2063599857303308E-2</v>
      </c>
      <c r="Q81" s="336">
        <f t="shared" si="121"/>
        <v>1.9432508620188037E-2</v>
      </c>
      <c r="R81" s="336">
        <f t="shared" si="121"/>
        <v>2.2890918332836459E-2</v>
      </c>
      <c r="S81" s="336">
        <f t="shared" si="121"/>
        <v>2.3264642321117943E-2</v>
      </c>
      <c r="T81" s="336">
        <f t="shared" si="121"/>
        <v>2.3761767740448872E-2</v>
      </c>
      <c r="U81" s="336">
        <f t="shared" si="121"/>
        <v>2.0728001215641875E-2</v>
      </c>
      <c r="V81" s="336">
        <f t="shared" si="121"/>
        <v>2.1218950014499371E-2</v>
      </c>
      <c r="W81" s="336">
        <f t="shared" si="121"/>
        <v>1.9808846374131446E-2</v>
      </c>
      <c r="X81" s="336">
        <f t="shared" si="121"/>
        <v>1.9640046580689807E-2</v>
      </c>
      <c r="Y81" s="336">
        <f t="shared" si="121"/>
        <v>1.9552809449927423E-2</v>
      </c>
      <c r="Z81" s="336">
        <f t="shared" si="121"/>
        <v>1.9506640097961266E-2</v>
      </c>
      <c r="AA81" s="336">
        <f t="shared" si="121"/>
        <v>1.9483408764580983E-2</v>
      </c>
      <c r="AB81" s="336">
        <f t="shared" si="121"/>
        <v>1.9462642437148025E-2</v>
      </c>
      <c r="AC81" s="336">
        <f t="shared" si="121"/>
        <v>1.9441289117300049E-2</v>
      </c>
      <c r="AD81" s="336">
        <f t="shared" si="121"/>
        <v>1.9428134764717112E-2</v>
      </c>
      <c r="AE81" s="336">
        <f t="shared" ref="AE81:AL81" si="122">AE34/AE$49</f>
        <v>1.9407636252869221E-2</v>
      </c>
      <c r="AF81" s="336">
        <f t="shared" si="122"/>
        <v>1.9384458308168692E-2</v>
      </c>
      <c r="AG81" s="336">
        <f t="shared" si="122"/>
        <v>1.9359298361507338E-2</v>
      </c>
      <c r="AH81" s="336">
        <f t="shared" si="122"/>
        <v>1.9344310884552962E-2</v>
      </c>
      <c r="AI81" s="336">
        <f t="shared" si="122"/>
        <v>1.9327235047757827E-2</v>
      </c>
      <c r="AJ81" s="336">
        <f t="shared" si="122"/>
        <v>1.9304603945561855E-2</v>
      </c>
      <c r="AK81" s="336">
        <f t="shared" si="122"/>
        <v>1.9300997809143895E-2</v>
      </c>
      <c r="AL81" s="336">
        <f t="shared" si="122"/>
        <v>1.9309782023859582E-2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1.4890760308820686E-3</v>
      </c>
      <c r="N82" s="336">
        <f t="shared" si="123"/>
        <v>1.0136997667166551E-3</v>
      </c>
      <c r="O82" s="336">
        <f t="shared" si="123"/>
        <v>1.0024819012890683E-3</v>
      </c>
      <c r="P82" s="336">
        <f t="shared" si="123"/>
        <v>8.7948387999261179E-4</v>
      </c>
      <c r="Q82" s="336">
        <f t="shared" si="123"/>
        <v>9.9693178034083074E-4</v>
      </c>
      <c r="R82" s="336">
        <f t="shared" si="123"/>
        <v>9.1725772241253777E-4</v>
      </c>
      <c r="S82" s="336">
        <f t="shared" si="123"/>
        <v>7.6956531573695757E-4</v>
      </c>
      <c r="T82" s="336">
        <f t="shared" si="123"/>
        <v>8.3994588207924247E-4</v>
      </c>
      <c r="U82" s="336">
        <f t="shared" si="123"/>
        <v>8.9167248358178652E-4</v>
      </c>
      <c r="V82" s="336">
        <f t="shared" si="123"/>
        <v>8.008556125170546E-4</v>
      </c>
      <c r="W82" s="336">
        <f t="shared" si="123"/>
        <v>1.0367920051539796E-3</v>
      </c>
      <c r="X82" s="336">
        <f t="shared" si="123"/>
        <v>7.9835156015275208E-4</v>
      </c>
      <c r="Y82" s="336">
        <f t="shared" si="123"/>
        <v>8.0411504333080823E-4</v>
      </c>
      <c r="Z82" s="336">
        <f t="shared" si="123"/>
        <v>8.0954914939790215E-4</v>
      </c>
      <c r="AA82" s="336">
        <f t="shared" si="123"/>
        <v>8.1491530229311842E-4</v>
      </c>
      <c r="AB82" s="336">
        <f t="shared" si="123"/>
        <v>8.218737428096805E-4</v>
      </c>
      <c r="AC82" s="336">
        <f t="shared" si="123"/>
        <v>8.2752796296037213E-4</v>
      </c>
      <c r="AD82" s="336">
        <f t="shared" si="123"/>
        <v>8.3321355614207723E-4</v>
      </c>
      <c r="AE82" s="336">
        <f t="shared" ref="AE82:AL82" si="124">AE35/AE$49</f>
        <v>8.3749773398068177E-4</v>
      </c>
      <c r="AF82" s="336">
        <f t="shared" si="124"/>
        <v>8.4482837594482892E-4</v>
      </c>
      <c r="AG82" s="336">
        <f t="shared" si="124"/>
        <v>8.5002587272546917E-4</v>
      </c>
      <c r="AH82" s="336">
        <f t="shared" si="124"/>
        <v>8.550837767734616E-4</v>
      </c>
      <c r="AI82" s="336">
        <f t="shared" si="124"/>
        <v>8.589555371949386E-4</v>
      </c>
      <c r="AJ82" s="336">
        <f t="shared" si="124"/>
        <v>8.6549762895797306E-4</v>
      </c>
      <c r="AK82" s="336">
        <f t="shared" si="124"/>
        <v>8.6922760824162328E-4</v>
      </c>
      <c r="AL82" s="336">
        <f t="shared" si="124"/>
        <v>8.7549684602338223E-4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8.1550102526282892E-2</v>
      </c>
      <c r="N84" s="337">
        <f t="shared" si="125"/>
        <v>8.5963857401670257E-2</v>
      </c>
      <c r="O84" s="337">
        <f t="shared" si="125"/>
        <v>8.9863142007555921E-2</v>
      </c>
      <c r="P84" s="337">
        <f t="shared" si="125"/>
        <v>8.6631281818507114E-2</v>
      </c>
      <c r="Q84" s="337">
        <f t="shared" si="125"/>
        <v>8.9261898170230461E-2</v>
      </c>
      <c r="R84" s="337">
        <f t="shared" si="125"/>
        <v>8.2619792196394926E-2</v>
      </c>
      <c r="S84" s="337">
        <f t="shared" si="125"/>
        <v>7.972333557633797E-2</v>
      </c>
      <c r="T84" s="337">
        <f t="shared" si="125"/>
        <v>7.9643346897672551E-2</v>
      </c>
      <c r="U84" s="337">
        <f t="shared" si="125"/>
        <v>7.7804732322681189E-2</v>
      </c>
      <c r="V84" s="337">
        <f t="shared" si="125"/>
        <v>7.616330005433268E-2</v>
      </c>
      <c r="W84" s="337">
        <f t="shared" si="125"/>
        <v>7.7230416980444277E-2</v>
      </c>
      <c r="X84" s="337">
        <f t="shared" si="125"/>
        <v>7.7291978729977215E-2</v>
      </c>
      <c r="Y84" s="337">
        <f t="shared" si="125"/>
        <v>7.7272055544490501E-2</v>
      </c>
      <c r="Z84" s="337">
        <f t="shared" si="125"/>
        <v>7.7233051609005274E-2</v>
      </c>
      <c r="AA84" s="337">
        <f t="shared" si="125"/>
        <v>7.7167482770103046E-2</v>
      </c>
      <c r="AB84" s="337">
        <f t="shared" si="125"/>
        <v>7.7027141349589365E-2</v>
      </c>
      <c r="AC84" s="337">
        <f t="shared" si="125"/>
        <v>7.6889505384766438E-2</v>
      </c>
      <c r="AD84" s="337">
        <f t="shared" si="125"/>
        <v>7.6769065874051495E-2</v>
      </c>
      <c r="AE84" s="337">
        <f t="shared" ref="AE84:AL84" si="126">AE37/AE$49</f>
        <v>7.6641008222490453E-2</v>
      </c>
      <c r="AF84" s="337">
        <f t="shared" si="126"/>
        <v>7.6523472730785705E-2</v>
      </c>
      <c r="AG84" s="337">
        <f t="shared" si="126"/>
        <v>7.6391373138085E-2</v>
      </c>
      <c r="AH84" s="337">
        <f t="shared" si="126"/>
        <v>7.6318225764765033E-2</v>
      </c>
      <c r="AI84" s="337">
        <f t="shared" si="126"/>
        <v>7.6232557143363175E-2</v>
      </c>
      <c r="AJ84" s="337">
        <f t="shared" si="126"/>
        <v>7.6161665968840733E-2</v>
      </c>
      <c r="AK84" s="337">
        <f t="shared" si="126"/>
        <v>7.6058873457578932E-2</v>
      </c>
      <c r="AL84" s="337">
        <f t="shared" si="126"/>
        <v>7.5909534886352367E-2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6.5501099307792146E-2</v>
      </c>
      <c r="N85" s="336">
        <f t="shared" si="127"/>
        <v>6.9373760369257367E-2</v>
      </c>
      <c r="O85" s="336">
        <f t="shared" si="127"/>
        <v>7.2953346611982495E-2</v>
      </c>
      <c r="P85" s="336">
        <f t="shared" si="127"/>
        <v>6.9782194384888765E-2</v>
      </c>
      <c r="Q85" s="336">
        <f t="shared" si="127"/>
        <v>7.3113020569033571E-2</v>
      </c>
      <c r="R85" s="336">
        <f t="shared" si="127"/>
        <v>6.5413188553865451E-2</v>
      </c>
      <c r="S85" s="336">
        <f t="shared" si="127"/>
        <v>6.29479397115255E-2</v>
      </c>
      <c r="T85" s="336">
        <f t="shared" si="127"/>
        <v>6.1095751865246586E-2</v>
      </c>
      <c r="U85" s="336">
        <f t="shared" si="127"/>
        <v>5.869944960762255E-2</v>
      </c>
      <c r="V85" s="336">
        <f t="shared" si="127"/>
        <v>5.7042590377070289E-2</v>
      </c>
      <c r="W85" s="336">
        <f t="shared" si="127"/>
        <v>5.7148957670187177E-2</v>
      </c>
      <c r="X85" s="336">
        <f t="shared" si="127"/>
        <v>5.2974003348394035E-2</v>
      </c>
      <c r="Y85" s="336">
        <f t="shared" si="127"/>
        <v>5.2542748756632437E-2</v>
      </c>
      <c r="Z85" s="336">
        <f t="shared" si="127"/>
        <v>5.2169617147751431E-2</v>
      </c>
      <c r="AA85" s="336">
        <f t="shared" si="127"/>
        <v>5.179833874010184E-2</v>
      </c>
      <c r="AB85" s="336">
        <f t="shared" si="127"/>
        <v>5.1367229260566492E-2</v>
      </c>
      <c r="AC85" s="336">
        <f t="shared" si="127"/>
        <v>5.0938882572605981E-2</v>
      </c>
      <c r="AD85" s="336">
        <f t="shared" si="127"/>
        <v>5.050715556616385E-2</v>
      </c>
      <c r="AE85" s="336">
        <f t="shared" ref="AE85:AL85" si="128">AE38/AE$49</f>
        <v>5.0060475184006074E-2</v>
      </c>
      <c r="AF85" s="336">
        <f t="shared" si="128"/>
        <v>4.9617985903817836E-2</v>
      </c>
      <c r="AG85" s="336">
        <f t="shared" si="128"/>
        <v>4.9162182368332183E-2</v>
      </c>
      <c r="AH85" s="336">
        <f t="shared" si="128"/>
        <v>4.8778424816698057E-2</v>
      </c>
      <c r="AI85" s="336">
        <f t="shared" si="128"/>
        <v>4.8392255889460355E-2</v>
      </c>
      <c r="AJ85" s="336">
        <f t="shared" si="128"/>
        <v>4.800493554863005E-2</v>
      </c>
      <c r="AK85" s="336">
        <f t="shared" si="128"/>
        <v>4.7585433754315655E-2</v>
      </c>
      <c r="AL85" s="336">
        <f t="shared" si="128"/>
        <v>4.7115657697235108E-2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1.6049003218490746E-2</v>
      </c>
      <c r="N86" s="336">
        <f t="shared" si="129"/>
        <v>1.6590097032412893E-2</v>
      </c>
      <c r="O86" s="336">
        <f t="shared" si="129"/>
        <v>1.6909795395573416E-2</v>
      </c>
      <c r="P86" s="336">
        <f t="shared" si="129"/>
        <v>1.6849087433618341E-2</v>
      </c>
      <c r="Q86" s="336">
        <f t="shared" si="129"/>
        <v>1.6148877601196897E-2</v>
      </c>
      <c r="R86" s="336">
        <f t="shared" si="129"/>
        <v>1.7206603642529485E-2</v>
      </c>
      <c r="S86" s="336">
        <f t="shared" si="129"/>
        <v>1.6775395864812477E-2</v>
      </c>
      <c r="T86" s="336">
        <f t="shared" si="129"/>
        <v>1.8547595032425961E-2</v>
      </c>
      <c r="U86" s="336">
        <f t="shared" si="129"/>
        <v>1.9105282715058639E-2</v>
      </c>
      <c r="V86" s="336">
        <f t="shared" si="129"/>
        <v>1.9120709677262385E-2</v>
      </c>
      <c r="W86" s="336">
        <f t="shared" si="129"/>
        <v>2.0081459310257097E-2</v>
      </c>
      <c r="X86" s="336">
        <f t="shared" si="129"/>
        <v>2.4317975381583177E-2</v>
      </c>
      <c r="Y86" s="336">
        <f t="shared" si="129"/>
        <v>2.4729306787858056E-2</v>
      </c>
      <c r="Z86" s="336">
        <f t="shared" si="129"/>
        <v>2.5063434461253843E-2</v>
      </c>
      <c r="AA86" s="336">
        <f t="shared" si="129"/>
        <v>2.5369144030001213E-2</v>
      </c>
      <c r="AB86" s="336">
        <f t="shared" si="129"/>
        <v>2.5659912089022883E-2</v>
      </c>
      <c r="AC86" s="336">
        <f t="shared" si="129"/>
        <v>2.5950622812160457E-2</v>
      </c>
      <c r="AD86" s="336">
        <f t="shared" si="129"/>
        <v>2.6261910307887649E-2</v>
      </c>
      <c r="AE86" s="336">
        <f t="shared" ref="AE86:AL86" si="130">AE39/AE$49</f>
        <v>2.6580533038484389E-2</v>
      </c>
      <c r="AF86" s="336">
        <f t="shared" si="130"/>
        <v>2.6905486826967868E-2</v>
      </c>
      <c r="AG86" s="336">
        <f t="shared" si="130"/>
        <v>2.7229190769752824E-2</v>
      </c>
      <c r="AH86" s="336">
        <f t="shared" si="130"/>
        <v>2.7539800948066986E-2</v>
      </c>
      <c r="AI86" s="336">
        <f t="shared" si="130"/>
        <v>2.7840301253902813E-2</v>
      </c>
      <c r="AJ86" s="336">
        <f t="shared" si="130"/>
        <v>2.815673042021068E-2</v>
      </c>
      <c r="AK86" s="336">
        <f t="shared" si="130"/>
        <v>2.847343970326327E-2</v>
      </c>
      <c r="AL86" s="336">
        <f t="shared" si="130"/>
        <v>2.8793877189117259E-2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8.2934559253417903E-2</v>
      </c>
      <c r="N88" s="337">
        <f t="shared" si="131"/>
        <v>8.0034912514685447E-2</v>
      </c>
      <c r="O88" s="337">
        <f t="shared" si="131"/>
        <v>8.0018699495472426E-2</v>
      </c>
      <c r="P88" s="337">
        <f t="shared" si="131"/>
        <v>7.7497257191962807E-2</v>
      </c>
      <c r="Q88" s="337">
        <f t="shared" si="131"/>
        <v>7.9248839491172562E-2</v>
      </c>
      <c r="R88" s="337">
        <f t="shared" si="131"/>
        <v>8.1874976378956396E-2</v>
      </c>
      <c r="S88" s="337">
        <f t="shared" si="131"/>
        <v>9.0356223970329205E-2</v>
      </c>
      <c r="T88" s="337">
        <f t="shared" si="131"/>
        <v>9.0270611269615664E-2</v>
      </c>
      <c r="U88" s="337">
        <f t="shared" si="131"/>
        <v>7.6716350508966885E-2</v>
      </c>
      <c r="V88" s="337">
        <f t="shared" si="131"/>
        <v>8.1196075600565604E-2</v>
      </c>
      <c r="W88" s="337">
        <f t="shared" si="131"/>
        <v>7.2720733039654303E-2</v>
      </c>
      <c r="X88" s="337">
        <f t="shared" si="131"/>
        <v>8.1623818416224611E-2</v>
      </c>
      <c r="Y88" s="337">
        <f t="shared" si="131"/>
        <v>8.1448871705050094E-2</v>
      </c>
      <c r="Z88" s="337">
        <f t="shared" si="131"/>
        <v>8.1214749522005691E-2</v>
      </c>
      <c r="AA88" s="337">
        <f t="shared" si="131"/>
        <v>8.0931039541951577E-2</v>
      </c>
      <c r="AB88" s="337">
        <f t="shared" si="131"/>
        <v>8.0591023148949378E-2</v>
      </c>
      <c r="AC88" s="337">
        <f t="shared" si="131"/>
        <v>8.0340682363626723E-2</v>
      </c>
      <c r="AD88" s="337">
        <f t="shared" si="131"/>
        <v>8.0094380280337177E-2</v>
      </c>
      <c r="AE88" s="337">
        <f t="shared" ref="AE88:AL88" si="132">AE41/AE$49</f>
        <v>7.9826402100677041E-2</v>
      </c>
      <c r="AF88" s="337">
        <f t="shared" si="132"/>
        <v>7.9531033738939508E-2</v>
      </c>
      <c r="AG88" s="337">
        <f t="shared" si="132"/>
        <v>7.9225887564824377E-2</v>
      </c>
      <c r="AH88" s="337">
        <f t="shared" si="132"/>
        <v>7.8894490517721655E-2</v>
      </c>
      <c r="AI88" s="337">
        <f t="shared" si="132"/>
        <v>7.8603938393695158E-2</v>
      </c>
      <c r="AJ88" s="337">
        <f t="shared" si="132"/>
        <v>7.8308315362687439E-2</v>
      </c>
      <c r="AK88" s="337">
        <f t="shared" si="132"/>
        <v>7.7968847682079331E-2</v>
      </c>
      <c r="AL88" s="337">
        <f t="shared" si="132"/>
        <v>7.7601808629309946E-2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4.3836341933918874E-2</v>
      </c>
      <c r="N89" s="336">
        <f t="shared" si="133"/>
        <v>4.166339699196854E-2</v>
      </c>
      <c r="O89" s="336">
        <f t="shared" si="133"/>
        <v>4.1163621301510321E-2</v>
      </c>
      <c r="P89" s="336">
        <f t="shared" si="133"/>
        <v>4.3233281514572619E-2</v>
      </c>
      <c r="Q89" s="336">
        <f t="shared" si="133"/>
        <v>4.3205326460809095E-2</v>
      </c>
      <c r="R89" s="336">
        <f t="shared" si="133"/>
        <v>4.2882433542552487E-2</v>
      </c>
      <c r="S89" s="336">
        <f t="shared" si="133"/>
        <v>4.1483871301574902E-2</v>
      </c>
      <c r="T89" s="336">
        <f t="shared" si="133"/>
        <v>4.0078954680220158E-2</v>
      </c>
      <c r="U89" s="336">
        <f t="shared" si="133"/>
        <v>3.9732261405341696E-2</v>
      </c>
      <c r="V89" s="336">
        <f t="shared" si="133"/>
        <v>3.705257148862362E-2</v>
      </c>
      <c r="W89" s="336">
        <f t="shared" si="133"/>
        <v>3.2669687507742629E-2</v>
      </c>
      <c r="X89" s="336">
        <f t="shared" si="133"/>
        <v>3.9206480599108445E-2</v>
      </c>
      <c r="Y89" s="336">
        <f t="shared" si="133"/>
        <v>3.9097388924703921E-2</v>
      </c>
      <c r="Z89" s="336">
        <f t="shared" si="133"/>
        <v>3.8941736154602745E-2</v>
      </c>
      <c r="AA89" s="336">
        <f t="shared" si="133"/>
        <v>3.8752549308660657E-2</v>
      </c>
      <c r="AB89" s="336">
        <f t="shared" si="133"/>
        <v>3.8483417986886058E-2</v>
      </c>
      <c r="AC89" s="336">
        <f t="shared" si="133"/>
        <v>3.8320933719613516E-2</v>
      </c>
      <c r="AD89" s="336">
        <f t="shared" si="133"/>
        <v>3.8162459478675068E-2</v>
      </c>
      <c r="AE89" s="336">
        <f t="shared" ref="AE89:AL89" si="134">AE42/AE$49</f>
        <v>3.7988336349699482E-2</v>
      </c>
      <c r="AF89" s="336">
        <f t="shared" si="134"/>
        <v>3.7794097040420561E-2</v>
      </c>
      <c r="AG89" s="336">
        <f t="shared" si="134"/>
        <v>3.7594535121578246E-2</v>
      </c>
      <c r="AH89" s="336">
        <f t="shared" si="134"/>
        <v>3.7376616744650468E-2</v>
      </c>
      <c r="AI89" s="336">
        <f t="shared" si="134"/>
        <v>3.7195677948774472E-2</v>
      </c>
      <c r="AJ89" s="336">
        <f t="shared" si="134"/>
        <v>3.7013827477666364E-2</v>
      </c>
      <c r="AK89" s="336">
        <f t="shared" si="134"/>
        <v>3.6786441364263525E-2</v>
      </c>
      <c r="AL89" s="336">
        <f t="shared" si="134"/>
        <v>3.6530554284572796E-2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3.9098217319499029E-2</v>
      </c>
      <c r="N90" s="336">
        <f t="shared" si="135"/>
        <v>3.8371515522716913E-2</v>
      </c>
      <c r="O90" s="336">
        <f t="shared" si="135"/>
        <v>3.8855078193962105E-2</v>
      </c>
      <c r="P90" s="336">
        <f t="shared" si="135"/>
        <v>3.4263975677390195E-2</v>
      </c>
      <c r="Q90" s="336">
        <f t="shared" si="135"/>
        <v>3.6043513030363468E-2</v>
      </c>
      <c r="R90" s="336">
        <f t="shared" si="135"/>
        <v>3.8992542836403923E-2</v>
      </c>
      <c r="S90" s="336">
        <f t="shared" si="135"/>
        <v>4.8872352668754303E-2</v>
      </c>
      <c r="T90" s="336">
        <f t="shared" si="135"/>
        <v>5.0191656589395513E-2</v>
      </c>
      <c r="U90" s="336">
        <f t="shared" si="135"/>
        <v>3.6984089103625196E-2</v>
      </c>
      <c r="V90" s="336">
        <f t="shared" si="135"/>
        <v>4.4143504111941984E-2</v>
      </c>
      <c r="W90" s="336">
        <f t="shared" si="135"/>
        <v>4.0051045531911668E-2</v>
      </c>
      <c r="X90" s="336">
        <f t="shared" si="135"/>
        <v>4.2417337817116159E-2</v>
      </c>
      <c r="Y90" s="336">
        <f t="shared" si="135"/>
        <v>4.2351482780346172E-2</v>
      </c>
      <c r="Z90" s="336">
        <f t="shared" si="135"/>
        <v>4.227301336740294E-2</v>
      </c>
      <c r="AA90" s="336">
        <f t="shared" si="135"/>
        <v>4.217849023329092E-2</v>
      </c>
      <c r="AB90" s="336">
        <f t="shared" si="135"/>
        <v>4.210760516206332E-2</v>
      </c>
      <c r="AC90" s="336">
        <f t="shared" si="135"/>
        <v>4.2019748644013206E-2</v>
      </c>
      <c r="AD90" s="336">
        <f t="shared" si="135"/>
        <v>4.1931920801662109E-2</v>
      </c>
      <c r="AE90" s="336">
        <f t="shared" ref="AE90:AL90" si="136">AE43/AE$49</f>
        <v>4.1838065750977566E-2</v>
      </c>
      <c r="AF90" s="336">
        <f t="shared" si="136"/>
        <v>4.1736936698518939E-2</v>
      </c>
      <c r="AG90" s="336">
        <f t="shared" si="136"/>
        <v>4.1631352443246124E-2</v>
      </c>
      <c r="AH90" s="336">
        <f t="shared" si="136"/>
        <v>4.1517873773071187E-2</v>
      </c>
      <c r="AI90" s="336">
        <f t="shared" si="136"/>
        <v>4.1408260444920679E-2</v>
      </c>
      <c r="AJ90" s="336">
        <f t="shared" si="136"/>
        <v>4.1294487885021075E-2</v>
      </c>
      <c r="AK90" s="336">
        <f t="shared" si="136"/>
        <v>4.1182406317815806E-2</v>
      </c>
      <c r="AL90" s="336">
        <f t="shared" si="136"/>
        <v>4.107125434473715E-2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0.12266736315903555</v>
      </c>
      <c r="N92" s="337">
        <f t="shared" si="137"/>
        <v>0.11699976874419558</v>
      </c>
      <c r="O92" s="337">
        <f t="shared" si="137"/>
        <v>0.11809918840502046</v>
      </c>
      <c r="P92" s="337">
        <f t="shared" si="137"/>
        <v>0.1127496055057664</v>
      </c>
      <c r="Q92" s="337">
        <f t="shared" si="137"/>
        <v>0.11427237423677042</v>
      </c>
      <c r="R92" s="337">
        <f t="shared" si="137"/>
        <v>0.11535541740330565</v>
      </c>
      <c r="S92" s="337">
        <f t="shared" si="137"/>
        <v>0.11508419909061619</v>
      </c>
      <c r="T92" s="337">
        <f t="shared" si="137"/>
        <v>0.11424302635045339</v>
      </c>
      <c r="U92" s="337">
        <f t="shared" si="137"/>
        <v>0.11138813381049627</v>
      </c>
      <c r="V92" s="337">
        <f t="shared" si="137"/>
        <v>0.11733800019003288</v>
      </c>
      <c r="W92" s="337">
        <f t="shared" si="137"/>
        <v>0.10713139154474129</v>
      </c>
      <c r="X92" s="337">
        <f t="shared" si="137"/>
        <v>0.10690927361021731</v>
      </c>
      <c r="Y92" s="337">
        <f t="shared" si="137"/>
        <v>0.10645766924845758</v>
      </c>
      <c r="Z92" s="337">
        <f t="shared" si="137"/>
        <v>0.10552000157363908</v>
      </c>
      <c r="AA92" s="337">
        <f t="shared" si="137"/>
        <v>0.10448885860456227</v>
      </c>
      <c r="AB92" s="337">
        <f t="shared" si="137"/>
        <v>0.10376561151016153</v>
      </c>
      <c r="AC92" s="337">
        <f t="shared" si="137"/>
        <v>0.10298107055429445</v>
      </c>
      <c r="AD92" s="337">
        <f t="shared" si="137"/>
        <v>0.10207843632211308</v>
      </c>
      <c r="AE92" s="337">
        <f t="shared" ref="AE92:AL92" si="138">AE45/AE$49</f>
        <v>0.10124771454231023</v>
      </c>
      <c r="AF92" s="337">
        <f t="shared" si="138"/>
        <v>0.10046438362323949</v>
      </c>
      <c r="AG92" s="337">
        <f t="shared" si="138"/>
        <v>9.9710213076370222E-2</v>
      </c>
      <c r="AH92" s="337">
        <f t="shared" si="138"/>
        <v>9.8924121849105887E-2</v>
      </c>
      <c r="AI92" s="337">
        <f t="shared" si="138"/>
        <v>9.8179885466507202E-2</v>
      </c>
      <c r="AJ92" s="337">
        <f t="shared" si="138"/>
        <v>9.7417439840023087E-2</v>
      </c>
      <c r="AK92" s="337">
        <f t="shared" si="138"/>
        <v>9.6651308637333053E-2</v>
      </c>
      <c r="AL92" s="337">
        <f t="shared" si="138"/>
        <v>9.5889959286879378E-2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2.1564285359873054E-2</v>
      </c>
      <c r="N93" s="336">
        <f t="shared" si="139"/>
        <v>2.0255848140425321E-2</v>
      </c>
      <c r="O93" s="336">
        <f t="shared" si="139"/>
        <v>1.9829578964624794E-2</v>
      </c>
      <c r="P93" s="336">
        <f t="shared" si="139"/>
        <v>1.9860941616259814E-2</v>
      </c>
      <c r="Q93" s="336">
        <f t="shared" si="139"/>
        <v>2.1446782008324086E-2</v>
      </c>
      <c r="R93" s="336">
        <f t="shared" si="139"/>
        <v>2.2308964341383557E-2</v>
      </c>
      <c r="S93" s="336">
        <f t="shared" si="139"/>
        <v>2.2884445087070378E-2</v>
      </c>
      <c r="T93" s="336">
        <f t="shared" si="139"/>
        <v>2.0392083912747768E-2</v>
      </c>
      <c r="U93" s="336">
        <f t="shared" si="139"/>
        <v>1.944924784256916E-2</v>
      </c>
      <c r="V93" s="336">
        <f t="shared" si="139"/>
        <v>1.9029292147248616E-2</v>
      </c>
      <c r="W93" s="336">
        <f t="shared" si="139"/>
        <v>1.684632505596758E-2</v>
      </c>
      <c r="X93" s="336">
        <f t="shared" si="139"/>
        <v>1.4347347244210036E-2</v>
      </c>
      <c r="Y93" s="336">
        <f t="shared" si="139"/>
        <v>1.425733025181556E-2</v>
      </c>
      <c r="Z93" s="336">
        <f t="shared" si="139"/>
        <v>1.4167771259632804E-2</v>
      </c>
      <c r="AA93" s="336">
        <f t="shared" si="139"/>
        <v>1.4068874264920268E-2</v>
      </c>
      <c r="AB93" s="336">
        <f t="shared" si="139"/>
        <v>1.3970788373604647E-2</v>
      </c>
      <c r="AC93" s="336">
        <f t="shared" si="139"/>
        <v>1.3850284031749725E-2</v>
      </c>
      <c r="AD93" s="336">
        <f t="shared" si="139"/>
        <v>1.3719000152647147E-2</v>
      </c>
      <c r="AE93" s="336">
        <f t="shared" ref="AE93:AL93" si="140">AE46/AE$49</f>
        <v>1.3615032162578776E-2</v>
      </c>
      <c r="AF93" s="336">
        <f t="shared" si="140"/>
        <v>1.3508000185617071E-2</v>
      </c>
      <c r="AG93" s="336">
        <f t="shared" si="140"/>
        <v>1.3398678268899632E-2</v>
      </c>
      <c r="AH93" s="336">
        <f t="shared" si="140"/>
        <v>1.3289851417910404E-2</v>
      </c>
      <c r="AI93" s="336">
        <f t="shared" si="140"/>
        <v>1.3185965864388593E-2</v>
      </c>
      <c r="AJ93" s="336">
        <f t="shared" si="140"/>
        <v>1.3084119267964671E-2</v>
      </c>
      <c r="AK93" s="336">
        <f t="shared" si="140"/>
        <v>1.2988339549324102E-2</v>
      </c>
      <c r="AL93" s="336">
        <f t="shared" si="140"/>
        <v>1.2892529818999413E-2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0.1011030777991625</v>
      </c>
      <c r="N94" s="336">
        <f t="shared" si="141"/>
        <v>9.6743920603770267E-2</v>
      </c>
      <c r="O94" s="336">
        <f t="shared" si="141"/>
        <v>9.8269609440395658E-2</v>
      </c>
      <c r="P94" s="336">
        <f t="shared" si="141"/>
        <v>9.288866388950659E-2</v>
      </c>
      <c r="Q94" s="336">
        <f t="shared" si="141"/>
        <v>9.282559222844633E-2</v>
      </c>
      <c r="R94" s="336">
        <f t="shared" si="141"/>
        <v>9.3046453061922094E-2</v>
      </c>
      <c r="S94" s="336">
        <f t="shared" si="141"/>
        <v>9.2199754003545797E-2</v>
      </c>
      <c r="T94" s="336">
        <f t="shared" si="141"/>
        <v>9.3850942437705628E-2</v>
      </c>
      <c r="U94" s="336">
        <f t="shared" si="141"/>
        <v>9.1938885967927111E-2</v>
      </c>
      <c r="V94" s="336">
        <f t="shared" si="141"/>
        <v>9.8308708042784271E-2</v>
      </c>
      <c r="W94" s="336">
        <f t="shared" si="141"/>
        <v>9.0285066488773713E-2</v>
      </c>
      <c r="X94" s="336">
        <f t="shared" si="141"/>
        <v>9.2561926366007269E-2</v>
      </c>
      <c r="Y94" s="336">
        <f t="shared" si="141"/>
        <v>9.2200338996642026E-2</v>
      </c>
      <c r="Z94" s="336">
        <f t="shared" si="141"/>
        <v>9.1352230314006286E-2</v>
      </c>
      <c r="AA94" s="336">
        <f t="shared" si="141"/>
        <v>9.041998433964199E-2</v>
      </c>
      <c r="AB94" s="336">
        <f t="shared" si="141"/>
        <v>8.9794823136556887E-2</v>
      </c>
      <c r="AC94" s="336">
        <f t="shared" si="141"/>
        <v>8.9130786522544733E-2</v>
      </c>
      <c r="AD94" s="336">
        <f t="shared" si="141"/>
        <v>8.8359436169465941E-2</v>
      </c>
      <c r="AE94" s="336">
        <f t="shared" ref="AE94:AL94" si="142">AE47/AE$49</f>
        <v>8.7632682379731444E-2</v>
      </c>
      <c r="AF94" s="336">
        <f t="shared" si="142"/>
        <v>8.6956383437622423E-2</v>
      </c>
      <c r="AG94" s="336">
        <f t="shared" si="142"/>
        <v>8.6311534807470586E-2</v>
      </c>
      <c r="AH94" s="336">
        <f t="shared" si="142"/>
        <v>8.5634270431195481E-2</v>
      </c>
      <c r="AI94" s="336">
        <f t="shared" si="142"/>
        <v>8.4993919602118606E-2</v>
      </c>
      <c r="AJ94" s="336">
        <f t="shared" si="142"/>
        <v>8.4333320572058418E-2</v>
      </c>
      <c r="AK94" s="336">
        <f t="shared" si="142"/>
        <v>8.3662969088008965E-2</v>
      </c>
      <c r="AL94" s="336">
        <f t="shared" si="142"/>
        <v>8.2997429467879968E-2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Worcestershire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Worcestershire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Worcestershire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Worcestershire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Worcestershire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Worcestershire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Worcestershire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Worcestershire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Worcestershire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Worcestershire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Worcestershire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Worcestershire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Worcestershire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4.1050494230095964</v>
      </c>
      <c r="Y4" s="11">
        <f>'Occ T1'!D8-'Occ T1'!C8</f>
        <v>0.74042384060160771</v>
      </c>
      <c r="Z4" s="11">
        <f>'Occ T1'!E8-'Occ T1'!D8</f>
        <v>0.78229394072879899</v>
      </c>
      <c r="AA4" s="11">
        <f>'Occ T1'!F8-'Occ T1'!E8</f>
        <v>3.9778498798125028</v>
      </c>
      <c r="AB4" s="11">
        <f>'Occ T1'!D8-'Occ T1'!B8</f>
        <v>4.8454732636112041</v>
      </c>
      <c r="AC4" s="11">
        <f>'Occ T1'!F8-'Occ T1'!D8</f>
        <v>4.7601438205413018</v>
      </c>
    </row>
    <row r="5" spans="1:29" x14ac:dyDescent="0.2">
      <c r="W5" s="10" t="str">
        <f>name!E5</f>
        <v>Professional occupations</v>
      </c>
      <c r="X5" s="11">
        <f>'Occ T1'!C9-'Occ T1'!B9</f>
        <v>7.7554426663442797</v>
      </c>
      <c r="Y5" s="11">
        <f>'Occ T1'!D9-'Occ T1'!C9</f>
        <v>2.6499404080747411</v>
      </c>
      <c r="Z5" s="11">
        <f>'Occ T1'!E9-'Occ T1'!D9</f>
        <v>4.7650243385634639</v>
      </c>
      <c r="AA5" s="11">
        <f>'Occ T1'!F9-'Occ T1'!E9</f>
        <v>7.7293129807617191</v>
      </c>
      <c r="AB5" s="11">
        <f>'Occ T1'!D9-'Occ T1'!B9</f>
        <v>10.405383074419021</v>
      </c>
      <c r="AC5" s="11">
        <f>'Occ T1'!F9-'Occ T1'!D9</f>
        <v>12.494337319325183</v>
      </c>
    </row>
    <row r="6" spans="1:29" x14ac:dyDescent="0.2">
      <c r="W6" s="10" t="str">
        <f>name!E6</f>
        <v>Associate professional occupations</v>
      </c>
      <c r="X6" s="11">
        <f>'Occ T1'!C10-'Occ T1'!B10</f>
        <v>3.7586229570726957</v>
      </c>
      <c r="Y6" s="11">
        <f>'Occ T1'!D10-'Occ T1'!C10</f>
        <v>1.2143514913796736</v>
      </c>
      <c r="Z6" s="11">
        <f>'Occ T1'!E10-'Occ T1'!D10</f>
        <v>-0.95030519525283808</v>
      </c>
      <c r="AA6" s="11">
        <f>'Occ T1'!F10-'Occ T1'!E10</f>
        <v>3.1832721572947875</v>
      </c>
      <c r="AB6" s="11">
        <f>'Occ T1'!D10-'Occ T1'!B10</f>
        <v>4.9729744484523692</v>
      </c>
      <c r="AC6" s="11">
        <f>'Occ T1'!F10-'Occ T1'!D10</f>
        <v>2.2329669620419494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-0.50497940282352971</v>
      </c>
      <c r="Y7" s="11">
        <f>'Occ T1'!D11-'Occ T1'!C11</f>
        <v>0.97703861697456063</v>
      </c>
      <c r="Z7" s="11">
        <f>'Occ T1'!E11-'Occ T1'!D11</f>
        <v>-1.5902160295754229</v>
      </c>
      <c r="AA7" s="11">
        <f>'Occ T1'!F11-'Occ T1'!E11</f>
        <v>-2.704176389654279</v>
      </c>
      <c r="AB7" s="11">
        <f>'Occ T1'!D11-'Occ T1'!B11</f>
        <v>0.47205921415103091</v>
      </c>
      <c r="AC7" s="11">
        <f>'Occ T1'!F11-'Occ T1'!D11</f>
        <v>-4.2943924192297018</v>
      </c>
    </row>
    <row r="8" spans="1:29" x14ac:dyDescent="0.2">
      <c r="W8" s="10" t="str">
        <f>name!E8</f>
        <v>Skilled trades occupations</v>
      </c>
      <c r="X8" s="11">
        <f>'Occ T1'!C12-'Occ T1'!B12</f>
        <v>0.68167248698182448</v>
      </c>
      <c r="Y8" s="11">
        <f>'Occ T1'!D12-'Occ T1'!C12</f>
        <v>-5.303903150963734</v>
      </c>
      <c r="Z8" s="11">
        <f>'Occ T1'!E12-'Occ T1'!D12</f>
        <v>-0.29759702661558762</v>
      </c>
      <c r="AA8" s="11">
        <f>'Occ T1'!F12-'Occ T1'!E12</f>
        <v>-1.861047667382298</v>
      </c>
      <c r="AB8" s="11">
        <f>'Occ T1'!D12-'Occ T1'!B12</f>
        <v>-4.6222306639819095</v>
      </c>
      <c r="AC8" s="11">
        <f>'Occ T1'!F12-'Occ T1'!D12</f>
        <v>-2.1586446939978856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0.81863529253700307</v>
      </c>
      <c r="Y9" s="11">
        <f>'Occ T1'!D13-'Occ T1'!C13</f>
        <v>-1.3351690487417791</v>
      </c>
      <c r="Z9" s="11">
        <f>'Occ T1'!E13-'Occ T1'!D13</f>
        <v>1.836709837572144</v>
      </c>
      <c r="AA9" s="11">
        <f>'Occ T1'!F13-'Occ T1'!E13</f>
        <v>2.6703379824989533</v>
      </c>
      <c r="AB9" s="11">
        <f>'Occ T1'!D13-'Occ T1'!B13</f>
        <v>-0.51653375620477604</v>
      </c>
      <c r="AC9" s="11">
        <f>'Occ T1'!F13-'Occ T1'!D13</f>
        <v>4.5070478200710973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-0.2330680227676929</v>
      </c>
      <c r="Y10" s="11">
        <f>'Occ T1'!D14-'Occ T1'!C14</f>
        <v>-0.34182419378877071</v>
      </c>
      <c r="Z10" s="11">
        <f>'Occ T1'!E14-'Occ T1'!D14</f>
        <v>0.5464096404085339</v>
      </c>
      <c r="AA10" s="11">
        <f>'Occ T1'!F14-'Occ T1'!E14</f>
        <v>0.60895987522985351</v>
      </c>
      <c r="AB10" s="11">
        <f>'Occ T1'!D14-'Occ T1'!B14</f>
        <v>-0.57489221655646361</v>
      </c>
      <c r="AC10" s="11">
        <f>'Occ T1'!F14-'Occ T1'!D14</f>
        <v>1.1553695156383874</v>
      </c>
    </row>
    <row r="11" spans="1:29" x14ac:dyDescent="0.2">
      <c r="W11" s="10" t="str">
        <f>name!E11</f>
        <v>Process, plant and machine operatives</v>
      </c>
      <c r="X11" s="11">
        <f>'Occ T1'!C15-'Occ T1'!B15</f>
        <v>1.5050383780788543</v>
      </c>
      <c r="Y11" s="11">
        <f>'Occ T1'!D15-'Occ T1'!C15</f>
        <v>-3.1993734463152244</v>
      </c>
      <c r="Z11" s="11">
        <f>'Occ T1'!E15-'Occ T1'!D15</f>
        <v>2.9554397903607281</v>
      </c>
      <c r="AA11" s="11">
        <f>'Occ T1'!F15-'Occ T1'!E15</f>
        <v>6.3390221008326364E-2</v>
      </c>
      <c r="AB11" s="11">
        <f>'Occ T1'!D15-'Occ T1'!B15</f>
        <v>-1.69433506823637</v>
      </c>
      <c r="AC11" s="11">
        <f>'Occ T1'!F15-'Occ T1'!D15</f>
        <v>3.0188300113690545</v>
      </c>
    </row>
    <row r="12" spans="1:29" x14ac:dyDescent="0.2">
      <c r="W12" s="10" t="str">
        <f>name!E12</f>
        <v>Elementary occupations</v>
      </c>
      <c r="X12" s="11">
        <f>'Occ T1'!C16-'Occ T1'!B16</f>
        <v>3.0125862215670054</v>
      </c>
      <c r="Y12" s="11">
        <f>'Occ T1'!D16-'Occ T1'!C16</f>
        <v>-4.0214845172210225</v>
      </c>
      <c r="Z12" s="11">
        <f>'Occ T1'!E16-'Occ T1'!D16</f>
        <v>-0.17575929618994124</v>
      </c>
      <c r="AA12" s="11">
        <f>'Occ T1'!F16-'Occ T1'!E16</f>
        <v>-1.1878990395695581</v>
      </c>
      <c r="AB12" s="11">
        <f>'Occ T1'!D16-'Occ T1'!B16</f>
        <v>-1.0088982956540171</v>
      </c>
      <c r="AC12" s="11">
        <f>'Occ T1'!F16-'Occ T1'!D16</f>
        <v>-1.3636583357594994</v>
      </c>
    </row>
    <row r="14" spans="1:29" x14ac:dyDescent="0.2">
      <c r="W14" s="10" t="str">
        <f>name!E3</f>
        <v>All occupations</v>
      </c>
      <c r="X14" s="11">
        <f>'Occ T1'!C18-'Occ T1'!B18</f>
        <v>20.899000000000058</v>
      </c>
      <c r="Y14" s="11">
        <f>'Occ T1'!D18-'Occ T1'!C18</f>
        <v>-8.6199999999999477</v>
      </c>
      <c r="Z14" s="11">
        <f>'Occ T1'!E18-'Occ T1'!D18</f>
        <v>7.8719999999998436</v>
      </c>
      <c r="AA14" s="11">
        <f>'Occ T1'!F18-'Occ T1'!E18</f>
        <v>12.480000000000018</v>
      </c>
      <c r="AB14" s="11">
        <f>'Occ T1'!D18-'Occ T1'!B18</f>
        <v>12.27900000000011</v>
      </c>
      <c r="AC14" s="11">
        <f>'Occ T1'!F18-'Occ T1'!D18</f>
        <v>20.351999999999862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Worcestershire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4.7601438205413018</v>
      </c>
      <c r="O3" s="11">
        <f>'Occ T1'!AB64</f>
        <v>2.8671162377210315</v>
      </c>
      <c r="P3" s="11">
        <f>'Occ T1'!Q64</f>
        <v>1.8930275828202987</v>
      </c>
    </row>
    <row r="4" spans="1:16" x14ac:dyDescent="0.2">
      <c r="M4" s="10" t="str">
        <f>name!E5</f>
        <v>Professional occupations</v>
      </c>
      <c r="N4" s="11">
        <f>'Occ T1'!F65</f>
        <v>12.494337319325183</v>
      </c>
      <c r="O4" s="11">
        <f>'Occ T1'!AB65</f>
        <v>7.3901281485661059</v>
      </c>
      <c r="P4" s="11">
        <f>'Occ T1'!Q65</f>
        <v>5.1042091707590771</v>
      </c>
    </row>
    <row r="5" spans="1:16" x14ac:dyDescent="0.2">
      <c r="M5" s="10" t="str">
        <f>name!E6</f>
        <v>Associate professional occupations</v>
      </c>
      <c r="N5" s="11">
        <f>'Occ T1'!F66</f>
        <v>2.2329669620419494</v>
      </c>
      <c r="O5" s="11">
        <f>'Occ T1'!AB66</f>
        <v>2.8207564851531082</v>
      </c>
      <c r="P5" s="11">
        <f>'Occ T1'!Q66</f>
        <v>-0.58778952311119781</v>
      </c>
    </row>
    <row r="6" spans="1:16" x14ac:dyDescent="0.2">
      <c r="M6" s="10" t="str">
        <f>name!E7</f>
        <v>Administrative and secretarial occupations</v>
      </c>
      <c r="N6" s="11">
        <f>'Occ T1'!F67</f>
        <v>-4.2943924192297018</v>
      </c>
      <c r="O6" s="11">
        <f>'Occ T1'!AB67</f>
        <v>-5.4302950277303594</v>
      </c>
      <c r="P6" s="11">
        <f>'Occ T1'!Q67</f>
        <v>1.1359026085006416</v>
      </c>
    </row>
    <row r="7" spans="1:16" x14ac:dyDescent="0.2">
      <c r="M7" s="10" t="str">
        <f>name!E8</f>
        <v>Skilled trades occupations</v>
      </c>
      <c r="N7" s="11">
        <f>'Occ T1'!F68</f>
        <v>-2.1586446939978856</v>
      </c>
      <c r="O7" s="11">
        <f>'Occ T1'!AB68</f>
        <v>0.63674469371786424</v>
      </c>
      <c r="P7" s="11">
        <f>'Occ T1'!Q68</f>
        <v>-2.7953893877157228</v>
      </c>
    </row>
    <row r="8" spans="1:16" x14ac:dyDescent="0.2">
      <c r="M8" s="10" t="str">
        <f>name!E9</f>
        <v>Caring, leisure and other service occupations</v>
      </c>
      <c r="N8" s="11">
        <f>'Occ T1'!F69</f>
        <v>4.5070478200710973</v>
      </c>
      <c r="O8" s="11">
        <f>'Occ T1'!AB69</f>
        <v>3.4222506644901856</v>
      </c>
      <c r="P8" s="11">
        <f>'Occ T1'!Q69</f>
        <v>1.0847971555808957</v>
      </c>
    </row>
    <row r="9" spans="1:16" x14ac:dyDescent="0.2">
      <c r="M9" s="10" t="str">
        <f>name!E10</f>
        <v>Sales and customer service occupations</v>
      </c>
      <c r="N9" s="11">
        <f>'Occ T1'!F70</f>
        <v>1.1553695156383874</v>
      </c>
      <c r="O9" s="11">
        <f>'Occ T1'!AB70</f>
        <v>0.13926387084756087</v>
      </c>
      <c r="P9" s="11">
        <f>'Occ T1'!Q70</f>
        <v>1.0161056447908301</v>
      </c>
    </row>
    <row r="10" spans="1:16" x14ac:dyDescent="0.2">
      <c r="M10" s="10" t="str">
        <f>name!E11</f>
        <v>Process, plant and machine operatives</v>
      </c>
      <c r="N10" s="11">
        <f>'Occ T1'!F71</f>
        <v>3.0188300113690545</v>
      </c>
      <c r="O10" s="11">
        <f>'Occ T1'!AB71</f>
        <v>1.096452717193396</v>
      </c>
      <c r="P10" s="11">
        <f>'Occ T1'!Q71</f>
        <v>1.9223772941756607</v>
      </c>
    </row>
    <row r="11" spans="1:16" x14ac:dyDescent="0.2">
      <c r="M11" s="10" t="str">
        <f>name!E12</f>
        <v>Elementary occupations</v>
      </c>
      <c r="N11" s="11">
        <f>'Occ T1'!F72</f>
        <v>-1.3636583357594994</v>
      </c>
      <c r="O11" s="11">
        <f>'Occ T1'!AB72</f>
        <v>-1.2247367709444017</v>
      </c>
      <c r="P11" s="11">
        <f>'Occ T1'!Q72</f>
        <v>-0.13892156481514206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20.351999999999862</v>
      </c>
      <c r="O13" s="11">
        <f>'Occ T1'!AB74</f>
        <v>11.717681019014492</v>
      </c>
      <c r="P13" s="11">
        <f>'Occ T1'!Q74</f>
        <v>8.6343189809853413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Worcestershire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0.49721098589760526</v>
      </c>
      <c r="O3" s="11">
        <f>'Occ T5'!H44</f>
        <v>1.2007176597372311</v>
      </c>
      <c r="P3" s="11">
        <f>'Occ T5'!G44</f>
        <v>3.0622151749064841</v>
      </c>
    </row>
    <row r="4" spans="1:16" x14ac:dyDescent="0.2">
      <c r="M4" s="10" t="str">
        <f>name!E5</f>
        <v>Professional occupations</v>
      </c>
      <c r="N4" s="11">
        <f>'Occ T5'!I45</f>
        <v>-0.36872207391578815</v>
      </c>
      <c r="O4" s="11">
        <f>'Occ T5'!H45</f>
        <v>3.4004916084697161</v>
      </c>
      <c r="P4" s="11">
        <f>'Occ T5'!G45</f>
        <v>9.4625677847712879</v>
      </c>
    </row>
    <row r="5" spans="1:16" x14ac:dyDescent="0.2">
      <c r="M5" s="10" t="str">
        <f>name!E6</f>
        <v>Associate professional occupations</v>
      </c>
      <c r="N5" s="11">
        <f>'Occ T5'!I46</f>
        <v>3.8358260744729478E-2</v>
      </c>
      <c r="O5" s="11">
        <f>'Occ T5'!H46</f>
        <v>0.77001550212009917</v>
      </c>
      <c r="P5" s="11">
        <f>'Occ T5'!G46</f>
        <v>1.4245931991770888</v>
      </c>
    </row>
    <row r="6" spans="1:16" x14ac:dyDescent="0.2">
      <c r="M6" s="10" t="str">
        <f>name!E7</f>
        <v>Administrative and secretarial occupations</v>
      </c>
      <c r="N6" s="11">
        <f>'Occ T5'!I47</f>
        <v>-6.3385711192846861E-2</v>
      </c>
      <c r="O6" s="11">
        <f>'Occ T5'!H47</f>
        <v>-1.9643906056757334</v>
      </c>
      <c r="P6" s="11">
        <f>'Occ T5'!G47</f>
        <v>-2.2666161023611444</v>
      </c>
    </row>
    <row r="7" spans="1:16" x14ac:dyDescent="0.2">
      <c r="M7" s="10" t="str">
        <f>name!E8</f>
        <v>Skilled trades occupations</v>
      </c>
      <c r="N7" s="11">
        <f>'Occ T5'!I48</f>
        <v>0.24134599932528644</v>
      </c>
      <c r="O7" s="11">
        <f>'Occ T5'!H48</f>
        <v>0.39520514436464627</v>
      </c>
      <c r="P7" s="11">
        <f>'Occ T5'!G48</f>
        <v>-2.795195837687773</v>
      </c>
    </row>
    <row r="8" spans="1:16" x14ac:dyDescent="0.2">
      <c r="M8" s="10" t="str">
        <f>name!E9</f>
        <v>Caring, leisure and other service occupations</v>
      </c>
      <c r="N8" s="11">
        <f>'Occ T5'!I49</f>
        <v>0.58974729234009615</v>
      </c>
      <c r="O8" s="11">
        <f>'Occ T5'!H49</f>
        <v>1.1747889180103321</v>
      </c>
      <c r="P8" s="11">
        <f>'Occ T5'!G49</f>
        <v>2.742511609720637</v>
      </c>
    </row>
    <row r="9" spans="1:16" x14ac:dyDescent="0.2">
      <c r="M9" s="10" t="str">
        <f>name!E10</f>
        <v>Sales and customer service occupations</v>
      </c>
      <c r="N9" s="11">
        <f>'Occ T5'!I50</f>
        <v>-0.13352934956265894</v>
      </c>
      <c r="O9" s="11">
        <f>'Occ T5'!H50</f>
        <v>0.59321976659499853</v>
      </c>
      <c r="P9" s="11">
        <f>'Occ T5'!G50</f>
        <v>0.69567909860603905</v>
      </c>
    </row>
    <row r="10" spans="1:16" x14ac:dyDescent="0.2">
      <c r="M10" s="10" t="str">
        <f>name!E11</f>
        <v>Process, plant and machine operatives</v>
      </c>
      <c r="N10" s="11">
        <f>'Occ T5'!I51</f>
        <v>0.76170380195427345</v>
      </c>
      <c r="O10" s="11">
        <f>'Occ T5'!H51</f>
        <v>1.1298760118371036</v>
      </c>
      <c r="P10" s="11">
        <f>'Occ T5'!G51</f>
        <v>1.1272501975776947</v>
      </c>
    </row>
    <row r="11" spans="1:16" x14ac:dyDescent="0.2">
      <c r="M11" s="10" t="str">
        <f>name!E12</f>
        <v>Elementary occupations</v>
      </c>
      <c r="N11" s="11">
        <f>'Occ T5'!I52</f>
        <v>0.97676690003222033</v>
      </c>
      <c r="O11" s="11">
        <f>'Occ T5'!H52</f>
        <v>-1.7168837549273572</v>
      </c>
      <c r="P11" s="11">
        <f>'Occ T5'!G52</f>
        <v>-0.62354148086439309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2.5394961056229164</v>
      </c>
      <c r="O13" s="11">
        <f>'Occ T5'!H54</f>
        <v>4.9830402505310616</v>
      </c>
      <c r="P13" s="11">
        <f>'Occ T5'!G54</f>
        <v>12.829463643845884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0.21059107158953028</v>
      </c>
      <c r="O18" s="11">
        <f>'Occ T5'!AN44</f>
        <v>0.48682989469718274</v>
      </c>
      <c r="P18" s="11">
        <f>'Occ T5'!AM44</f>
        <v>2.1696952714343087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2.4069953899826135E-2</v>
      </c>
      <c r="O19" s="11">
        <f>'Occ T5'!AN45</f>
        <v>2.4723752937732346</v>
      </c>
      <c r="P19" s="11">
        <f>'Occ T5'!AM45</f>
        <v>4.8936829008930687</v>
      </c>
    </row>
    <row r="20" spans="13:16" x14ac:dyDescent="0.2">
      <c r="M20" s="10" t="str">
        <f t="shared" si="0"/>
        <v>Associate professional occupations</v>
      </c>
      <c r="N20" s="11">
        <f>'Occ T5'!AO46</f>
        <v>3.7560189096986107E-2</v>
      </c>
      <c r="O20" s="11">
        <f>'Occ T5'!AN46</f>
        <v>0.88866655945329587</v>
      </c>
      <c r="P20" s="11">
        <f>'Occ T5'!AM46</f>
        <v>1.8945297366028466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-0.21841443796461335</v>
      </c>
      <c r="O21" s="11">
        <f>'Occ T5'!AN47</f>
        <v>-2.1606175853830916</v>
      </c>
      <c r="P21" s="11">
        <f>'Occ T5'!AM47</f>
        <v>-3.0512630043826761</v>
      </c>
    </row>
    <row r="22" spans="13:16" x14ac:dyDescent="0.2">
      <c r="M22" s="10" t="str">
        <f t="shared" si="0"/>
        <v>Skilled trades occupations</v>
      </c>
      <c r="N22" s="11">
        <f>'Occ T5'!AO48</f>
        <v>0.26414433326359998</v>
      </c>
      <c r="O22" s="11">
        <f>'Occ T5'!AN48</f>
        <v>9.5395154661176651E-2</v>
      </c>
      <c r="P22" s="11">
        <f>'Occ T5'!AM48</f>
        <v>0.27720520579308694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0.36076611464421604</v>
      </c>
      <c r="O23" s="11">
        <f>'Occ T5'!AN49</f>
        <v>0.8790374668403107</v>
      </c>
      <c r="P23" s="11">
        <f>'Occ T5'!AM49</f>
        <v>2.1824470830056377</v>
      </c>
    </row>
    <row r="24" spans="13:16" x14ac:dyDescent="0.2">
      <c r="M24" s="10" t="str">
        <f t="shared" si="0"/>
        <v>Sales and customer service occupations</v>
      </c>
      <c r="N24" s="11">
        <f>'Occ T5'!AO50</f>
        <v>-6.4244180936001316E-2</v>
      </c>
      <c r="O24" s="11">
        <f>'Occ T5'!AN50</f>
        <v>0.14573142005051132</v>
      </c>
      <c r="P24" s="11">
        <f>'Occ T5'!AM50</f>
        <v>5.777663173304326E-2</v>
      </c>
    </row>
    <row r="25" spans="13:16" x14ac:dyDescent="0.2">
      <c r="M25" s="10" t="str">
        <f t="shared" si="0"/>
        <v>Process, plant and machine operatives</v>
      </c>
      <c r="N25" s="11">
        <f>'Occ T5'!AO51</f>
        <v>5.0429577516750368E-2</v>
      </c>
      <c r="O25" s="11">
        <f>'Occ T5'!AN51</f>
        <v>0.6078596558845224</v>
      </c>
      <c r="P25" s="11">
        <f>'Occ T5'!AM51</f>
        <v>0.43816348379212489</v>
      </c>
    </row>
    <row r="26" spans="13:16" x14ac:dyDescent="0.2">
      <c r="M26" s="10" t="str">
        <f t="shared" si="0"/>
        <v>Elementary occupations</v>
      </c>
      <c r="N26" s="11">
        <f>'Occ T5'!AO52</f>
        <v>0.29425735308592893</v>
      </c>
      <c r="O26" s="11">
        <f>'Occ T5'!AN52</f>
        <v>-1.3799471958087004</v>
      </c>
      <c r="P26" s="11">
        <f>'Occ T5'!AM52</f>
        <v>-0.1390469282216138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0.95915997419622556</v>
      </c>
      <c r="O28" s="11">
        <f>'Occ T5'!AN54</f>
        <v>2.0353306641684412</v>
      </c>
      <c r="P28" s="11">
        <f>'Occ T5'!AM54</f>
        <v>8.7231903806498252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0.28661991430807321</v>
      </c>
      <c r="O33" s="11">
        <f>'Occ T5'!X44</f>
        <v>0.71388776504004636</v>
      </c>
      <c r="P33" s="11">
        <f>'Occ T5'!W44</f>
        <v>0.89251990347217358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-0.39279202781561739</v>
      </c>
      <c r="O34" s="11">
        <f>'Occ T5'!X45</f>
        <v>0.92811631469647793</v>
      </c>
      <c r="P34" s="11">
        <f>'Occ T5'!W45</f>
        <v>4.5688848838782086</v>
      </c>
    </row>
    <row r="35" spans="1:16" x14ac:dyDescent="0.2">
      <c r="M35" s="10" t="str">
        <f t="shared" si="1"/>
        <v>Associate professional occupations</v>
      </c>
      <c r="N35" s="11">
        <f>'Occ T5'!Y46</f>
        <v>7.9807164774470252E-4</v>
      </c>
      <c r="O35" s="11">
        <f>'Occ T5'!X46</f>
        <v>-0.11865105733319314</v>
      </c>
      <c r="P35" s="11">
        <f>'Occ T5'!W46</f>
        <v>-0.46993653742575248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0.15502872677176716</v>
      </c>
      <c r="O36" s="11">
        <f>'Occ T5'!X47</f>
        <v>0.19622697970735592</v>
      </c>
      <c r="P36" s="11">
        <f>'Occ T5'!W47</f>
        <v>0.7846469020215201</v>
      </c>
    </row>
    <row r="37" spans="1:16" x14ac:dyDescent="0.2">
      <c r="M37" s="10" t="str">
        <f t="shared" si="1"/>
        <v>Skilled trades occupations</v>
      </c>
      <c r="N37" s="11">
        <f>'Occ T5'!Y48</f>
        <v>-2.2798333938315096E-2</v>
      </c>
      <c r="O37" s="11">
        <f>'Occ T5'!X48</f>
        <v>0.29980998970346939</v>
      </c>
      <c r="P37" s="11">
        <f>'Occ T5'!W48</f>
        <v>-3.0724010434808662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0.22898117769588022</v>
      </c>
      <c r="O38" s="11">
        <f>'Occ T5'!X49</f>
        <v>0.29575145117001944</v>
      </c>
      <c r="P38" s="11">
        <f>'Occ T5'!W49</f>
        <v>0.56006452671499574</v>
      </c>
    </row>
    <row r="39" spans="1:16" x14ac:dyDescent="0.2">
      <c r="M39" s="10" t="str">
        <f t="shared" si="1"/>
        <v>Sales and customer service occupations</v>
      </c>
      <c r="N39" s="11">
        <f>'Occ T5'!Y50</f>
        <v>-6.9285168626658122E-2</v>
      </c>
      <c r="O39" s="11">
        <f>'Occ T5'!X50</f>
        <v>0.44748834654449432</v>
      </c>
      <c r="P39" s="11">
        <f>'Occ T5'!W50</f>
        <v>0.63790246687300556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Worcestershire</v>
      </c>
      <c r="M40" s="10" t="str">
        <f t="shared" si="1"/>
        <v>Process, plant and machine operatives</v>
      </c>
      <c r="N40" s="11">
        <f>'Occ T5'!Y51</f>
        <v>0.71127422443752319</v>
      </c>
      <c r="O40" s="11">
        <f>'Occ T5'!X51</f>
        <v>0.52201635595258367</v>
      </c>
      <c r="P40" s="11">
        <f>'Occ T5'!W51</f>
        <v>0.68908671378556186</v>
      </c>
    </row>
    <row r="41" spans="1:16" x14ac:dyDescent="0.2">
      <c r="M41" s="10" t="str">
        <f t="shared" si="1"/>
        <v>Elementary occupations</v>
      </c>
      <c r="N41" s="11">
        <f>'Occ T5'!Y52</f>
        <v>0.68250954694629007</v>
      </c>
      <c r="O41" s="11">
        <f>'Occ T5'!X52</f>
        <v>-0.33693655911865328</v>
      </c>
      <c r="P41" s="11">
        <f>'Occ T5'!W52</f>
        <v>-0.48449455264278818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1.5803361314266908</v>
      </c>
      <c r="O43" s="11">
        <f>'Occ T5'!X54</f>
        <v>2.9477095863625991</v>
      </c>
      <c r="P43" s="11">
        <f>'Occ T5'!W54</f>
        <v>4.1062732631960444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Worcestershire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Worcestershire, Worcestershire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2.9726785099440964</v>
      </c>
      <c r="C5" s="11">
        <f>HLOOKUP(C$3,'Qual F1'!$M$4:$BW$14,11,FALSE)</f>
        <v>4.1700210977396956</v>
      </c>
      <c r="D5" s="11">
        <f>HLOOKUP(D$3,'Qual F1'!$M$4:$BW$14,11,FALSE)</f>
        <v>4.0376970230557481</v>
      </c>
      <c r="E5" s="11">
        <f>HLOOKUP(E$3,'Qual F1'!$M$4:$BW$14,11,FALSE)</f>
        <v>5.2319662224734769</v>
      </c>
      <c r="F5" s="11">
        <f>HLOOKUP(F$3,'Qual F1'!$M$4:$BW$14,11,FALSE)</f>
        <v>7.7514689716974132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19.901794920489294</v>
      </c>
      <c r="C6" s="11">
        <f>HLOOKUP(C$3,'Qual F1'!$M$4:$BW$14,10,FALSE)</f>
        <v>28.778921197663145</v>
      </c>
      <c r="D6" s="11">
        <f>HLOOKUP(D$3,'Qual F1'!$M$4:$BW$14,10,FALSE)</f>
        <v>28.629171090577831</v>
      </c>
      <c r="E6" s="11">
        <f>HLOOKUP(E$3,'Qual F1'!$M$4:$BW$14,10,FALSE)</f>
        <v>36.509157776291318</v>
      </c>
      <c r="F6" s="11">
        <f>HLOOKUP(F$3,'Qual F1'!$M$4:$BW$14,10,FALSE)</f>
        <v>54.420166523246095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48.380088724498208</v>
      </c>
      <c r="C7" s="11">
        <f>HLOOKUP(C$3,'Qual F1'!$M$4:$BW$14,9,FALSE)</f>
        <v>49.928896649913007</v>
      </c>
      <c r="D7" s="11">
        <f>HLOOKUP(D$3,'Qual F1'!$M$4:$BW$14,9,FALSE)</f>
        <v>55.33125119823108</v>
      </c>
      <c r="E7" s="11">
        <f>HLOOKUP(E$3,'Qual F1'!$M$4:$BW$14,9,FALSE)</f>
        <v>59.198471278410949</v>
      </c>
      <c r="F7" s="11">
        <f>HLOOKUP(F$3,'Qual F1'!$M$4:$BW$14,9,FALSE)</f>
        <v>68.787357555151061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15.264250261475569</v>
      </c>
      <c r="C8" s="11">
        <f>HLOOKUP(C$3,'Qual F1'!$M$4:$BW$14,8,FALSE)</f>
        <v>14.590666959697105</v>
      </c>
      <c r="D8" s="11">
        <f>HLOOKUP(D$3,'Qual F1'!$M$4:$BW$14,8,FALSE)</f>
        <v>16.242409273904283</v>
      </c>
      <c r="E8" s="11">
        <f>HLOOKUP(E$3,'Qual F1'!$M$4:$BW$14,8,FALSE)</f>
        <v>16.132915844297873</v>
      </c>
      <c r="F8" s="11">
        <f>HLOOKUP(F$3,'Qual F1'!$M$4:$BW$14,8,FALSE)</f>
        <v>18.149429159195147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15.179447150094123</v>
      </c>
      <c r="C9" s="11">
        <f>HLOOKUP(C$3,'Qual F1'!$M$4:$BW$14,7,FALSE)</f>
        <v>15.081213126444824</v>
      </c>
      <c r="D9" s="11">
        <f>HLOOKUP(D$3,'Qual F1'!$M$4:$BW$14,7,FALSE)</f>
        <v>16.400587455937117</v>
      </c>
      <c r="E9" s="11">
        <f>HLOOKUP(E$3,'Qual F1'!$M$4:$BW$14,7,FALSE)</f>
        <v>17.109370947409204</v>
      </c>
      <c r="F9" s="11">
        <f>HLOOKUP(F$3,'Qual F1'!$M$4:$BW$14,7,FALSE)</f>
        <v>19.822345865548979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55.741288917476389</v>
      </c>
      <c r="C10" s="11">
        <f>HLOOKUP(C$3,'Qual F1'!$M$4:$BW$14,6,FALSE)</f>
        <v>63.217014619003713</v>
      </c>
      <c r="D10" s="11">
        <f>HLOOKUP(D$3,'Qual F1'!$M$4:$BW$14,6,FALSE)</f>
        <v>60.006335476825974</v>
      </c>
      <c r="E10" s="11">
        <f>HLOOKUP(E$3,'Qual F1'!$M$4:$BW$14,6,FALSE)</f>
        <v>62.456112863132041</v>
      </c>
      <c r="F10" s="11">
        <f>HLOOKUP(F$3,'Qual F1'!$M$4:$BW$14,6,FALSE)</f>
        <v>63.19365410493134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61.755320593262518</v>
      </c>
      <c r="C11" s="11">
        <f>HLOOKUP(C$3,'Qual F1'!$M$4:$BW$14,5,FALSE)</f>
        <v>67.835308825060849</v>
      </c>
      <c r="D11" s="11">
        <f>HLOOKUP(D$3,'Qual F1'!$M$4:$BW$14,5,FALSE)</f>
        <v>58.336045052013574</v>
      </c>
      <c r="E11" s="11">
        <f>HLOOKUP(E$3,'Qual F1'!$M$4:$BW$14,5,FALSE)</f>
        <v>61.798018051422318</v>
      </c>
      <c r="F11" s="11">
        <f>HLOOKUP(F$3,'Qual F1'!$M$4:$BW$14,5,FALSE)</f>
        <v>55.106193471308671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40.632677662217844</v>
      </c>
      <c r="C12" s="11">
        <f>HLOOKUP(C$3,'Qual F1'!$M$4:$BW$14,4,FALSE)</f>
        <v>40.042421293979537</v>
      </c>
      <c r="D12" s="11">
        <f>HLOOKUP(D$3,'Qual F1'!$M$4:$BW$14,4,FALSE)</f>
        <v>36.363829062959717</v>
      </c>
      <c r="E12" s="11">
        <f>HLOOKUP(E$3,'Qual F1'!$M$4:$BW$14,4,FALSE)</f>
        <v>31.767282841886658</v>
      </c>
      <c r="F12" s="11">
        <f>HLOOKUP(F$3,'Qual F1'!$M$4:$BW$14,4,FALSE)</f>
        <v>20.097399679259631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22.803453260541822</v>
      </c>
      <c r="C13" s="11">
        <f>HLOOKUP(C$3,'Qual F1'!$M$4:$BW$14,3,FALSE)</f>
        <v>19.885536230497916</v>
      </c>
      <c r="D13" s="11">
        <f>HLOOKUP(D$3,'Qual F1'!$M$4:$BW$14,3,FALSE)</f>
        <v>19.56267436649452</v>
      </c>
      <c r="E13" s="11">
        <f>HLOOKUP(E$3,'Qual F1'!$M$4:$BW$14,3,FALSE)</f>
        <v>12.578704174676195</v>
      </c>
      <c r="F13" s="11">
        <f>HLOOKUP(F$3,'Qual F1'!$M$4:$BW$14,3,FALSE)</f>
        <v>7.933984669661279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282.63099999999986</v>
      </c>
      <c r="C15" s="11">
        <f t="shared" ref="C15:F15" si="0">SUM(C5:C13)</f>
        <v>303.5299999999998</v>
      </c>
      <c r="D15" s="11">
        <f t="shared" si="0"/>
        <v>294.90999999999985</v>
      </c>
      <c r="E15" s="11">
        <f t="shared" si="0"/>
        <v>302.78200000000004</v>
      </c>
      <c r="F15" s="11">
        <f t="shared" si="0"/>
        <v>315.2619999999996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1.0517878470316766</v>
      </c>
      <c r="C19" s="18">
        <f t="shared" si="1"/>
        <v>1.3738414976245177</v>
      </c>
      <c r="D19" s="18">
        <f t="shared" si="1"/>
        <v>1.36912855551041</v>
      </c>
      <c r="E19" s="18">
        <f t="shared" si="1"/>
        <v>1.7279647477305375</v>
      </c>
      <c r="F19" s="18">
        <f t="shared" si="1"/>
        <v>2.4587387543368444</v>
      </c>
      <c r="G19" s="11"/>
    </row>
    <row r="20" spans="1:7" x14ac:dyDescent="0.2">
      <c r="A20" t="str">
        <f>$A6</f>
        <v>RQF7 Other higher degree</v>
      </c>
      <c r="B20" s="18">
        <f t="shared" si="1"/>
        <v>7.041617841103526</v>
      </c>
      <c r="C20" s="18">
        <f t="shared" si="1"/>
        <v>9.4814091515379584</v>
      </c>
      <c r="D20" s="18">
        <f t="shared" si="1"/>
        <v>9.7077654506723565</v>
      </c>
      <c r="E20" s="18">
        <f t="shared" si="1"/>
        <v>12.057902311330038</v>
      </c>
      <c r="F20" s="18">
        <f t="shared" si="1"/>
        <v>17.261885835668796</v>
      </c>
      <c r="G20" s="11"/>
    </row>
    <row r="21" spans="1:7" x14ac:dyDescent="0.2">
      <c r="A21" t="str">
        <f>$A7</f>
        <v>RQF6 First degree</v>
      </c>
      <c r="B21" s="18">
        <f t="shared" si="1"/>
        <v>17.117757331820723</v>
      </c>
      <c r="C21" s="18">
        <f t="shared" si="1"/>
        <v>16.449410816035659</v>
      </c>
      <c r="D21" s="18">
        <f t="shared" si="1"/>
        <v>18.762080362900921</v>
      </c>
      <c r="E21" s="18">
        <f t="shared" si="1"/>
        <v>19.551516034113963</v>
      </c>
      <c r="F21" s="18">
        <f t="shared" si="1"/>
        <v>21.819108409878496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5.4007700009820496</v>
      </c>
      <c r="C22" s="18">
        <f t="shared" si="3"/>
        <v>4.8069933646417535</v>
      </c>
      <c r="D22" s="18">
        <f t="shared" si="3"/>
        <v>5.5075817279523553</v>
      </c>
      <c r="E22" s="18">
        <f t="shared" si="3"/>
        <v>5.3282281787879961</v>
      </c>
      <c r="F22" s="18">
        <f t="shared" si="3"/>
        <v>5.7569352345652725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5.37076511426352</v>
      </c>
      <c r="C23" s="18">
        <f t="shared" si="4"/>
        <v>4.9686070986211686</v>
      </c>
      <c r="D23" s="18">
        <f t="shared" si="4"/>
        <v>5.5612178142270947</v>
      </c>
      <c r="E23" s="18">
        <f t="shared" si="4"/>
        <v>5.6507226147555674</v>
      </c>
      <c r="F23" s="18">
        <f t="shared" si="4"/>
        <v>6.2875785427831472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19.722284150527159</v>
      </c>
      <c r="C24" s="18">
        <f t="shared" si="5"/>
        <v>20.827270654961207</v>
      </c>
      <c r="D24" s="18">
        <f t="shared" si="5"/>
        <v>20.347338332652676</v>
      </c>
      <c r="E24" s="18">
        <f t="shared" si="5"/>
        <v>20.627419352250804</v>
      </c>
      <c r="F24" s="18">
        <f t="shared" si="5"/>
        <v>20.044805306358338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21.850158189746541</v>
      </c>
      <c r="C25" s="18">
        <f t="shared" si="6"/>
        <v>22.348798743142652</v>
      </c>
      <c r="D25" s="18">
        <f t="shared" si="6"/>
        <v>19.780965396905362</v>
      </c>
      <c r="E25" s="18">
        <f t="shared" si="6"/>
        <v>20.410069968301389</v>
      </c>
      <c r="F25" s="18">
        <f t="shared" si="6"/>
        <v>17.479491176008761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14.376582067153945</v>
      </c>
      <c r="C26" s="18">
        <f>C12/C$15*100</f>
        <v>13.192245014983547</v>
      </c>
      <c r="D26" s="18">
        <f t="shared" si="7"/>
        <v>12.330483558699173</v>
      </c>
      <c r="E26" s="18">
        <f t="shared" si="7"/>
        <v>10.491800319003989</v>
      </c>
      <c r="F26" s="18">
        <f t="shared" si="7"/>
        <v>6.3748246472012662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8.0682774573708596</v>
      </c>
      <c r="C27" s="18">
        <f>C13/C$15*100</f>
        <v>6.5514236584515304</v>
      </c>
      <c r="D27" s="18">
        <f t="shared" si="8"/>
        <v>6.6334388004796478</v>
      </c>
      <c r="E27" s="18">
        <f t="shared" si="8"/>
        <v>4.1543764737257147</v>
      </c>
      <c r="F27" s="18">
        <f t="shared" si="8"/>
        <v>2.5166320931990818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8.8297363797999786</v>
      </c>
      <c r="C33" s="18">
        <f t="shared" si="9"/>
        <v>-3.1732231464169813</v>
      </c>
      <c r="D33" s="18">
        <f t="shared" si="9"/>
        <v>5.3188821256867636</v>
      </c>
      <c r="E33" s="18">
        <f t="shared" si="9"/>
        <v>4.0092364465124763</v>
      </c>
      <c r="F33" s="18">
        <f>IF(F$3-D$3 &lt;&gt; 0,(EXP(LN(F5/D5)/(F$3-D$3))-1)*100,0)</f>
        <v>4.4439654313241261</v>
      </c>
    </row>
    <row r="34" spans="1:6" x14ac:dyDescent="0.2">
      <c r="A34" t="str">
        <f>$A20</f>
        <v>RQF7 Other higher degree</v>
      </c>
      <c r="B34" s="18">
        <f t="shared" si="9"/>
        <v>9.6593243782575389</v>
      </c>
      <c r="C34" s="18">
        <f t="shared" si="9"/>
        <v>-0.52034649268740685</v>
      </c>
      <c r="D34" s="18">
        <f t="shared" si="9"/>
        <v>4.9829103317067469</v>
      </c>
      <c r="E34" s="18">
        <f t="shared" si="9"/>
        <v>4.0724563890189636</v>
      </c>
      <c r="F34" s="18">
        <f t="shared" ref="F34:F43" si="10">IF(F$3-D$3 &lt;&gt; 0,(EXP(LN(F6/D6)/(F$3-D$3))-1)*100,0)</f>
        <v>4.3750603242925123</v>
      </c>
    </row>
    <row r="35" spans="1:6" x14ac:dyDescent="0.2">
      <c r="A35" t="str">
        <f>$A21</f>
        <v>RQF6 First degree</v>
      </c>
      <c r="B35" s="18">
        <f t="shared" si="9"/>
        <v>0.7909009085351526</v>
      </c>
      <c r="C35" s="18">
        <f t="shared" si="9"/>
        <v>10.820095998110713</v>
      </c>
      <c r="D35" s="18">
        <f t="shared" si="9"/>
        <v>1.3603263472891314</v>
      </c>
      <c r="E35" s="18">
        <f t="shared" si="9"/>
        <v>1.5125677781635094</v>
      </c>
      <c r="F35" s="18">
        <f t="shared" si="10"/>
        <v>1.4617952443780169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-1.1219446049444692</v>
      </c>
      <c r="C36" s="18">
        <f t="shared" ref="C36:E36" si="12">IF(D$3-C$3 &lt;&gt; 0,(EXP(LN(D8/C8)/(D$3-C$3))-1)*100,0)</f>
        <v>11.320540169751547</v>
      </c>
      <c r="D36" s="18">
        <f t="shared" si="12"/>
        <v>-0.13518915171447654</v>
      </c>
      <c r="E36" s="18">
        <f t="shared" si="12"/>
        <v>1.184737691147153</v>
      </c>
      <c r="F36" s="18">
        <f t="shared" si="10"/>
        <v>0.74283497065306126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-0.16218199973739855</v>
      </c>
      <c r="C37" s="18">
        <f t="shared" si="13"/>
        <v>8.7484628619084894</v>
      </c>
      <c r="D37" s="18">
        <f t="shared" si="13"/>
        <v>0.8497735979323906</v>
      </c>
      <c r="E37" s="18">
        <f t="shared" si="13"/>
        <v>1.4827204204126421</v>
      </c>
      <c r="F37" s="18">
        <f t="shared" si="10"/>
        <v>1.2712979885269426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3.1963279463621319</v>
      </c>
      <c r="C38" s="18">
        <f t="shared" si="14"/>
        <v>-5.0788212026902197</v>
      </c>
      <c r="D38" s="18">
        <f t="shared" si="14"/>
        <v>0.80349015406913082</v>
      </c>
      <c r="E38" s="18">
        <f t="shared" si="14"/>
        <v>0.11746664288669884</v>
      </c>
      <c r="F38" s="18">
        <f t="shared" si="10"/>
        <v>0.34562081912810072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2.3753398478954413</v>
      </c>
      <c r="C39" s="18">
        <f t="shared" si="15"/>
        <v>-14.00342084023637</v>
      </c>
      <c r="D39" s="18">
        <f t="shared" si="15"/>
        <v>1.1596953821010558</v>
      </c>
      <c r="E39" s="18">
        <f t="shared" si="15"/>
        <v>-1.1395491820615944</v>
      </c>
      <c r="F39" s="18">
        <f t="shared" si="10"/>
        <v>-0.37900035209472716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-0.36516133114770088</v>
      </c>
      <c r="C40" s="18">
        <f t="shared" si="16"/>
        <v>-9.1867377449847289</v>
      </c>
      <c r="D40" s="18">
        <f t="shared" si="16"/>
        <v>-2.6665555678448527</v>
      </c>
      <c r="E40" s="18">
        <f t="shared" si="16"/>
        <v>-4.4752345580924775</v>
      </c>
      <c r="F40" s="18">
        <f t="shared" si="10"/>
        <v>-3.8761071202819131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-3.3650621412596338</v>
      </c>
      <c r="C41" s="18">
        <f t="shared" si="17"/>
        <v>-1.623601497395033</v>
      </c>
      <c r="D41" s="18">
        <f t="shared" si="17"/>
        <v>-8.4535441622410659</v>
      </c>
      <c r="E41" s="18">
        <f t="shared" si="17"/>
        <v>-4.5039198537421221</v>
      </c>
      <c r="F41" s="18">
        <f t="shared" si="10"/>
        <v>-5.8390404806427432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1.7994558797274962</v>
      </c>
      <c r="C43" s="18">
        <f t="shared" ref="C43" si="18">IF(D$3-C$3 &lt;&gt; 0,(EXP(LN(D15/C15)/(D$3-C$3))-1)*100,0)</f>
        <v>-2.8399169769050658</v>
      </c>
      <c r="D43" s="18">
        <f>IF(E$3-D$3 &lt;&gt; 0,(EXP(LN(E15/D15)/(E$3-D$3))-1)*100,0)</f>
        <v>0.528247323497677</v>
      </c>
      <c r="E43" s="18">
        <f>IF(F$3-E$3 &lt;&gt; 0,(EXP(LN(F15/E15)/(F$3-E$3))-1)*100,0)</f>
        <v>0.40472645967131182</v>
      </c>
      <c r="F43" s="18">
        <f t="shared" si="10"/>
        <v>0.44588320814156202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1.1973425877955992</v>
      </c>
      <c r="C47" s="27">
        <f>D5-C5</f>
        <v>-0.13232407468394758</v>
      </c>
      <c r="D47" s="27">
        <f>E5-D5</f>
        <v>1.1942691994177288</v>
      </c>
      <c r="E47" s="27">
        <f>F5-E5</f>
        <v>2.5195027492239364</v>
      </c>
      <c r="F47" s="27">
        <f>F5-D5</f>
        <v>3.7137719486416652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8.8771262771738506</v>
      </c>
      <c r="C48" s="27">
        <f t="shared" si="20"/>
        <v>-0.149750107085314</v>
      </c>
      <c r="D48" s="27">
        <f t="shared" si="20"/>
        <v>7.8799866857134866</v>
      </c>
      <c r="E48" s="27">
        <f t="shared" si="20"/>
        <v>17.911008746954778</v>
      </c>
      <c r="F48" s="27">
        <f t="shared" ref="F48:F57" si="21">F6-D6</f>
        <v>25.790995432668264</v>
      </c>
    </row>
    <row r="49" spans="1:6" x14ac:dyDescent="0.2">
      <c r="A49" t="str">
        <f t="shared" si="19"/>
        <v>RQF6 First degree</v>
      </c>
      <c r="B49" s="27">
        <f t="shared" ref="B49:E49" si="22">C7-B7</f>
        <v>1.5488079254147991</v>
      </c>
      <c r="C49" s="27">
        <f t="shared" si="22"/>
        <v>5.4023545483180726</v>
      </c>
      <c r="D49" s="27">
        <f t="shared" si="22"/>
        <v>3.8672200801798695</v>
      </c>
      <c r="E49" s="27">
        <f t="shared" si="22"/>
        <v>9.5888862767401122</v>
      </c>
      <c r="F49" s="27">
        <f t="shared" si="21"/>
        <v>13.456106356919982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-0.67358330177846426</v>
      </c>
      <c r="C50" s="27">
        <f t="shared" si="23"/>
        <v>1.6517423142071781</v>
      </c>
      <c r="D50" s="27">
        <f t="shared" si="23"/>
        <v>-0.10949342960640962</v>
      </c>
      <c r="E50" s="27">
        <f t="shared" si="23"/>
        <v>2.0165133148972743</v>
      </c>
      <c r="F50" s="27">
        <f t="shared" si="21"/>
        <v>1.9070198852908646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-9.8234023649299118E-2</v>
      </c>
      <c r="C51" s="27">
        <f t="shared" si="24"/>
        <v>1.3193743294922928</v>
      </c>
      <c r="D51" s="27">
        <f t="shared" si="24"/>
        <v>0.70878349147208652</v>
      </c>
      <c r="E51" s="27">
        <f t="shared" si="24"/>
        <v>2.7129749181397749</v>
      </c>
      <c r="F51" s="27">
        <f t="shared" si="21"/>
        <v>3.4217584096118614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7.475725701527324</v>
      </c>
      <c r="C52" s="27">
        <f t="shared" si="25"/>
        <v>-3.2106791421777388</v>
      </c>
      <c r="D52" s="27">
        <f t="shared" si="25"/>
        <v>2.4497773863060672</v>
      </c>
      <c r="E52" s="27">
        <f t="shared" si="25"/>
        <v>0.73754124179929903</v>
      </c>
      <c r="F52" s="27">
        <f t="shared" si="21"/>
        <v>3.1873186281053663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6.0799882317983318</v>
      </c>
      <c r="C53" s="27">
        <f>D11-C11</f>
        <v>-9.4992637730472751</v>
      </c>
      <c r="D53" s="27">
        <f t="shared" si="26"/>
        <v>3.4619729994087436</v>
      </c>
      <c r="E53" s="27">
        <f t="shared" si="26"/>
        <v>-6.6918245801136464</v>
      </c>
      <c r="F53" s="27">
        <f t="shared" si="21"/>
        <v>-3.2298515807049029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-0.59025636823830752</v>
      </c>
      <c r="C54" s="27">
        <f t="shared" si="27"/>
        <v>-3.6785922310198202</v>
      </c>
      <c r="D54" s="27">
        <f t="shared" si="27"/>
        <v>-4.5965462210730585</v>
      </c>
      <c r="E54" s="27">
        <f t="shared" si="27"/>
        <v>-11.669883162627027</v>
      </c>
      <c r="F54" s="27">
        <f t="shared" si="21"/>
        <v>-16.266429383700086</v>
      </c>
    </row>
    <row r="55" spans="1:6" x14ac:dyDescent="0.2">
      <c r="A55" t="str">
        <f t="shared" si="19"/>
        <v>No Qualification</v>
      </c>
      <c r="B55" s="27">
        <f t="shared" ref="B55:E55" si="28">C13-B13</f>
        <v>-2.9179170300439061</v>
      </c>
      <c r="C55" s="27">
        <f t="shared" si="28"/>
        <v>-0.32286186400339645</v>
      </c>
      <c r="D55" s="27">
        <f t="shared" si="28"/>
        <v>-6.9839701918183241</v>
      </c>
      <c r="E55" s="27">
        <f t="shared" si="28"/>
        <v>-4.6447195050149164</v>
      </c>
      <c r="F55" s="27">
        <f t="shared" si="21"/>
        <v>-11.628689696833241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20.898999999999944</v>
      </c>
      <c r="C57" s="29">
        <f t="shared" ref="C57" si="29">D15-C15</f>
        <v>-8.6199999999999477</v>
      </c>
      <c r="D57" s="29">
        <f>E15-D15</f>
        <v>7.8720000000001846</v>
      </c>
      <c r="E57" s="29">
        <f>F15-E15</f>
        <v>12.479999999999563</v>
      </c>
      <c r="F57" s="29">
        <f t="shared" si="21"/>
        <v>20.351999999999748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Worcestershire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24.812299613762956</v>
      </c>
      <c r="N6" s="11">
        <v>23.310309341472809</v>
      </c>
      <c r="O6" s="11">
        <v>24.060525675838495</v>
      </c>
      <c r="P6" s="11">
        <v>24.971722071542445</v>
      </c>
      <c r="Q6" s="11">
        <v>21.923456593826369</v>
      </c>
      <c r="R6" s="11">
        <v>22.803453260541822</v>
      </c>
      <c r="S6" s="11">
        <v>21.285744724191499</v>
      </c>
      <c r="T6" s="11">
        <v>23.332413015533344</v>
      </c>
      <c r="U6" s="11">
        <v>18.188344397721295</v>
      </c>
      <c r="V6" s="11">
        <v>19.885536230497916</v>
      </c>
      <c r="W6" s="11">
        <v>19.56267436649452</v>
      </c>
      <c r="X6" s="11">
        <v>14.518437182108547</v>
      </c>
      <c r="Y6" s="11">
        <v>15.26427652823574</v>
      </c>
      <c r="Z6" s="11">
        <v>14.227994936575891</v>
      </c>
      <c r="AA6" s="11">
        <v>13.209462689368094</v>
      </c>
      <c r="AB6" s="11">
        <v>12.578704174676195</v>
      </c>
      <c r="AC6" s="11">
        <v>12.003724228727112</v>
      </c>
      <c r="AD6" s="11">
        <v>11.446807763464481</v>
      </c>
      <c r="AE6" s="11">
        <v>10.906863560597399</v>
      </c>
      <c r="AF6" s="11">
        <v>10.387190299240256</v>
      </c>
      <c r="AG6" s="11">
        <v>9.8883824003695651</v>
      </c>
      <c r="AH6" s="11">
        <v>9.4073753740818766</v>
      </c>
      <c r="AI6" s="11">
        <v>8.9460420171309565</v>
      </c>
      <c r="AJ6" s="11">
        <v>8.5029276343175617</v>
      </c>
      <c r="AK6" s="11">
        <v>8.0939742685709568</v>
      </c>
      <c r="AL6" s="11">
        <v>7.933984669661279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47.246641913078847</v>
      </c>
      <c r="N7" s="11">
        <v>46.094162863854734</v>
      </c>
      <c r="O7" s="11">
        <v>42.038444408516128</v>
      </c>
      <c r="P7" s="11">
        <v>39.488980133802499</v>
      </c>
      <c r="Q7" s="11">
        <v>46.925727514577744</v>
      </c>
      <c r="R7" s="11">
        <v>40.632677662217844</v>
      </c>
      <c r="S7" s="11">
        <v>40.418194660834942</v>
      </c>
      <c r="T7" s="11">
        <v>43.356415862084866</v>
      </c>
      <c r="U7" s="11">
        <v>40.362412823547309</v>
      </c>
      <c r="V7" s="11">
        <v>40.042421293979537</v>
      </c>
      <c r="W7" s="11">
        <v>36.363829062959717</v>
      </c>
      <c r="X7" s="11">
        <v>36.58132983396473</v>
      </c>
      <c r="Y7" s="11">
        <v>35.075286833894921</v>
      </c>
      <c r="Z7" s="11">
        <v>33.980678735185919</v>
      </c>
      <c r="AA7" s="11">
        <v>32.920692464351923</v>
      </c>
      <c r="AB7" s="11">
        <v>31.767282841886658</v>
      </c>
      <c r="AC7" s="11">
        <v>30.581932739209407</v>
      </c>
      <c r="AD7" s="11">
        <v>29.384558162061111</v>
      </c>
      <c r="AE7" s="11">
        <v>28.197086256859198</v>
      </c>
      <c r="AF7" s="11">
        <v>27.013624480183637</v>
      </c>
      <c r="AG7" s="11">
        <v>25.846231322623538</v>
      </c>
      <c r="AH7" s="11">
        <v>24.682513600644075</v>
      </c>
      <c r="AI7" s="11">
        <v>23.526582951058984</v>
      </c>
      <c r="AJ7" s="11">
        <v>22.381574710591124</v>
      </c>
      <c r="AK7" s="11">
        <v>21.244884408455018</v>
      </c>
      <c r="AL7" s="11">
        <v>20.097399679259631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60.605858765491476</v>
      </c>
      <c r="N8" s="11">
        <v>60.214538147093982</v>
      </c>
      <c r="O8" s="11">
        <v>60.477912956343225</v>
      </c>
      <c r="P8" s="11">
        <v>58.44208685090819</v>
      </c>
      <c r="Q8" s="11">
        <v>58.476026260140223</v>
      </c>
      <c r="R8" s="11">
        <v>61.755320593262518</v>
      </c>
      <c r="S8" s="11">
        <v>64.224585286430226</v>
      </c>
      <c r="T8" s="11">
        <v>69.967335249137776</v>
      </c>
      <c r="U8" s="11">
        <v>70.97939837787797</v>
      </c>
      <c r="V8" s="11">
        <v>67.835308825060849</v>
      </c>
      <c r="W8" s="11">
        <v>58.336045052013574</v>
      </c>
      <c r="X8" s="11">
        <v>61.906098617956303</v>
      </c>
      <c r="Y8" s="11">
        <v>62.642844521212382</v>
      </c>
      <c r="Z8" s="11">
        <v>62.400744216518206</v>
      </c>
      <c r="AA8" s="11">
        <v>62.201191525943266</v>
      </c>
      <c r="AB8" s="11">
        <v>61.798018051422318</v>
      </c>
      <c r="AC8" s="11">
        <v>61.298999482692551</v>
      </c>
      <c r="AD8" s="11">
        <v>60.736661954554904</v>
      </c>
      <c r="AE8" s="11">
        <v>60.136712625565984</v>
      </c>
      <c r="AF8" s="11">
        <v>59.500092659841584</v>
      </c>
      <c r="AG8" s="11">
        <v>58.85916624712209</v>
      </c>
      <c r="AH8" s="11">
        <v>58.180568536373329</v>
      </c>
      <c r="AI8" s="11">
        <v>57.471408300660514</v>
      </c>
      <c r="AJ8" s="11">
        <v>56.733874820416318</v>
      </c>
      <c r="AK8" s="11">
        <v>55.959030200640747</v>
      </c>
      <c r="AL8" s="11">
        <v>55.106193471308671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52.362135729668175</v>
      </c>
      <c r="N9" s="11">
        <v>50.751503433234333</v>
      </c>
      <c r="O9" s="11">
        <v>54.587630017934863</v>
      </c>
      <c r="P9" s="11">
        <v>55.014111438480356</v>
      </c>
      <c r="Q9" s="11">
        <v>59.847896803099403</v>
      </c>
      <c r="R9" s="11">
        <v>55.741288917476389</v>
      </c>
      <c r="S9" s="11">
        <v>57.278962494696295</v>
      </c>
      <c r="T9" s="11">
        <v>63.557712539481301</v>
      </c>
      <c r="U9" s="11">
        <v>65.719023636776924</v>
      </c>
      <c r="V9" s="11">
        <v>63.217014619003713</v>
      </c>
      <c r="W9" s="11">
        <v>60.006335476825974</v>
      </c>
      <c r="X9" s="11">
        <v>61.012452556538456</v>
      </c>
      <c r="Y9" s="11">
        <v>61.49885707064589</v>
      </c>
      <c r="Z9" s="11">
        <v>61.834932725587244</v>
      </c>
      <c r="AA9" s="11">
        <v>62.235655871314222</v>
      </c>
      <c r="AB9" s="11">
        <v>62.456112863132041</v>
      </c>
      <c r="AC9" s="11">
        <v>62.598966586742414</v>
      </c>
      <c r="AD9" s="11">
        <v>62.702082814936617</v>
      </c>
      <c r="AE9" s="11">
        <v>62.793555432346082</v>
      </c>
      <c r="AF9" s="11">
        <v>62.8743526881685</v>
      </c>
      <c r="AG9" s="11">
        <v>62.970890541674535</v>
      </c>
      <c r="AH9" s="11">
        <v>63.050578064729095</v>
      </c>
      <c r="AI9" s="11">
        <v>63.119275926950301</v>
      </c>
      <c r="AJ9" s="11">
        <v>63.177057480429355</v>
      </c>
      <c r="AK9" s="11">
        <v>63.217222824285308</v>
      </c>
      <c r="AL9" s="11">
        <v>63.19365410493134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12.100017709854288</v>
      </c>
      <c r="N10" s="11">
        <v>12.016989591650978</v>
      </c>
      <c r="O10" s="11">
        <v>12.735372494804981</v>
      </c>
      <c r="P10" s="11">
        <v>12.538422738636651</v>
      </c>
      <c r="Q10" s="11">
        <v>13.761839068742034</v>
      </c>
      <c r="R10" s="11">
        <v>15.179447150094123</v>
      </c>
      <c r="S10" s="11">
        <v>15.927287772351388</v>
      </c>
      <c r="T10" s="11">
        <v>14.497601009208683</v>
      </c>
      <c r="U10" s="11">
        <v>14.462700474079069</v>
      </c>
      <c r="V10" s="11">
        <v>15.081213126444824</v>
      </c>
      <c r="W10" s="11">
        <v>16.400587455937117</v>
      </c>
      <c r="X10" s="11">
        <v>16.595118059534393</v>
      </c>
      <c r="Y10" s="11">
        <v>16.177428695038206</v>
      </c>
      <c r="Z10" s="11">
        <v>16.494119827084102</v>
      </c>
      <c r="AA10" s="11">
        <v>16.829091945944384</v>
      </c>
      <c r="AB10" s="11">
        <v>17.109370947409204</v>
      </c>
      <c r="AC10" s="11">
        <v>17.37604277974761</v>
      </c>
      <c r="AD10" s="11">
        <v>17.637195933663754</v>
      </c>
      <c r="AE10">
        <v>17.899644478573197</v>
      </c>
      <c r="AF10">
        <v>18.158574907128148</v>
      </c>
      <c r="AG10">
        <v>18.431376162351217</v>
      </c>
      <c r="AH10">
        <v>18.704132361296917</v>
      </c>
      <c r="AI10" s="11">
        <v>18.984572552603332</v>
      </c>
      <c r="AJ10" s="11">
        <v>19.276539159770245</v>
      </c>
      <c r="AK10" s="11">
        <v>19.559268973962634</v>
      </c>
      <c r="AL10" s="11">
        <v>19.822345865548979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14.224234240195964</v>
      </c>
      <c r="N11" s="11">
        <v>14.078484152105277</v>
      </c>
      <c r="O11" s="11">
        <v>14.820964828017333</v>
      </c>
      <c r="P11" s="11">
        <v>14.193256555966238</v>
      </c>
      <c r="Q11" s="11">
        <v>15.040050580137104</v>
      </c>
      <c r="R11" s="11">
        <v>15.264250261475569</v>
      </c>
      <c r="S11" s="11">
        <v>16.517718377930084</v>
      </c>
      <c r="T11" s="11">
        <v>15.530663597957778</v>
      </c>
      <c r="U11" s="11">
        <v>14.955093368291468</v>
      </c>
      <c r="V11" s="11">
        <v>14.590666959697105</v>
      </c>
      <c r="W11" s="11">
        <v>16.242409273904283</v>
      </c>
      <c r="X11" s="11">
        <v>16.098158903790377</v>
      </c>
      <c r="Y11" s="11">
        <v>15.54964997369888</v>
      </c>
      <c r="Z11" s="11">
        <v>15.738108753048174</v>
      </c>
      <c r="AA11" s="11">
        <v>15.956259778941657</v>
      </c>
      <c r="AB11" s="11">
        <v>16.132915844297873</v>
      </c>
      <c r="AC11" s="11">
        <v>16.300935896479057</v>
      </c>
      <c r="AD11" s="11">
        <v>16.471385949930983</v>
      </c>
      <c r="AE11">
        <v>16.636501520437523</v>
      </c>
      <c r="AF11">
        <v>16.833598578391456</v>
      </c>
      <c r="AG11">
        <v>17.039641479981878</v>
      </c>
      <c r="AH11">
        <v>17.251123440608652</v>
      </c>
      <c r="AI11" s="11">
        <v>17.475216211903522</v>
      </c>
      <c r="AJ11" s="11">
        <v>17.701545315186316</v>
      </c>
      <c r="AK11" s="11">
        <v>17.931569600678539</v>
      </c>
      <c r="AL11" s="11">
        <v>18.149429159195147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35.448958843302705</v>
      </c>
      <c r="N12" s="11">
        <v>37.003037190610414</v>
      </c>
      <c r="O12" s="11">
        <v>39.798495793528083</v>
      </c>
      <c r="P12" s="11">
        <v>40.455344572837198</v>
      </c>
      <c r="Q12" s="11">
        <v>44.709006235754991</v>
      </c>
      <c r="R12" s="11">
        <v>48.380088724498208</v>
      </c>
      <c r="S12" s="11">
        <v>51.628282890207046</v>
      </c>
      <c r="T12" s="11">
        <v>49.583837611263384</v>
      </c>
      <c r="U12" s="11">
        <v>49.361840894048591</v>
      </c>
      <c r="V12" s="11">
        <v>49.928896649913007</v>
      </c>
      <c r="W12" s="11">
        <v>55.33125119823108</v>
      </c>
      <c r="X12" s="11">
        <v>56.462819370600485</v>
      </c>
      <c r="Y12" s="11">
        <v>55.577528400022288</v>
      </c>
      <c r="Z12" s="11">
        <v>56.792574063145899</v>
      </c>
      <c r="AA12" s="11">
        <v>58.078677667841369</v>
      </c>
      <c r="AB12" s="11">
        <v>59.198471278410949</v>
      </c>
      <c r="AC12" s="11">
        <v>60.239445935188144</v>
      </c>
      <c r="AD12" s="11">
        <v>61.241205482473426</v>
      </c>
      <c r="AE12">
        <v>62.237336865989342</v>
      </c>
      <c r="AF12">
        <v>63.198472342348808</v>
      </c>
      <c r="AG12">
        <v>64.174696138553287</v>
      </c>
      <c r="AH12">
        <v>65.135376519285614</v>
      </c>
      <c r="AI12">
        <v>66.075530417082675</v>
      </c>
      <c r="AJ12">
        <v>67.001242032860631</v>
      </c>
      <c r="AK12">
        <v>67.915753011509551</v>
      </c>
      <c r="AL12">
        <v>68.787357555151061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16.291185233812808</v>
      </c>
      <c r="N13" s="11">
        <v>13.223280884857706</v>
      </c>
      <c r="O13" s="11">
        <v>15.303932798222935</v>
      </c>
      <c r="P13" s="11">
        <v>16.509770560989772</v>
      </c>
      <c r="Q13" s="11">
        <v>16.700742568815571</v>
      </c>
      <c r="R13" s="11">
        <v>19.901794920489294</v>
      </c>
      <c r="S13" s="11">
        <v>21.278072661767006</v>
      </c>
      <c r="T13" s="11">
        <v>22.26388643708545</v>
      </c>
      <c r="U13" s="11">
        <v>26.525262650129882</v>
      </c>
      <c r="V13" s="11">
        <v>28.778921197663145</v>
      </c>
      <c r="W13" s="11">
        <v>28.629171090577831</v>
      </c>
      <c r="X13" s="11">
        <v>28.779108680470408</v>
      </c>
      <c r="Y13" s="11">
        <v>31.18416510789514</v>
      </c>
      <c r="Z13" s="11">
        <v>32.937834640281096</v>
      </c>
      <c r="AA13" s="11">
        <v>34.762485755995712</v>
      </c>
      <c r="AB13" s="11">
        <v>36.509157776291318</v>
      </c>
      <c r="AC13" s="11">
        <v>38.23561089456819</v>
      </c>
      <c r="AD13" s="11">
        <v>39.962578483982249</v>
      </c>
      <c r="AE13">
        <v>41.707516262228026</v>
      </c>
      <c r="AF13">
        <v>43.469763103943322</v>
      </c>
      <c r="AG13">
        <v>45.264214928827279</v>
      </c>
      <c r="AH13">
        <v>47.071955591178913</v>
      </c>
      <c r="AI13">
        <v>48.897519931112868</v>
      </c>
      <c r="AJ13">
        <v>50.740842694217854</v>
      </c>
      <c r="AK13">
        <v>52.589704729510032</v>
      </c>
      <c r="AL13">
        <v>54.420166523246095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2.3646679508329025</v>
      </c>
      <c r="N14" s="11">
        <v>1.9916943951195767</v>
      </c>
      <c r="O14" s="11">
        <v>2.2887210267939966</v>
      </c>
      <c r="P14" s="11">
        <v>2.4373050768368181</v>
      </c>
      <c r="Q14" s="11">
        <v>2.560254374906564</v>
      </c>
      <c r="R14" s="11">
        <v>2.9726785099440964</v>
      </c>
      <c r="S14" s="11">
        <v>3.1701511315913109</v>
      </c>
      <c r="T14" s="11">
        <v>3.2951346782477211</v>
      </c>
      <c r="U14" s="11">
        <v>3.920923377527644</v>
      </c>
      <c r="V14" s="11">
        <v>4.1700210977396956</v>
      </c>
      <c r="W14" s="11">
        <v>4.0376970230557481</v>
      </c>
      <c r="X14" s="11">
        <v>4.1074767950364413</v>
      </c>
      <c r="Y14" s="11">
        <v>4.477962869356416</v>
      </c>
      <c r="Z14" s="11">
        <v>4.7260121025732031</v>
      </c>
      <c r="AA14" s="11">
        <v>4.9834823002999089</v>
      </c>
      <c r="AB14" s="11">
        <v>5.2319662224734769</v>
      </c>
      <c r="AC14" s="11">
        <v>5.4793414566454519</v>
      </c>
      <c r="AD14" s="11">
        <v>5.7285234549325708</v>
      </c>
      <c r="AE14">
        <v>5.973782997403311</v>
      </c>
      <c r="AF14">
        <v>6.2193309407541379</v>
      </c>
      <c r="AG14">
        <v>6.4704007784964599</v>
      </c>
      <c r="AH14">
        <v>6.7233765118019777</v>
      </c>
      <c r="AI14">
        <v>6.9788516914971179</v>
      </c>
      <c r="AJ14">
        <v>7.2343961522108984</v>
      </c>
      <c r="AK14">
        <v>7.4945919823875196</v>
      </c>
      <c r="AL14">
        <v>7.7514689716974132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Worcestershire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Worcestershire</v>
      </c>
      <c r="W1" s="203" t="str">
        <f>CONCATENATE("Shift-share Figure 1: Levels of Employment, ",C4," - ",F40,", ",Info!B5)</f>
        <v>Shift-share Figure 1: Levels of Employment, 2015 - 2035, Worcestershire</v>
      </c>
      <c r="AK1" s="203" t="str">
        <f>CONCATENATE("Shift-share Figure 1.1: Net Changes, ",C4,"-",F40,", ",Info!B5)</f>
        <v>Shift-share Figure 1.1: Net Changes, 2015-2035, Worcestershire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16.518810212049289</v>
      </c>
      <c r="C8" s="141">
        <f t="shared" ref="C8:C33" si="0">B8/B$35*100</f>
        <v>5.8446561813988174</v>
      </c>
      <c r="E8" s="151">
        <v>20.278127809701456</v>
      </c>
      <c r="F8" s="141">
        <f t="shared" ref="F8:F33" si="1">E8/E$35*100</f>
        <v>6.8760394051410421</v>
      </c>
      <c r="H8" s="151">
        <f>E8-B8</f>
        <v>3.7593175976521671</v>
      </c>
      <c r="I8" s="141">
        <f>IF(B8&lt;&gt;0,((E8/B8)-1)*100,0)</f>
        <v>22.757798832932984</v>
      </c>
      <c r="K8" s="207">
        <f t="shared" ref="K8:K33" si="2">(($E$35/$B$35)-1)*B8</f>
        <v>0.71766533251396947</v>
      </c>
      <c r="L8" s="141">
        <f>IF(B8&lt;&gt;0,K8/B8*100,0)</f>
        <v>4.3445340390828147</v>
      </c>
      <c r="N8" s="151">
        <f>H8-(K8+Q8)</f>
        <v>3.2523055305321211</v>
      </c>
      <c r="O8" s="141">
        <f>IF(B8&lt;&gt;0,N8/B8*100,0)</f>
        <v>19.688497469144583</v>
      </c>
      <c r="Q8" s="151">
        <v>-0.21065326539392348</v>
      </c>
      <c r="R8" s="141">
        <f>IF(B8&lt;&gt;0,Q8/B8*100,0)</f>
        <v>-1.2752326752944168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7.5573509253511286</v>
      </c>
      <c r="C9" s="141">
        <f t="shared" si="0"/>
        <v>2.6739285235346193</v>
      </c>
      <c r="E9" s="151">
        <v>8.6435065913101674</v>
      </c>
      <c r="F9" s="141">
        <f t="shared" si="1"/>
        <v>2.9308964061273488</v>
      </c>
      <c r="H9" s="151">
        <f t="shared" ref="H9:H32" si="3">E9-B9</f>
        <v>1.0861556659590388</v>
      </c>
      <c r="I9" s="141">
        <f t="shared" ref="I9:I32" si="4">IF(B9&lt;&gt;0,((E9/B9)-1)*100,0)</f>
        <v>14.372174544859773</v>
      </c>
      <c r="K9" s="207">
        <f t="shared" si="2"/>
        <v>0.32833168340481989</v>
      </c>
      <c r="L9" s="141">
        <f t="shared" ref="L9:L32" si="5">IF(B9&lt;&gt;0,K9/B9*100,0)</f>
        <v>4.3445340390828155</v>
      </c>
      <c r="N9" s="151">
        <f t="shared" ref="N9:N31" si="6">H9-(K9+Q9)</f>
        <v>0.60875112816170507</v>
      </c>
      <c r="O9" s="141">
        <f>IF(B9&lt;&gt;0,N9/B9*100,0)</f>
        <v>8.0550861561774223</v>
      </c>
      <c r="Q9" s="151">
        <v>0.14907285439251389</v>
      </c>
      <c r="R9" s="141">
        <f>IF(B9&lt;&gt;0,Q9/B9*100,0)</f>
        <v>1.9725543495995281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14.134806965968286</v>
      </c>
      <c r="C10" s="141">
        <f t="shared" si="0"/>
        <v>5.0011523739321895</v>
      </c>
      <c r="E10" s="151">
        <v>17.233884541865848</v>
      </c>
      <c r="F10" s="141">
        <f t="shared" si="1"/>
        <v>5.8437776073601571</v>
      </c>
      <c r="H10" s="151">
        <f t="shared" si="3"/>
        <v>3.0990775758975619</v>
      </c>
      <c r="I10" s="141">
        <f t="shared" si="4"/>
        <v>21.925149620784111</v>
      </c>
      <c r="K10" s="207">
        <f t="shared" si="2"/>
        <v>0.61409149999514101</v>
      </c>
      <c r="L10" s="141">
        <f t="shared" si="5"/>
        <v>4.3445340390828147</v>
      </c>
      <c r="N10" s="151">
        <f t="shared" si="6"/>
        <v>2.5469854929411007</v>
      </c>
      <c r="O10" s="141">
        <f t="shared" ref="O10:O32" si="7">IF(B10&lt;&gt;0,N10/B10*100,0)</f>
        <v>18.019244967924632</v>
      </c>
      <c r="Q10" s="151">
        <v>-6.1999417038679963E-2</v>
      </c>
      <c r="R10" s="141">
        <f t="shared" ref="R10:R32" si="8">IF(B10&lt;&gt;0,Q10/B10*100,0)</f>
        <v>-0.43862938622333553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11.702974133255927</v>
      </c>
      <c r="C11" s="141">
        <f t="shared" si="0"/>
        <v>4.1407255868096309</v>
      </c>
      <c r="E11" s="151">
        <v>13.874797213235112</v>
      </c>
      <c r="F11" s="141">
        <f t="shared" si="1"/>
        <v>4.7047564386542016</v>
      </c>
      <c r="H11" s="151">
        <f>E11-B11</f>
        <v>2.1718230799791858</v>
      </c>
      <c r="I11" s="141">
        <f>IF(B11&lt;&gt;0,((E11/B11)-1)*100,0)</f>
        <v>18.557873026546233</v>
      </c>
      <c r="K11" s="207">
        <f t="shared" si="2"/>
        <v>0.50843969480436069</v>
      </c>
      <c r="L11" s="141">
        <f t="shared" si="5"/>
        <v>4.3445340390828147</v>
      </c>
      <c r="N11" s="151">
        <f t="shared" si="6"/>
        <v>1.4655876268141719</v>
      </c>
      <c r="O11" s="141">
        <f t="shared" si="7"/>
        <v>12.523206580876426</v>
      </c>
      <c r="Q11" s="151">
        <v>0.19779575836065319</v>
      </c>
      <c r="R11" s="141">
        <f>IF(B11&lt;&gt;0,Q11/B11*100,0)</f>
        <v>1.6901324065870058</v>
      </c>
      <c r="T11" s="136"/>
    </row>
    <row r="12" spans="1:97" x14ac:dyDescent="0.2">
      <c r="A12" s="10" t="str">
        <f>name!$D8</f>
        <v>23 Teaching and other educational professionals</v>
      </c>
      <c r="B12" s="151">
        <v>10.881067285357572</v>
      </c>
      <c r="C12" s="141">
        <f t="shared" si="0"/>
        <v>3.8499199611357469</v>
      </c>
      <c r="E12" s="151">
        <v>11.798610757745342</v>
      </c>
      <c r="F12" s="141">
        <f t="shared" si="1"/>
        <v>4.0007496381083509</v>
      </c>
      <c r="H12" s="151">
        <f t="shared" si="3"/>
        <v>0.91754347238777001</v>
      </c>
      <c r="I12" s="141">
        <f t="shared" si="4"/>
        <v>8.432476781229802</v>
      </c>
      <c r="K12" s="207">
        <f t="shared" si="2"/>
        <v>0.47273167202786409</v>
      </c>
      <c r="L12" s="141">
        <f t="shared" si="5"/>
        <v>4.3445340390828147</v>
      </c>
      <c r="N12" s="151">
        <f t="shared" si="6"/>
        <v>1.3173495982897898</v>
      </c>
      <c r="O12" s="141">
        <f t="shared" si="7"/>
        <v>12.106805001220057</v>
      </c>
      <c r="Q12" s="151">
        <v>-0.87253779792988395</v>
      </c>
      <c r="R12" s="141">
        <f t="shared" si="8"/>
        <v>-8.0188622590730603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13.402951049358144</v>
      </c>
      <c r="C13" s="141">
        <f t="shared" si="0"/>
        <v>4.7422084093245767</v>
      </c>
      <c r="E13" s="151">
        <v>17.61988999551264</v>
      </c>
      <c r="F13" s="141">
        <f t="shared" si="1"/>
        <v>5.9746668459911945</v>
      </c>
      <c r="H13" s="151">
        <f t="shared" si="3"/>
        <v>4.2169389461544959</v>
      </c>
      <c r="I13" s="141">
        <f t="shared" si="4"/>
        <v>31.462764659999575</v>
      </c>
      <c r="K13" s="207">
        <f t="shared" si="2"/>
        <v>0.58229577058097182</v>
      </c>
      <c r="L13" s="141">
        <f t="shared" si="5"/>
        <v>4.3445340390828138</v>
      </c>
      <c r="N13" s="151">
        <f>H13-(K13+Q13)</f>
        <v>3.797868324767355</v>
      </c>
      <c r="O13" s="141">
        <f>IF(B13&lt;&gt;0,N13/B13*100,0)</f>
        <v>28.336060549510339</v>
      </c>
      <c r="Q13" s="151">
        <v>-0.16322514919383097</v>
      </c>
      <c r="R13" s="141">
        <f t="shared" si="8"/>
        <v>-1.2178299285935814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4.3801099499807972</v>
      </c>
      <c r="C14" s="141">
        <f t="shared" si="0"/>
        <v>1.5497627471794664</v>
      </c>
      <c r="E14" s="151">
        <v>5.4513625890766892</v>
      </c>
      <c r="F14" s="141">
        <f t="shared" si="1"/>
        <v>1.8484834658291298</v>
      </c>
      <c r="H14" s="151">
        <f t="shared" si="3"/>
        <v>1.0712526390958921</v>
      </c>
      <c r="I14" s="141">
        <f t="shared" si="4"/>
        <v>24.457208867567083</v>
      </c>
      <c r="K14" s="207">
        <f t="shared" si="2"/>
        <v>0.19029536772616898</v>
      </c>
      <c r="L14" s="141">
        <f>IF(B14&lt;&gt;0,K14/B14*100,0)</f>
        <v>4.3445340390828147</v>
      </c>
      <c r="N14" s="151">
        <f t="shared" si="6"/>
        <v>0.9805931292346779</v>
      </c>
      <c r="O14" s="141">
        <f t="shared" si="7"/>
        <v>22.387409001889939</v>
      </c>
      <c r="Q14" s="151">
        <v>-9.9635857864954797E-2</v>
      </c>
      <c r="R14" s="141">
        <f t="shared" si="8"/>
        <v>-2.274734173405661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4.9099768797065568</v>
      </c>
      <c r="C15" s="141">
        <f t="shared" si="0"/>
        <v>1.7372393260847385</v>
      </c>
      <c r="E15" s="151">
        <v>5.7763247861711831</v>
      </c>
      <c r="F15" s="141">
        <f t="shared" si="1"/>
        <v>1.958673760188254</v>
      </c>
      <c r="H15" s="151">
        <f t="shared" si="3"/>
        <v>0.86634790646462623</v>
      </c>
      <c r="I15" s="141">
        <f t="shared" si="4"/>
        <v>17.644643298532259</v>
      </c>
      <c r="K15" s="207">
        <f t="shared" si="2"/>
        <v>0.21331561684994763</v>
      </c>
      <c r="L15" s="141">
        <f t="shared" si="5"/>
        <v>4.3445340390828147</v>
      </c>
      <c r="N15" s="151">
        <f t="shared" si="6"/>
        <v>0.55738500951552805</v>
      </c>
      <c r="O15" s="141">
        <f t="shared" si="7"/>
        <v>11.352090308597134</v>
      </c>
      <c r="Q15" s="151">
        <v>9.5647280099150578E-2</v>
      </c>
      <c r="R15" s="141">
        <f t="shared" si="8"/>
        <v>1.9480189508523083</v>
      </c>
      <c r="T15" s="11"/>
    </row>
    <row r="16" spans="1:97" x14ac:dyDescent="0.2">
      <c r="A16" s="10" t="str">
        <f>name!$D12</f>
        <v>33 Protective service occupations</v>
      </c>
      <c r="B16" s="151">
        <v>2.6562526539235951</v>
      </c>
      <c r="C16" s="141">
        <f t="shared" si="0"/>
        <v>0.93983061091090347</v>
      </c>
      <c r="E16" s="151">
        <v>3.0126019813685625</v>
      </c>
      <c r="F16" s="141">
        <f t="shared" si="1"/>
        <v>1.0215326646666987</v>
      </c>
      <c r="H16" s="151">
        <f t="shared" si="3"/>
        <v>0.35634932744496739</v>
      </c>
      <c r="I16" s="141">
        <f t="shared" si="4"/>
        <v>13.415490688304743</v>
      </c>
      <c r="K16" s="207">
        <f t="shared" si="2"/>
        <v>0.11540180071375122</v>
      </c>
      <c r="L16" s="141">
        <f t="shared" si="5"/>
        <v>4.3445340390828147</v>
      </c>
      <c r="N16" s="151">
        <f t="shared" si="6"/>
        <v>0.26681726225893121</v>
      </c>
      <c r="O16" s="141">
        <f t="shared" si="7"/>
        <v>10.044875131317459</v>
      </c>
      <c r="Q16" s="151">
        <v>-2.5869735527715029E-2</v>
      </c>
      <c r="R16" s="141">
        <f t="shared" si="8"/>
        <v>-0.97391848209553455</v>
      </c>
      <c r="T16" s="11"/>
    </row>
    <row r="17" spans="1:20" x14ac:dyDescent="0.2">
      <c r="A17" s="10" t="str">
        <f>name!$D13</f>
        <v>34 Culture, media and sports occupations</v>
      </c>
      <c r="B17" s="151">
        <v>4.7806902325231313</v>
      </c>
      <c r="C17" s="141">
        <f t="shared" si="0"/>
        <v>1.6914953534902866</v>
      </c>
      <c r="E17" s="151">
        <v>5.3321918963352282</v>
      </c>
      <c r="F17" s="141">
        <f t="shared" si="1"/>
        <v>1.8080742926096862</v>
      </c>
      <c r="H17" s="151">
        <f t="shared" si="3"/>
        <v>0.55150166381209687</v>
      </c>
      <c r="I17" s="141">
        <f t="shared" si="4"/>
        <v>11.536025908146485</v>
      </c>
      <c r="K17" s="207">
        <f t="shared" si="2"/>
        <v>0.20769871445507479</v>
      </c>
      <c r="L17" s="141">
        <f t="shared" si="5"/>
        <v>4.3445340390828147</v>
      </c>
      <c r="N17" s="151">
        <f t="shared" si="6"/>
        <v>0.37980603718788275</v>
      </c>
      <c r="O17" s="141">
        <f t="shared" si="7"/>
        <v>7.9445857965039171</v>
      </c>
      <c r="Q17" s="151">
        <v>-3.6003087830860689E-2</v>
      </c>
      <c r="R17" s="141">
        <f t="shared" si="8"/>
        <v>-0.75309392744024617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15.513254460319002</v>
      </c>
      <c r="C18" s="141">
        <f t="shared" si="0"/>
        <v>5.4888722257356779</v>
      </c>
      <c r="E18" s="151">
        <v>17.640777371953785</v>
      </c>
      <c r="F18" s="141">
        <f t="shared" si="1"/>
        <v>5.9817494733829903</v>
      </c>
      <c r="H18" s="151">
        <f t="shared" si="3"/>
        <v>2.1275229116347827</v>
      </c>
      <c r="I18" s="141">
        <f t="shared" si="4"/>
        <v>13.714226870169144</v>
      </c>
      <c r="K18" s="207">
        <f t="shared" si="2"/>
        <v>0.6739786205980921</v>
      </c>
      <c r="L18" s="141">
        <f t="shared" si="5"/>
        <v>4.3445340390828147</v>
      </c>
      <c r="N18" s="151">
        <f t="shared" si="6"/>
        <v>1.425167025361634</v>
      </c>
      <c r="O18" s="141">
        <f t="shared" si="7"/>
        <v>9.1867701197516993</v>
      </c>
      <c r="Q18" s="151">
        <v>2.8377265675056659E-2</v>
      </c>
      <c r="R18" s="141">
        <f t="shared" si="8"/>
        <v>0.18292271133463464</v>
      </c>
      <c r="T18" s="11"/>
    </row>
    <row r="19" spans="1:20" x14ac:dyDescent="0.2">
      <c r="A19" s="10" t="str">
        <f>name!$D15</f>
        <v>41 Administrative occupations</v>
      </c>
      <c r="B19" s="151">
        <v>27.686964592795626</v>
      </c>
      <c r="C19" s="141">
        <f t="shared" si="0"/>
        <v>9.7961527903151566</v>
      </c>
      <c r="E19" s="151">
        <v>28.876632547995694</v>
      </c>
      <c r="F19" s="141">
        <f t="shared" si="1"/>
        <v>9.7916762903922141</v>
      </c>
      <c r="H19" s="151">
        <f t="shared" si="3"/>
        <v>1.1896679552000684</v>
      </c>
      <c r="I19" s="141">
        <f t="shared" si="4"/>
        <v>4.2968522288269639</v>
      </c>
      <c r="K19" s="207">
        <f t="shared" si="2"/>
        <v>1.2028696011228126</v>
      </c>
      <c r="L19" s="141">
        <f t="shared" si="5"/>
        <v>4.3445340390828147</v>
      </c>
      <c r="N19" s="151">
        <f t="shared" si="6"/>
        <v>-0.22531345812422376</v>
      </c>
      <c r="O19" s="141">
        <f t="shared" si="7"/>
        <v>-0.8137889488356993</v>
      </c>
      <c r="Q19" s="151">
        <v>0.21211181220147968</v>
      </c>
      <c r="R19" s="141">
        <f t="shared" si="8"/>
        <v>0.7661071385798387</v>
      </c>
      <c r="T19" s="11"/>
    </row>
    <row r="20" spans="1:20" x14ac:dyDescent="0.2">
      <c r="A20" s="10" t="str">
        <f>name!$D16</f>
        <v>42 Secretarial and related occupations</v>
      </c>
      <c r="B20" s="151">
        <v>6.4825770172920754</v>
      </c>
      <c r="C20" s="141">
        <f t="shared" si="0"/>
        <v>2.2936539223553241</v>
      </c>
      <c r="E20" s="151">
        <v>5.7649682762430361</v>
      </c>
      <c r="F20" s="141">
        <f t="shared" si="1"/>
        <v>1.9548229209735286</v>
      </c>
      <c r="H20" s="151">
        <f t="shared" si="3"/>
        <v>-0.71760874104903927</v>
      </c>
      <c r="I20" s="141">
        <f t="shared" si="4"/>
        <v>-11.069806639162794</v>
      </c>
      <c r="K20" s="207">
        <f t="shared" si="2"/>
        <v>0.28163776512601363</v>
      </c>
      <c r="L20" s="141">
        <f t="shared" si="5"/>
        <v>4.3445340390828138</v>
      </c>
      <c r="N20" s="151">
        <f t="shared" si="6"/>
        <v>-1.0624526557096594</v>
      </c>
      <c r="O20" s="141">
        <f t="shared" si="7"/>
        <v>-16.389356468509352</v>
      </c>
      <c r="Q20" s="151">
        <v>6.3206149534606529E-2</v>
      </c>
      <c r="R20" s="141">
        <f t="shared" si="8"/>
        <v>0.97501579026374952</v>
      </c>
      <c r="T20" s="11"/>
    </row>
    <row r="21" spans="1:20" x14ac:dyDescent="0.2">
      <c r="A21" s="10" t="str">
        <f>name!$D17</f>
        <v>51 Skilled agricultural and related trades</v>
      </c>
      <c r="B21" s="151">
        <v>4.3303802647780225</v>
      </c>
      <c r="C21" s="141">
        <f t="shared" si="0"/>
        <v>1.5321674780112666</v>
      </c>
      <c r="E21" s="151">
        <v>2.9902915002137971</v>
      </c>
      <c r="F21" s="141">
        <f t="shared" si="1"/>
        <v>1.0139674816770525</v>
      </c>
      <c r="H21" s="151">
        <f t="shared" si="3"/>
        <v>-1.3400887645642254</v>
      </c>
      <c r="I21" s="141">
        <f t="shared" si="4"/>
        <v>-30.946214480610269</v>
      </c>
      <c r="K21" s="207">
        <f t="shared" si="2"/>
        <v>0.18813484462500571</v>
      </c>
      <c r="L21" s="141">
        <f t="shared" si="5"/>
        <v>4.3445340390828147</v>
      </c>
      <c r="N21" s="151">
        <f t="shared" si="6"/>
        <v>-0.11798809930880605</v>
      </c>
      <c r="O21" s="141">
        <f t="shared" si="7"/>
        <v>-2.7246590852190247</v>
      </c>
      <c r="Q21" s="151">
        <v>-1.4102355098804251</v>
      </c>
      <c r="R21" s="141">
        <f t="shared" si="8"/>
        <v>-32.566089434474051</v>
      </c>
      <c r="T21" s="11"/>
    </row>
    <row r="22" spans="1:20" x14ac:dyDescent="0.2">
      <c r="A22" s="10" t="str">
        <f>name!$D18</f>
        <v>52 Skilled metal, electrical and electronic trades</v>
      </c>
      <c r="B22" s="151">
        <v>14.686889462892088</v>
      </c>
      <c r="C22" s="141">
        <f t="shared" si="0"/>
        <v>5.1964892254890964</v>
      </c>
      <c r="E22" s="151">
        <v>12.47740893442726</v>
      </c>
      <c r="F22" s="141">
        <f t="shared" si="1"/>
        <v>4.2309209367017919</v>
      </c>
      <c r="H22" s="151">
        <f t="shared" si="3"/>
        <v>-2.2094805284648285</v>
      </c>
      <c r="I22" s="141">
        <f t="shared" si="4"/>
        <v>-15.043897035157139</v>
      </c>
      <c r="K22" s="207">
        <f t="shared" si="2"/>
        <v>0.63807691199781391</v>
      </c>
      <c r="L22" s="141">
        <f t="shared" si="5"/>
        <v>4.3445340390828147</v>
      </c>
      <c r="N22" s="151">
        <f t="shared" si="6"/>
        <v>-2.1220801725849125</v>
      </c>
      <c r="O22" s="141">
        <f t="shared" si="7"/>
        <v>-14.448806045327453</v>
      </c>
      <c r="Q22" s="151">
        <v>-0.72547726787772981</v>
      </c>
      <c r="R22" s="141">
        <f t="shared" si="8"/>
        <v>-4.9396250289124968</v>
      </c>
      <c r="T22" s="11"/>
    </row>
    <row r="23" spans="1:20" x14ac:dyDescent="0.2">
      <c r="A23" s="10" t="str">
        <f>name!$D19</f>
        <v>53 Skilled construction and building trades</v>
      </c>
      <c r="B23" s="151">
        <v>10.39931661456926</v>
      </c>
      <c r="C23" s="141">
        <f t="shared" si="0"/>
        <v>3.6794677917741723</v>
      </c>
      <c r="E23" s="151">
        <v>9.9066598861708197</v>
      </c>
      <c r="F23" s="141">
        <f t="shared" si="1"/>
        <v>3.3592146370658216</v>
      </c>
      <c r="H23" s="151">
        <f t="shared" si="3"/>
        <v>-0.49265672839844044</v>
      </c>
      <c r="I23" s="141">
        <f t="shared" si="4"/>
        <v>-4.7373952217998339</v>
      </c>
      <c r="K23" s="207">
        <f t="shared" si="2"/>
        <v>0.45180185015195612</v>
      </c>
      <c r="L23" s="141">
        <f t="shared" si="5"/>
        <v>4.3445340390828147</v>
      </c>
      <c r="N23" s="151">
        <f t="shared" si="6"/>
        <v>-1.3516252301114755</v>
      </c>
      <c r="O23" s="141">
        <f t="shared" si="7"/>
        <v>-12.997250494497612</v>
      </c>
      <c r="Q23" s="151">
        <v>0.40716665156107895</v>
      </c>
      <c r="R23" s="141">
        <f t="shared" si="8"/>
        <v>3.915321233614963</v>
      </c>
      <c r="T23" s="11"/>
    </row>
    <row r="24" spans="1:20" x14ac:dyDescent="0.2">
      <c r="A24" s="10" t="str">
        <f>name!$D20</f>
        <v>54 Textiles, printing and other skilled trades</v>
      </c>
      <c r="B24" s="151">
        <v>5.7376167828545093</v>
      </c>
      <c r="C24" s="141">
        <f t="shared" si="0"/>
        <v>2.0300734112162182</v>
      </c>
      <c r="E24" s="151">
        <v>5.1576121403000954</v>
      </c>
      <c r="F24" s="141">
        <f t="shared" si="1"/>
        <v>1.7488766539961658</v>
      </c>
      <c r="H24" s="151">
        <f t="shared" si="3"/>
        <v>-0.58000464255441386</v>
      </c>
      <c r="I24" s="141">
        <f t="shared" si="4"/>
        <v>-10.10880762004912</v>
      </c>
      <c r="K24" s="207">
        <f t="shared" si="2"/>
        <v>0.24927271416324245</v>
      </c>
      <c r="L24" s="141">
        <f t="shared" si="5"/>
        <v>4.3445340390828147</v>
      </c>
      <c r="N24" s="151">
        <f t="shared" si="6"/>
        <v>-0.85132198412006588</v>
      </c>
      <c r="O24" s="141">
        <f t="shared" si="7"/>
        <v>-14.837553924201375</v>
      </c>
      <c r="Q24" s="151">
        <v>2.2044627402409547E-2</v>
      </c>
      <c r="R24" s="141">
        <f t="shared" si="8"/>
        <v>0.38421226506943834</v>
      </c>
      <c r="T24" s="11"/>
    </row>
    <row r="25" spans="1:20" x14ac:dyDescent="0.2">
      <c r="A25" s="10" t="str">
        <f>name!$D21</f>
        <v>61 Caring personal service occupations</v>
      </c>
      <c r="B25" s="151">
        <v>21.045743997020093</v>
      </c>
      <c r="C25" s="141">
        <f t="shared" si="0"/>
        <v>7.4463678779115154</v>
      </c>
      <c r="E25" s="151">
        <v>21.11055163305133</v>
      </c>
      <c r="F25" s="141">
        <f t="shared" si="1"/>
        <v>7.1583030867218209</v>
      </c>
      <c r="H25" s="151">
        <f t="shared" si="3"/>
        <v>6.4807636031236626E-2</v>
      </c>
      <c r="I25" s="141">
        <f t="shared" si="4"/>
        <v>0.30793701586606659</v>
      </c>
      <c r="K25" s="207">
        <f t="shared" si="2"/>
        <v>0.91433951172876604</v>
      </c>
      <c r="L25" s="141">
        <f t="shared" si="5"/>
        <v>4.3445340390828147</v>
      </c>
      <c r="N25" s="151">
        <f t="shared" si="6"/>
        <v>-0.91971467336822466</v>
      </c>
      <c r="O25" s="141">
        <f t="shared" si="7"/>
        <v>-4.3700744126624791</v>
      </c>
      <c r="Q25" s="151">
        <v>7.0182797670695213E-2</v>
      </c>
      <c r="R25" s="141">
        <f t="shared" si="8"/>
        <v>0.33347738944573557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6.4696831393279011</v>
      </c>
      <c r="C26" s="141">
        <f t="shared" si="0"/>
        <v>2.2890918332836461</v>
      </c>
      <c r="E26" s="151">
        <v>5.8418268841951067</v>
      </c>
      <c r="F26" s="141">
        <f t="shared" si="1"/>
        <v>1.9808846374131444</v>
      </c>
      <c r="H26" s="151">
        <f t="shared" si="3"/>
        <v>-0.62785625513279442</v>
      </c>
      <c r="I26" s="141">
        <f t="shared" si="4"/>
        <v>-9.7045904971169712</v>
      </c>
      <c r="K26" s="207">
        <f t="shared" si="2"/>
        <v>0.28107758620890233</v>
      </c>
      <c r="L26" s="141">
        <f t="shared" si="5"/>
        <v>4.3445340390828155</v>
      </c>
      <c r="N26" s="151">
        <f t="shared" si="6"/>
        <v>-0.87137925114597858</v>
      </c>
      <c r="O26" s="141">
        <f t="shared" si="7"/>
        <v>-13.468654219694928</v>
      </c>
      <c r="Q26" s="151">
        <v>-3.755459019571819E-2</v>
      </c>
      <c r="R26" s="141">
        <f t="shared" si="8"/>
        <v>-0.58047031650485947</v>
      </c>
      <c r="T26" s="11"/>
    </row>
    <row r="27" spans="1:20" x14ac:dyDescent="0.2">
      <c r="A27" s="10" t="str">
        <f>name!$D23</f>
        <v>63 Community and civil enforcement occupations</v>
      </c>
      <c r="B27" s="151">
        <v>0.25924546734317794</v>
      </c>
      <c r="C27" s="141">
        <f t="shared" si="0"/>
        <v>9.1725772241253778E-2</v>
      </c>
      <c r="E27" s="151">
        <v>0.30576033023996019</v>
      </c>
      <c r="F27" s="141">
        <f t="shared" si="1"/>
        <v>0.10367920051539793</v>
      </c>
      <c r="H27" s="151">
        <f t="shared" si="3"/>
        <v>4.651486289678225E-2</v>
      </c>
      <c r="I27" s="141">
        <f t="shared" si="4"/>
        <v>17.942401606276825</v>
      </c>
      <c r="K27" s="207">
        <f t="shared" si="2"/>
        <v>1.1263007573503687E-2</v>
      </c>
      <c r="L27" s="141">
        <f t="shared" si="5"/>
        <v>4.3445340390828147</v>
      </c>
      <c r="N27" s="151">
        <f t="shared" si="6"/>
        <v>2.2141532404130651E-2</v>
      </c>
      <c r="O27" s="141">
        <f t="shared" si="7"/>
        <v>8.5407597020088488</v>
      </c>
      <c r="Q27" s="151">
        <v>1.3110322919147911E-2</v>
      </c>
      <c r="R27" s="141">
        <f t="shared" si="8"/>
        <v>5.0571078651851735</v>
      </c>
      <c r="T27" s="172"/>
    </row>
    <row r="28" spans="1:20" x14ac:dyDescent="0.2">
      <c r="A28" s="10" t="str">
        <f>name!$D24</f>
        <v>71 Sales occupations</v>
      </c>
      <c r="B28" s="151">
        <v>18.487794894167543</v>
      </c>
      <c r="C28" s="141">
        <f t="shared" si="0"/>
        <v>6.5413188553865451</v>
      </c>
      <c r="E28" s="151">
        <v>16.853799106514906</v>
      </c>
      <c r="F28" s="141">
        <f t="shared" si="1"/>
        <v>5.7148957670187173</v>
      </c>
      <c r="H28" s="151">
        <f t="shared" si="3"/>
        <v>-1.633995787652637</v>
      </c>
      <c r="I28" s="141">
        <f t="shared" si="4"/>
        <v>-8.8382405636062256</v>
      </c>
      <c r="K28" s="207">
        <f t="shared" si="2"/>
        <v>0.80320854225292349</v>
      </c>
      <c r="L28" s="141">
        <f t="shared" si="5"/>
        <v>4.3445340390828147</v>
      </c>
      <c r="N28" s="151">
        <f>H28-(K28+Q28)</f>
        <v>-1.6360452911615955</v>
      </c>
      <c r="O28" s="141">
        <f t="shared" si="7"/>
        <v>-8.8493262745884795</v>
      </c>
      <c r="Q28" s="151">
        <v>-0.80115903874396499</v>
      </c>
      <c r="R28" s="141">
        <f t="shared" si="8"/>
        <v>-4.3334483281005651</v>
      </c>
      <c r="T28" s="11"/>
    </row>
    <row r="29" spans="1:20" x14ac:dyDescent="0.2">
      <c r="A29" s="10" t="str">
        <f>name!$D25</f>
        <v>72 Customer service occupations</v>
      </c>
      <c r="B29" s="151">
        <v>4.8631195940917502</v>
      </c>
      <c r="C29" s="141">
        <f t="shared" si="0"/>
        <v>1.7206603642529485</v>
      </c>
      <c r="E29" s="151">
        <v>5.9222231651879218</v>
      </c>
      <c r="F29" s="141">
        <f t="shared" si="1"/>
        <v>2.0081459310257093</v>
      </c>
      <c r="H29" s="151">
        <f t="shared" si="3"/>
        <v>1.0591035710961716</v>
      </c>
      <c r="I29" s="141">
        <f t="shared" si="4"/>
        <v>21.778275253252801</v>
      </c>
      <c r="K29" s="207">
        <f t="shared" si="2"/>
        <v>0.2112798861266221</v>
      </c>
      <c r="L29" s="141">
        <f t="shared" si="5"/>
        <v>4.3445340390828147</v>
      </c>
      <c r="N29" s="151">
        <f t="shared" si="6"/>
        <v>0.45932255381400455</v>
      </c>
      <c r="O29" s="141">
        <f t="shared" si="7"/>
        <v>9.4450186742690825</v>
      </c>
      <c r="Q29" s="151">
        <v>0.38850113115554491</v>
      </c>
      <c r="R29" s="141">
        <f t="shared" si="8"/>
        <v>7.9887225399009028</v>
      </c>
      <c r="T29" s="11"/>
    </row>
    <row r="30" spans="1:20" x14ac:dyDescent="0.2">
      <c r="A30" s="10" t="str">
        <f>name!$D26</f>
        <v>81 Process, plant and machine operatives</v>
      </c>
      <c r="B30" s="151">
        <v>12.11990507456515</v>
      </c>
      <c r="C30" s="141">
        <f t="shared" si="0"/>
        <v>4.2882433542552487</v>
      </c>
      <c r="E30" s="151">
        <v>9.6346175429083818</v>
      </c>
      <c r="F30" s="141">
        <f t="shared" si="1"/>
        <v>3.2669687507742622</v>
      </c>
      <c r="H30" s="151">
        <f t="shared" si="3"/>
        <v>-2.485287531656768</v>
      </c>
      <c r="I30" s="141">
        <f t="shared" si="4"/>
        <v>-20.505833307823472</v>
      </c>
      <c r="K30" s="207">
        <f t="shared" si="2"/>
        <v>0.52655340146900831</v>
      </c>
      <c r="L30" s="141">
        <f t="shared" si="5"/>
        <v>4.3445340390828147</v>
      </c>
      <c r="N30" s="151">
        <f t="shared" si="6"/>
        <v>-1.9594525821281803</v>
      </c>
      <c r="O30" s="141">
        <f t="shared" si="7"/>
        <v>-16.1672271364591</v>
      </c>
      <c r="Q30" s="151">
        <v>-1.052388350997596</v>
      </c>
      <c r="R30" s="141">
        <f t="shared" si="8"/>
        <v>-8.6831402104471884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11.020501374395677</v>
      </c>
      <c r="C31" s="141">
        <f t="shared" si="0"/>
        <v>3.8992542836403925</v>
      </c>
      <c r="E31" s="151">
        <v>11.811453837816073</v>
      </c>
      <c r="F31" s="141">
        <f t="shared" si="1"/>
        <v>4.005104553191166</v>
      </c>
      <c r="H31" s="151">
        <f t="shared" si="3"/>
        <v>0.79095246342039616</v>
      </c>
      <c r="I31" s="141">
        <f t="shared" si="4"/>
        <v>7.1771005378942654</v>
      </c>
      <c r="K31" s="207">
        <f t="shared" si="2"/>
        <v>0.47878943348820957</v>
      </c>
      <c r="L31" s="141">
        <f t="shared" si="5"/>
        <v>4.3445340390828147</v>
      </c>
      <c r="N31" s="151">
        <f t="shared" si="6"/>
        <v>-0.6769408259112506</v>
      </c>
      <c r="O31" s="141">
        <f t="shared" si="7"/>
        <v>-6.1425592440286909</v>
      </c>
      <c r="Q31" s="151">
        <v>0.98910385584343719</v>
      </c>
      <c r="R31" s="141">
        <f t="shared" si="8"/>
        <v>8.9751257428401345</v>
      </c>
      <c r="T31" s="11"/>
    </row>
    <row r="32" spans="1:20" x14ac:dyDescent="0.2">
      <c r="A32" s="10" t="str">
        <f>name!$D28</f>
        <v>91 Elementary trades and related occupations</v>
      </c>
      <c r="B32" s="151">
        <v>6.3052049007695761</v>
      </c>
      <c r="C32" s="141">
        <f t="shared" si="0"/>
        <v>2.2308964341383559</v>
      </c>
      <c r="E32" s="151">
        <v>4.9681497222554007</v>
      </c>
      <c r="F32" s="141">
        <f t="shared" si="1"/>
        <v>1.6846325055967577</v>
      </c>
      <c r="H32" s="151">
        <f t="shared" si="3"/>
        <v>-1.3370551785141753</v>
      </c>
      <c r="I32" s="141">
        <f t="shared" si="4"/>
        <v>-21.205578558612459</v>
      </c>
      <c r="K32" s="207">
        <f t="shared" si="2"/>
        <v>0.27393177314785205</v>
      </c>
      <c r="L32" s="141">
        <f t="shared" si="5"/>
        <v>4.3445340390828147</v>
      </c>
      <c r="N32" s="151">
        <f>H32-(K32+Q32)</f>
        <v>-1.4214704173662178</v>
      </c>
      <c r="O32" s="141">
        <f t="shared" si="7"/>
        <v>-22.544396886970659</v>
      </c>
      <c r="Q32" s="151">
        <v>-0.18951653429580945</v>
      </c>
      <c r="R32" s="141">
        <f t="shared" si="8"/>
        <v>-3.0057157107246142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26.297812075344101</v>
      </c>
      <c r="C33" s="141">
        <f t="shared" si="0"/>
        <v>9.3046453061922101</v>
      </c>
      <c r="E33" s="151">
        <v>26.625968958204261</v>
      </c>
      <c r="F33" s="141">
        <f t="shared" si="1"/>
        <v>9.028506648877368</v>
      </c>
      <c r="H33" s="151">
        <f t="shared" ref="H33" si="9">E33-B33</f>
        <v>0.32815688286015998</v>
      </c>
      <c r="I33" s="141">
        <f>IF(B33&lt;&gt;0,((E33/B33)-1)*100,0)</f>
        <v>1.2478486115878429</v>
      </c>
      <c r="K33" s="207">
        <f t="shared" si="2"/>
        <v>1.1425173971473552</v>
      </c>
      <c r="L33" s="141">
        <f t="shared" ref="L33" si="10">IF(B33&lt;&gt;0,K33/B33*100,0)</f>
        <v>4.3445340390828147</v>
      </c>
      <c r="N33" s="151">
        <f>H33-(K33+Q33)</f>
        <v>-3.8642956102412072</v>
      </c>
      <c r="O33" s="141">
        <f t="shared" ref="O33" si="11">IF(B33&lt;&gt;0,N33/B33*100,0)</f>
        <v>-14.694361641834966</v>
      </c>
      <c r="Q33" s="151">
        <v>3.0499350959540119</v>
      </c>
      <c r="R33" s="141">
        <f t="shared" ref="R33" si="12">IF(B33&lt;&gt;0,Q33/B33*100,0)</f>
        <v>11.597676214339987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282.63099999999997</v>
      </c>
      <c r="C35" s="147">
        <f>B35/B$35*100</f>
        <v>100</v>
      </c>
      <c r="D35" s="145"/>
      <c r="E35" s="152">
        <f>SUM(E8:E33)</f>
        <v>294.91000000000014</v>
      </c>
      <c r="F35" s="147">
        <f t="shared" ref="F35" si="13">E35/E$35*100</f>
        <v>100</v>
      </c>
      <c r="G35" s="145"/>
      <c r="H35" s="152">
        <f>E35-B35</f>
        <v>12.279000000000167</v>
      </c>
      <c r="I35" s="147">
        <f>IF(B35&lt;&gt;0,((E35/B35)-1)*100,0)</f>
        <v>4.3445340390828147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Worcestershire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20.278127809701456</v>
      </c>
      <c r="C44" s="141">
        <f t="shared" ref="C44:C68" si="15">B44/B$71*100</f>
        <v>6.8760394051410421</v>
      </c>
      <c r="E44" s="151">
        <v>21.079757062119686</v>
      </c>
      <c r="F44" s="141">
        <f t="shared" ref="F44:F68" si="16">E44/E$71*100</f>
        <v>6.6864249614985907</v>
      </c>
      <c r="H44" s="151">
        <f>E44-B44</f>
        <v>0.80162925241823046</v>
      </c>
      <c r="I44" s="141">
        <f>IF(B44&gt;0,((E44/B44)-1)*100,0)</f>
        <v>3.9531719098580442</v>
      </c>
      <c r="K44" s="151">
        <f>(($E$71/$B$71)-1)*B44</f>
        <v>1.3994115397342923</v>
      </c>
      <c r="L44" s="141">
        <f>IF(B44&gt;0,K44/B44*100,0)</f>
        <v>6.9010884676680373</v>
      </c>
      <c r="N44" s="151">
        <f>H44-(K44+Q44)</f>
        <v>-0.23993674881892035</v>
      </c>
      <c r="O44" s="141">
        <f>IF(B44&gt;0,N44/B44*100,0)</f>
        <v>-1.183229295478303</v>
      </c>
      <c r="Q44" s="151">
        <v>-0.35784553849714157</v>
      </c>
      <c r="R44" s="141">
        <f>IF(B44&gt;0,Q44/B44*100,0)</f>
        <v>-1.7646872623316892</v>
      </c>
      <c r="T44" s="151"/>
    </row>
    <row r="45" spans="1:20" x14ac:dyDescent="0.2">
      <c r="A45" s="135" t="str">
        <f t="shared" si="14"/>
        <v>12 Other managers and proprietors</v>
      </c>
      <c r="B45" s="151">
        <v>8.6435065913101674</v>
      </c>
      <c r="C45" s="141">
        <f t="shared" si="15"/>
        <v>2.9308964061273488</v>
      </c>
      <c r="E45" s="151">
        <v>12.602021159433237</v>
      </c>
      <c r="F45" s="141">
        <f t="shared" si="16"/>
        <v>3.9973168854582029</v>
      </c>
      <c r="H45" s="151">
        <f t="shared" ref="H45:H71" si="17">E45-B45</f>
        <v>3.9585145681230696</v>
      </c>
      <c r="I45" s="141">
        <f t="shared" ref="I45:I71" si="18">IF(B45&gt;0,((E45/B45)-1)*100,0)</f>
        <v>45.797553646835887</v>
      </c>
      <c r="K45" s="151">
        <f t="shared" ref="K45:K68" si="19">(($E$71/$B$71)-1)*B45</f>
        <v>0.59649603657503258</v>
      </c>
      <c r="L45" s="141">
        <f t="shared" ref="L45:L68" si="20">IF(B45&gt;0,K45/B45*100,0)</f>
        <v>6.9010884676680373</v>
      </c>
      <c r="N45" s="151">
        <f t="shared" ref="N45:N68" si="21">H45-(K45+Q45)</f>
        <v>3.0890745562801905</v>
      </c>
      <c r="O45" s="141">
        <f t="shared" ref="O45:O68" si="22">IF(B45&gt;0,N45/B45*100,0)</f>
        <v>35.738672998593202</v>
      </c>
      <c r="Q45" s="151">
        <v>0.27294397526784647</v>
      </c>
      <c r="R45" s="141">
        <f>IF(B45&gt;0,Q45/B45*100,0)</f>
        <v>3.1577921805746443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17.233884541865848</v>
      </c>
      <c r="C46" s="141">
        <f t="shared" si="15"/>
        <v>5.8437776073601571</v>
      </c>
      <c r="E46" s="151">
        <v>19.976868741120974</v>
      </c>
      <c r="F46" s="141">
        <f t="shared" si="16"/>
        <v>6.3365926566224209</v>
      </c>
      <c r="H46" s="151">
        <f t="shared" si="17"/>
        <v>2.742984199255126</v>
      </c>
      <c r="I46" s="141">
        <f t="shared" si="18"/>
        <v>15.916227085029288</v>
      </c>
      <c r="K46" s="151">
        <f t="shared" si="19"/>
        <v>1.1893256186499286</v>
      </c>
      <c r="L46" s="141">
        <f t="shared" si="20"/>
        <v>6.9010884676680373</v>
      </c>
      <c r="N46" s="151">
        <f t="shared" si="21"/>
        <v>1.8746910389591345</v>
      </c>
      <c r="O46" s="141">
        <f t="shared" si="22"/>
        <v>10.8779366277231</v>
      </c>
      <c r="Q46" s="151">
        <v>-0.32103245835393696</v>
      </c>
      <c r="R46" s="141">
        <f t="shared" ref="R46:R68" si="23">IF(B46&gt;0,Q46/B46*100,0)</f>
        <v>-1.8627980103618589</v>
      </c>
      <c r="T46" s="151"/>
    </row>
    <row r="47" spans="1:20" x14ac:dyDescent="0.2">
      <c r="A47" s="135" t="str">
        <f t="shared" si="14"/>
        <v>22 Health professionals</v>
      </c>
      <c r="B47" s="151">
        <v>13.874797213235112</v>
      </c>
      <c r="C47" s="141">
        <f t="shared" si="15"/>
        <v>4.7047564386542016</v>
      </c>
      <c r="E47" s="151">
        <v>16.536520239592953</v>
      </c>
      <c r="F47" s="141">
        <f t="shared" si="16"/>
        <v>5.2453261857099669</v>
      </c>
      <c r="H47" s="151">
        <f t="shared" si="17"/>
        <v>2.6617230263578406</v>
      </c>
      <c r="I47" s="141">
        <f t="shared" si="18"/>
        <v>19.183869756444683</v>
      </c>
      <c r="K47" s="151">
        <f t="shared" si="19"/>
        <v>0.95751203039489452</v>
      </c>
      <c r="L47" s="141">
        <f t="shared" si="20"/>
        <v>6.9010884676680373</v>
      </c>
      <c r="N47" s="151">
        <f t="shared" si="21"/>
        <v>1.303724878857623</v>
      </c>
      <c r="O47" s="141">
        <f t="shared" si="22"/>
        <v>9.3963526732773079</v>
      </c>
      <c r="Q47" s="151">
        <v>0.40048611710532311</v>
      </c>
      <c r="R47" s="141">
        <f t="shared" si="23"/>
        <v>2.886428615499339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11.798610757745342</v>
      </c>
      <c r="C48" s="141">
        <f t="shared" si="15"/>
        <v>4.0007496381083509</v>
      </c>
      <c r="E48" s="151">
        <v>14.062750901056758</v>
      </c>
      <c r="F48" s="141">
        <f t="shared" si="16"/>
        <v>4.4606552331257054</v>
      </c>
      <c r="H48" s="151">
        <f t="shared" si="17"/>
        <v>2.2641401433114154</v>
      </c>
      <c r="I48" s="141">
        <f t="shared" si="18"/>
        <v>19.189887604564749</v>
      </c>
      <c r="K48" s="151">
        <f t="shared" si="19"/>
        <v>0.81423256634780428</v>
      </c>
      <c r="L48" s="141">
        <f t="shared" si="20"/>
        <v>6.9010884676680373</v>
      </c>
      <c r="N48" s="151">
        <f t="shared" si="21"/>
        <v>1.1686387298492718</v>
      </c>
      <c r="O48" s="141">
        <f t="shared" si="22"/>
        <v>9.904884175300932</v>
      </c>
      <c r="Q48" s="151">
        <v>0.28126884711433953</v>
      </c>
      <c r="R48" s="141">
        <f t="shared" si="23"/>
        <v>2.3839149615957722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17.61988999551264</v>
      </c>
      <c r="C49" s="141">
        <f t="shared" si="15"/>
        <v>5.9746668459911945</v>
      </c>
      <c r="E49" s="151">
        <v>22.445379945913441</v>
      </c>
      <c r="F49" s="141">
        <f t="shared" si="16"/>
        <v>7.1195957476363922</v>
      </c>
      <c r="H49" s="151">
        <f t="shared" si="17"/>
        <v>4.8254899504008009</v>
      </c>
      <c r="I49" s="141">
        <f t="shared" si="18"/>
        <v>27.386606565817019</v>
      </c>
      <c r="K49" s="151">
        <f t="shared" si="19"/>
        <v>1.215964196496117</v>
      </c>
      <c r="L49" s="141">
        <f t="shared" si="20"/>
        <v>6.9010884676680373</v>
      </c>
      <c r="N49" s="151">
        <f t="shared" si="21"/>
        <v>3.6739833884876933</v>
      </c>
      <c r="O49" s="141">
        <f t="shared" si="22"/>
        <v>20.851341236655667</v>
      </c>
      <c r="Q49" s="151">
        <v>-6.4457634583009446E-2</v>
      </c>
      <c r="R49" s="141">
        <f t="shared" si="23"/>
        <v>-0.36582313850668335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5.4513625890766892</v>
      </c>
      <c r="C50" s="141">
        <f t="shared" si="15"/>
        <v>1.8484834658291298</v>
      </c>
      <c r="E50" s="151">
        <v>5.0729002366421199</v>
      </c>
      <c r="F50" s="141">
        <f t="shared" si="16"/>
        <v>1.6091061519124161</v>
      </c>
      <c r="H50" s="151">
        <f t="shared" si="17"/>
        <v>-0.37846235243456938</v>
      </c>
      <c r="I50" s="141">
        <f t="shared" si="18"/>
        <v>-6.9425276020516957</v>
      </c>
      <c r="K50" s="151">
        <f t="shared" si="19"/>
        <v>0.37620335496554114</v>
      </c>
      <c r="L50" s="141">
        <f t="shared" si="20"/>
        <v>6.9010884676680373</v>
      </c>
      <c r="N50" s="151">
        <f t="shared" si="21"/>
        <v>-0.66192763958803857</v>
      </c>
      <c r="O50" s="141">
        <f t="shared" si="22"/>
        <v>-12.142425472016729</v>
      </c>
      <c r="Q50" s="151">
        <v>-9.2738067812071945E-2</v>
      </c>
      <c r="R50" s="141">
        <f t="shared" si="23"/>
        <v>-1.7011905977030088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5.7763247861711831</v>
      </c>
      <c r="C51" s="141">
        <f t="shared" si="15"/>
        <v>1.958673760188254</v>
      </c>
      <c r="E51" s="151">
        <v>6.5457953310386028</v>
      </c>
      <c r="F51" s="141">
        <f t="shared" si="16"/>
        <v>2.0763033067856589</v>
      </c>
      <c r="H51" s="151">
        <f t="shared" si="17"/>
        <v>0.76947054486741973</v>
      </c>
      <c r="I51" s="141">
        <f t="shared" si="18"/>
        <v>13.321109413888422</v>
      </c>
      <c r="K51" s="151">
        <f t="shared" si="19"/>
        <v>0.39862928367350992</v>
      </c>
      <c r="L51" s="141">
        <f t="shared" si="20"/>
        <v>6.9010884676680373</v>
      </c>
      <c r="N51" s="151">
        <f t="shared" si="21"/>
        <v>0.17749228968370812</v>
      </c>
      <c r="O51" s="141">
        <f t="shared" si="22"/>
        <v>3.0727546710779445</v>
      </c>
      <c r="Q51" s="151">
        <v>0.19334897151020164</v>
      </c>
      <c r="R51" s="141">
        <f t="shared" si="23"/>
        <v>3.3472662751424394</v>
      </c>
      <c r="T51" s="151"/>
    </row>
    <row r="52" spans="1:20" x14ac:dyDescent="0.2">
      <c r="A52" s="135" t="str">
        <f t="shared" si="14"/>
        <v>33 Protective service occupations</v>
      </c>
      <c r="B52" s="151">
        <v>3.0126019813685625</v>
      </c>
      <c r="C52" s="141">
        <f t="shared" si="15"/>
        <v>1.0215326646666987</v>
      </c>
      <c r="E52" s="151">
        <v>4.2450458952443411</v>
      </c>
      <c r="F52" s="141">
        <f t="shared" si="16"/>
        <v>1.3465136601443695</v>
      </c>
      <c r="H52" s="151">
        <f t="shared" si="17"/>
        <v>1.2324439138757786</v>
      </c>
      <c r="I52" s="141">
        <f t="shared" si="18"/>
        <v>40.909616388020332</v>
      </c>
      <c r="K52" s="151">
        <f t="shared" si="19"/>
        <v>0.20790232791296467</v>
      </c>
      <c r="L52" s="141">
        <f t="shared" si="20"/>
        <v>6.9010884676680373</v>
      </c>
      <c r="N52" s="151">
        <f t="shared" si="21"/>
        <v>1.0622473377407209</v>
      </c>
      <c r="O52" s="141">
        <f t="shared" si="22"/>
        <v>35.260128762783459</v>
      </c>
      <c r="Q52" s="151">
        <v>-3.7705751777907082E-2</v>
      </c>
      <c r="R52" s="141">
        <f t="shared" si="23"/>
        <v>-1.2516008424311711</v>
      </c>
      <c r="T52" s="151"/>
    </row>
    <row r="53" spans="1:20" x14ac:dyDescent="0.2">
      <c r="A53" s="135" t="str">
        <f t="shared" si="14"/>
        <v>34 Culture, media and sports occupations</v>
      </c>
      <c r="B53" s="151">
        <v>5.3321918963352282</v>
      </c>
      <c r="C53" s="141">
        <f t="shared" si="15"/>
        <v>1.8080742926096862</v>
      </c>
      <c r="E53" s="151">
        <v>5.6668359231269889</v>
      </c>
      <c r="F53" s="141">
        <f t="shared" si="16"/>
        <v>1.7975004672707111</v>
      </c>
      <c r="H53" s="151">
        <f t="shared" si="17"/>
        <v>0.33464402679176075</v>
      </c>
      <c r="I53" s="141">
        <f t="shared" si="18"/>
        <v>6.2759186709270276</v>
      </c>
      <c r="K53" s="151">
        <f t="shared" si="19"/>
        <v>0.36797928003192004</v>
      </c>
      <c r="L53" s="141">
        <f t="shared" si="20"/>
        <v>6.9010884676680373</v>
      </c>
      <c r="N53" s="151">
        <f t="shared" si="21"/>
        <v>9.8049461745656347E-2</v>
      </c>
      <c r="O53" s="141">
        <f t="shared" si="22"/>
        <v>1.8388209511560327</v>
      </c>
      <c r="Q53" s="151">
        <v>-0.13138471498581564</v>
      </c>
      <c r="R53" s="141">
        <f t="shared" si="23"/>
        <v>-2.463990747897038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17.640777371953785</v>
      </c>
      <c r="C54" s="141">
        <f t="shared" si="15"/>
        <v>5.9817494733829903</v>
      </c>
      <c r="E54" s="151">
        <v>17.915648200895347</v>
      </c>
      <c r="F54" s="141">
        <f t="shared" si="16"/>
        <v>5.6827807350379524</v>
      </c>
      <c r="H54" s="151">
        <f t="shared" si="17"/>
        <v>0.27487082894156245</v>
      </c>
      <c r="I54" s="141">
        <f t="shared" si="18"/>
        <v>1.5581559879473739</v>
      </c>
      <c r="K54" s="151">
        <f t="shared" si="19"/>
        <v>1.2174056528228954</v>
      </c>
      <c r="L54" s="141">
        <f t="shared" si="20"/>
        <v>6.9010884676680373</v>
      </c>
      <c r="N54" s="151">
        <f t="shared" si="21"/>
        <v>-0.83708169362447427</v>
      </c>
      <c r="O54" s="141">
        <f t="shared" si="22"/>
        <v>-4.7451519622673199</v>
      </c>
      <c r="Q54" s="151">
        <v>-0.10545313025685864</v>
      </c>
      <c r="R54" s="141">
        <f t="shared" si="23"/>
        <v>-0.59778051745334904</v>
      </c>
      <c r="T54" s="151"/>
    </row>
    <row r="55" spans="1:20" x14ac:dyDescent="0.2">
      <c r="A55" s="135" t="str">
        <f t="shared" si="14"/>
        <v>41 Administrative occupations</v>
      </c>
      <c r="B55" s="151">
        <v>28.876632547995694</v>
      </c>
      <c r="C55" s="141">
        <f t="shared" si="15"/>
        <v>9.7916762903922141</v>
      </c>
      <c r="E55" s="151">
        <v>26.031324394836773</v>
      </c>
      <c r="F55" s="141">
        <f t="shared" si="16"/>
        <v>8.2570447420992004</v>
      </c>
      <c r="H55" s="151">
        <f t="shared" si="17"/>
        <v>-2.8453081531589213</v>
      </c>
      <c r="I55" s="141">
        <f t="shared" si="18"/>
        <v>-9.8533239581511047</v>
      </c>
      <c r="K55" s="151">
        <f t="shared" si="19"/>
        <v>1.9928019586206058</v>
      </c>
      <c r="L55" s="141">
        <f t="shared" si="20"/>
        <v>6.9010884676680373</v>
      </c>
      <c r="N55" s="151">
        <f t="shared" si="21"/>
        <v>-4.6843083479699175</v>
      </c>
      <c r="O55" s="141">
        <f t="shared" si="22"/>
        <v>-16.221795738073524</v>
      </c>
      <c r="Q55" s="151">
        <v>-0.15380176380960917</v>
      </c>
      <c r="R55" s="141">
        <f t="shared" si="23"/>
        <v>-0.53261668774562299</v>
      </c>
      <c r="T55" s="151"/>
    </row>
    <row r="56" spans="1:20" x14ac:dyDescent="0.2">
      <c r="A56" s="135" t="str">
        <f t="shared" si="14"/>
        <v>42 Secretarial and related occupations</v>
      </c>
      <c r="B56" s="151">
        <v>5.7649682762430361</v>
      </c>
      <c r="C56" s="141">
        <f t="shared" si="15"/>
        <v>1.9548229209735286</v>
      </c>
      <c r="E56" s="151">
        <v>4.3158840101722564</v>
      </c>
      <c r="F56" s="141">
        <f t="shared" si="16"/>
        <v>1.3689832615958337</v>
      </c>
      <c r="H56" s="151">
        <f t="shared" si="17"/>
        <v>-1.4490842660707797</v>
      </c>
      <c r="I56" s="141">
        <f t="shared" si="18"/>
        <v>-25.136031919591606</v>
      </c>
      <c r="K56" s="151">
        <f t="shared" si="19"/>
        <v>0.397845560876529</v>
      </c>
      <c r="L56" s="141">
        <f t="shared" si="20"/>
        <v>6.9010884676680373</v>
      </c>
      <c r="N56" s="151">
        <f t="shared" si="21"/>
        <v>-1.9429026938052374</v>
      </c>
      <c r="O56" s="141">
        <f t="shared" si="22"/>
        <v>-33.701880057376563</v>
      </c>
      <c r="Q56" s="151">
        <v>9.597286685792869E-2</v>
      </c>
      <c r="R56" s="141">
        <f t="shared" si="23"/>
        <v>1.6647596701169207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2.9902915002137971</v>
      </c>
      <c r="C57" s="141">
        <f t="shared" si="15"/>
        <v>1.0139674816770525</v>
      </c>
      <c r="E57" s="151">
        <v>3.2337959112924897</v>
      </c>
      <c r="F57" s="141">
        <f t="shared" si="16"/>
        <v>1.0257487141782042</v>
      </c>
      <c r="H57" s="151">
        <f t="shared" si="17"/>
        <v>0.24350441107869258</v>
      </c>
      <c r="I57" s="141">
        <f t="shared" si="18"/>
        <v>8.143166345531295</v>
      </c>
      <c r="K57" s="151">
        <f t="shared" si="19"/>
        <v>0.2063626618709119</v>
      </c>
      <c r="L57" s="141">
        <f t="shared" si="20"/>
        <v>6.9010884676680373</v>
      </c>
      <c r="N57" s="151">
        <f t="shared" si="21"/>
        <v>0.1280416189366293</v>
      </c>
      <c r="O57" s="141">
        <f t="shared" si="22"/>
        <v>4.2819109417083485</v>
      </c>
      <c r="Q57" s="151">
        <v>-9.0899869728848601E-2</v>
      </c>
      <c r="R57" s="141">
        <f t="shared" si="23"/>
        <v>-3.0398330638450979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12.47740893442726</v>
      </c>
      <c r="C58" s="141">
        <f t="shared" si="15"/>
        <v>4.2309209367017919</v>
      </c>
      <c r="E58" s="151">
        <v>11.526201879638487</v>
      </c>
      <c r="F58" s="141">
        <f t="shared" si="16"/>
        <v>3.6560707854541583</v>
      </c>
      <c r="H58" s="151">
        <f t="shared" si="17"/>
        <v>-0.95120705478877277</v>
      </c>
      <c r="I58" s="141">
        <f t="shared" si="18"/>
        <v>-7.6234341583871101</v>
      </c>
      <c r="K58" s="151">
        <f t="shared" si="19"/>
        <v>0.86107702903754091</v>
      </c>
      <c r="L58" s="141">
        <f t="shared" si="20"/>
        <v>6.9010884676680373</v>
      </c>
      <c r="N58" s="151">
        <f t="shared" si="21"/>
        <v>-0.93136074541826308</v>
      </c>
      <c r="O58" s="141">
        <f t="shared" si="22"/>
        <v>-7.4643762203584023</v>
      </c>
      <c r="Q58" s="151">
        <v>-0.88092333840805059</v>
      </c>
      <c r="R58" s="141">
        <f t="shared" si="23"/>
        <v>-7.0601464056967451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9.9066598861708197</v>
      </c>
      <c r="C59" s="141">
        <f t="shared" si="15"/>
        <v>3.3592146370658216</v>
      </c>
      <c r="E59" s="151">
        <v>8.8284024230900169</v>
      </c>
      <c r="F59" s="141">
        <f t="shared" si="16"/>
        <v>2.8003382656615825</v>
      </c>
      <c r="H59" s="151">
        <f t="shared" si="17"/>
        <v>-1.0782574630808028</v>
      </c>
      <c r="I59" s="141">
        <f t="shared" si="18"/>
        <v>-10.884167574845216</v>
      </c>
      <c r="K59" s="151">
        <f t="shared" si="19"/>
        <v>0.68366736293562991</v>
      </c>
      <c r="L59" s="141">
        <f t="shared" si="20"/>
        <v>6.9010884676680373</v>
      </c>
      <c r="N59" s="151">
        <f t="shared" si="21"/>
        <v>-1.2486699092597149</v>
      </c>
      <c r="O59" s="141">
        <f t="shared" si="22"/>
        <v>-12.604348222379096</v>
      </c>
      <c r="Q59" s="151">
        <v>-0.51325491675671786</v>
      </c>
      <c r="R59" s="141">
        <f t="shared" si="23"/>
        <v>-5.1809078201341601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5.1576121403000954</v>
      </c>
      <c r="C60" s="141">
        <f t="shared" si="15"/>
        <v>1.7488766539961658</v>
      </c>
      <c r="E60" s="151">
        <v>4.7849275530930928</v>
      </c>
      <c r="F60" s="141">
        <f t="shared" si="16"/>
        <v>1.5177622273198461</v>
      </c>
      <c r="H60" s="151">
        <f t="shared" si="17"/>
        <v>-0.37268458720700259</v>
      </c>
      <c r="I60" s="141">
        <f t="shared" si="18"/>
        <v>-7.2259134085510768</v>
      </c>
      <c r="K60" s="151">
        <f t="shared" si="19"/>
        <v>0.35593137662129654</v>
      </c>
      <c r="L60" s="141">
        <f t="shared" si="20"/>
        <v>6.9010884676680373</v>
      </c>
      <c r="N60" s="151">
        <f t="shared" si="21"/>
        <v>-0.85566022653011731</v>
      </c>
      <c r="O60" s="141">
        <f t="shared" si="22"/>
        <v>-16.590239887257802</v>
      </c>
      <c r="Q60" s="151">
        <v>0.12704426270181815</v>
      </c>
      <c r="R60" s="141">
        <f t="shared" si="23"/>
        <v>2.4632380110386913</v>
      </c>
      <c r="T60" s="151"/>
    </row>
    <row r="61" spans="1:20" x14ac:dyDescent="0.2">
      <c r="A61" s="135" t="str">
        <f t="shared" si="14"/>
        <v>61 Caring personal service occupations</v>
      </c>
      <c r="B61" s="151">
        <v>21.11055163305133</v>
      </c>
      <c r="C61" s="141">
        <f t="shared" si="15"/>
        <v>7.1583030867218209</v>
      </c>
      <c r="E61" s="151">
        <v>25.401535280480452</v>
      </c>
      <c r="F61" s="141">
        <f t="shared" si="16"/>
        <v>8.0572778452463218</v>
      </c>
      <c r="H61" s="151">
        <f t="shared" si="17"/>
        <v>4.2909836474291225</v>
      </c>
      <c r="I61" s="141">
        <f t="shared" si="18"/>
        <v>20.326250692146886</v>
      </c>
      <c r="K61" s="151">
        <f t="shared" si="19"/>
        <v>1.4568578442096118</v>
      </c>
      <c r="L61" s="141">
        <f t="shared" si="20"/>
        <v>6.9010884676680373</v>
      </c>
      <c r="N61" s="151">
        <f t="shared" si="21"/>
        <v>2.086650511537905</v>
      </c>
      <c r="O61" s="141">
        <f t="shared" si="22"/>
        <v>9.8843959542534208</v>
      </c>
      <c r="Q61" s="151">
        <v>0.74747529168160587</v>
      </c>
      <c r="R61" s="141">
        <f t="shared" si="23"/>
        <v>3.5407662702254332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5.8418268841951067</v>
      </c>
      <c r="C62" s="141">
        <f t="shared" si="15"/>
        <v>1.9808846374131444</v>
      </c>
      <c r="E62" s="151">
        <v>6.0876405004060183</v>
      </c>
      <c r="F62" s="141">
        <f t="shared" si="16"/>
        <v>1.9309782023859583</v>
      </c>
      <c r="H62" s="151">
        <f t="shared" si="17"/>
        <v>0.24581361621091169</v>
      </c>
      <c r="I62" s="141">
        <f t="shared" si="18"/>
        <v>4.2078209622396168</v>
      </c>
      <c r="K62" s="151">
        <f t="shared" si="19"/>
        <v>0.40314964140631954</v>
      </c>
      <c r="L62" s="141">
        <f t="shared" si="20"/>
        <v>6.9010884676680373</v>
      </c>
      <c r="N62" s="151">
        <f t="shared" si="21"/>
        <v>-0.13660313514054712</v>
      </c>
      <c r="O62" s="141">
        <f t="shared" si="22"/>
        <v>-2.3383632868362283</v>
      </c>
      <c r="Q62" s="151">
        <v>-2.0732890054860759E-2</v>
      </c>
      <c r="R62" s="141">
        <f t="shared" si="23"/>
        <v>-0.35490421859218374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0.30576033023996019</v>
      </c>
      <c r="C63" s="141">
        <f t="shared" si="15"/>
        <v>0.10367920051539793</v>
      </c>
      <c r="E63" s="151">
        <v>0.27601088667102347</v>
      </c>
      <c r="F63" s="141">
        <f t="shared" si="16"/>
        <v>8.7549684602338224E-2</v>
      </c>
      <c r="H63" s="151">
        <f t="shared" si="17"/>
        <v>-2.9749443568936718E-2</v>
      </c>
      <c r="I63" s="141">
        <f t="shared" si="18"/>
        <v>-9.7296609882614238</v>
      </c>
      <c r="K63" s="151">
        <f t="shared" si="19"/>
        <v>2.1100790888893599E-2</v>
      </c>
      <c r="L63" s="141">
        <f t="shared" si="20"/>
        <v>6.9010884676680373</v>
      </c>
      <c r="N63" s="151">
        <f t="shared" si="21"/>
        <v>-5.7900107744282024E-2</v>
      </c>
      <c r="O63" s="141">
        <f t="shared" si="22"/>
        <v>-18.936435507785497</v>
      </c>
      <c r="Q63" s="151">
        <v>7.049873286451706E-3</v>
      </c>
      <c r="R63" s="141">
        <f t="shared" si="23"/>
        <v>2.3056860518560329</v>
      </c>
      <c r="T63" s="151"/>
    </row>
    <row r="64" spans="1:20" x14ac:dyDescent="0.2">
      <c r="A64" s="135" t="str">
        <f t="shared" si="14"/>
        <v>71 Sales occupations</v>
      </c>
      <c r="B64" s="151">
        <v>16.853799106514906</v>
      </c>
      <c r="C64" s="141">
        <f t="shared" si="15"/>
        <v>5.7148957670187173</v>
      </c>
      <c r="E64" s="151">
        <v>14.853776476945733</v>
      </c>
      <c r="F64" s="141">
        <f t="shared" si="16"/>
        <v>4.7115657697235109</v>
      </c>
      <c r="H64" s="151">
        <f t="shared" si="17"/>
        <v>-2.0000226295691732</v>
      </c>
      <c r="I64" s="141">
        <f t="shared" si="18"/>
        <v>-11.866894917455472</v>
      </c>
      <c r="K64" s="151">
        <f t="shared" si="19"/>
        <v>1.163095586503639</v>
      </c>
      <c r="L64" s="141">
        <f t="shared" si="20"/>
        <v>6.9010884676680373</v>
      </c>
      <c r="N64" s="151">
        <f t="shared" si="21"/>
        <v>-2.9157767015976597</v>
      </c>
      <c r="O64" s="141">
        <f t="shared" si="22"/>
        <v>-17.300412109875893</v>
      </c>
      <c r="Q64" s="151">
        <v>-0.24734151447515243</v>
      </c>
      <c r="R64" s="141">
        <f t="shared" si="23"/>
        <v>-1.467571275247618</v>
      </c>
      <c r="T64" s="151"/>
    </row>
    <row r="65" spans="1:20" x14ac:dyDescent="0.2">
      <c r="A65" s="135" t="str">
        <f t="shared" si="14"/>
        <v>72 Customer service occupations</v>
      </c>
      <c r="B65" s="151">
        <v>5.9222231651879218</v>
      </c>
      <c r="C65" s="141">
        <f t="shared" si="15"/>
        <v>2.0081459310257093</v>
      </c>
      <c r="E65" s="151">
        <v>9.0776153103954833</v>
      </c>
      <c r="F65" s="141">
        <f t="shared" si="16"/>
        <v>2.8793877189117261</v>
      </c>
      <c r="H65" s="151">
        <f t="shared" si="17"/>
        <v>3.1553921452075615</v>
      </c>
      <c r="I65" s="141">
        <f t="shared" si="18"/>
        <v>53.280534306029239</v>
      </c>
      <c r="K65" s="151">
        <f t="shared" si="19"/>
        <v>0.40869785988234869</v>
      </c>
      <c r="L65" s="141">
        <f t="shared" si="20"/>
        <v>6.9010884676680373</v>
      </c>
      <c r="N65" s="151">
        <f t="shared" si="21"/>
        <v>2.7048018774730842</v>
      </c>
      <c r="O65" s="141">
        <f t="shared" si="22"/>
        <v>45.672069458180516</v>
      </c>
      <c r="Q65" s="151">
        <v>4.1892407852128548E-2</v>
      </c>
      <c r="R65" s="141">
        <f t="shared" si="23"/>
        <v>0.70737638018068905</v>
      </c>
      <c r="T65" s="151"/>
    </row>
    <row r="66" spans="1:20" x14ac:dyDescent="0.2">
      <c r="A66" s="135" t="str">
        <f t="shared" si="14"/>
        <v>81 Process, plant and machine operatives</v>
      </c>
      <c r="B66" s="151">
        <v>9.6346175429083818</v>
      </c>
      <c r="C66" s="141">
        <f t="shared" si="15"/>
        <v>3.2669687507742622</v>
      </c>
      <c r="E66" s="151">
        <v>11.516695604862987</v>
      </c>
      <c r="F66" s="141">
        <f t="shared" si="16"/>
        <v>3.6530554284572796</v>
      </c>
      <c r="H66" s="151">
        <f t="shared" si="17"/>
        <v>1.8820780619546049</v>
      </c>
      <c r="I66" s="141">
        <f t="shared" si="18"/>
        <v>19.534538382791531</v>
      </c>
      <c r="K66" s="151">
        <f t="shared" si="19"/>
        <v>0.66489348015757199</v>
      </c>
      <c r="L66" s="141">
        <f t="shared" si="20"/>
        <v>6.9010884676680373</v>
      </c>
      <c r="N66" s="151">
        <f t="shared" si="21"/>
        <v>1.929052285976975</v>
      </c>
      <c r="O66" s="141">
        <f t="shared" si="22"/>
        <v>20.022095089772044</v>
      </c>
      <c r="Q66" s="151">
        <v>-0.71186770417994194</v>
      </c>
      <c r="R66" s="141">
        <f t="shared" si="23"/>
        <v>-7.3886451746485404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11.811453837816073</v>
      </c>
      <c r="C67" s="141">
        <f t="shared" si="15"/>
        <v>4.005104553191166</v>
      </c>
      <c r="E67" s="151">
        <v>12.948205787230521</v>
      </c>
      <c r="F67" s="141">
        <f t="shared" si="16"/>
        <v>4.1071254344737147</v>
      </c>
      <c r="H67" s="151">
        <f t="shared" si="17"/>
        <v>1.1367519494144478</v>
      </c>
      <c r="I67" s="141">
        <f t="shared" si="18"/>
        <v>9.6241492793628147</v>
      </c>
      <c r="K67" s="151">
        <f t="shared" si="19"/>
        <v>0.81511887866545885</v>
      </c>
      <c r="L67" s="141">
        <f t="shared" si="20"/>
        <v>6.9010884676680373</v>
      </c>
      <c r="N67" s="151">
        <f t="shared" si="21"/>
        <v>0.14992832856956451</v>
      </c>
      <c r="O67" s="141">
        <f t="shared" si="22"/>
        <v>1.2693469460088591</v>
      </c>
      <c r="Q67" s="151">
        <v>0.17170474217942439</v>
      </c>
      <c r="R67" s="141">
        <f t="shared" si="23"/>
        <v>1.4537138656859234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4.9681497222554007</v>
      </c>
      <c r="C68" s="141">
        <f t="shared" si="15"/>
        <v>1.6846325055967577</v>
      </c>
      <c r="E68" s="151">
        <v>4.0645247357973924</v>
      </c>
      <c r="F68" s="141">
        <f t="shared" si="16"/>
        <v>1.2892529818999414</v>
      </c>
      <c r="H68" s="151">
        <f t="shared" si="17"/>
        <v>-0.90362498645800837</v>
      </c>
      <c r="I68" s="141">
        <f t="shared" si="18"/>
        <v>-18.188360596503685</v>
      </c>
      <c r="K68" s="151">
        <f t="shared" si="19"/>
        <v>0.34285640753904911</v>
      </c>
      <c r="L68" s="141">
        <f t="shared" si="20"/>
        <v>6.9010884676680373</v>
      </c>
      <c r="N68" s="151">
        <f t="shared" si="21"/>
        <v>-1.1479194297771382</v>
      </c>
      <c r="O68" s="141">
        <f t="shared" si="22"/>
        <v>-23.105572375061495</v>
      </c>
      <c r="Q68" s="151">
        <v>-9.8561964219919154E-2</v>
      </c>
      <c r="R68" s="141">
        <f t="shared" si="23"/>
        <v>-1.9838766891102224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26.625968958204261</v>
      </c>
      <c r="C69" s="141">
        <f t="shared" ref="C69" si="25">B69/B$71*100</f>
        <v>9.028506648877368</v>
      </c>
      <c r="E69" s="151">
        <v>26.165935608902771</v>
      </c>
      <c r="F69" s="141">
        <f t="shared" ref="F69" si="26">E69/E$71*100</f>
        <v>8.2997429467879975</v>
      </c>
      <c r="H69" s="151">
        <f t="shared" ref="H69" si="27">E69-B69</f>
        <v>-0.46003334930149009</v>
      </c>
      <c r="I69" s="141">
        <f t="shared" ref="I69" si="28">IF(B69&gt;0,((E69/B69)-1)*100,0)</f>
        <v>-1.7277619080215301</v>
      </c>
      <c r="K69" s="151">
        <f t="shared" ref="K69" si="29">(($E$71/$B$71)-1)*B69</f>
        <v>1.8374816731795056</v>
      </c>
      <c r="L69" s="141">
        <f t="shared" ref="L69" si="30">IF(B69&gt;0,K69/B69*100,0)</f>
        <v>6.9010884676680373</v>
      </c>
      <c r="N69" s="151">
        <f t="shared" ref="N69" si="31">H69-(K69+Q69)</f>
        <v>-3.7863289248272904</v>
      </c>
      <c r="O69" s="141">
        <f t="shared" ref="O69" si="32">IF(B69&gt;0,N69/B69*100,0)</f>
        <v>-14.220436186832588</v>
      </c>
      <c r="Q69" s="151">
        <v>1.4888139023462945</v>
      </c>
      <c r="R69" s="141">
        <f t="shared" ref="R69" si="33">IF(B69&gt;0,Q69/B69*100,0)</f>
        <v>5.5915858111430206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294.91000000000014</v>
      </c>
      <c r="C71" s="147">
        <f>B71/B$71*100</f>
        <v>100</v>
      </c>
      <c r="D71" s="145"/>
      <c r="E71" s="152">
        <f>SUM(E44:E69)</f>
        <v>315.26199999999994</v>
      </c>
      <c r="F71" s="147">
        <f>E71/E$71*100</f>
        <v>100</v>
      </c>
      <c r="G71" s="145"/>
      <c r="H71" s="152">
        <f t="shared" si="17"/>
        <v>20.351999999999805</v>
      </c>
      <c r="I71" s="147">
        <f t="shared" si="18"/>
        <v>6.9010884676680373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Worcestershire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Worcestershire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Worcestershire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Worcestershire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20.278127809701459</v>
      </c>
      <c r="C7" s="11">
        <f t="shared" si="2"/>
        <v>21.0797570621197</v>
      </c>
      <c r="D7" s="11">
        <f t="shared" si="2"/>
        <v>0.80162925241823912</v>
      </c>
      <c r="E7" s="11">
        <f t="shared" si="2"/>
        <v>10.094548875715169</v>
      </c>
      <c r="F7" s="11">
        <f t="shared" si="2"/>
        <v>10.896178128133414</v>
      </c>
      <c r="G7" s="200">
        <f>IF(B7&gt;0,(1+(E7/B7))^(1/($C$6-$B$6))-1,0)</f>
        <v>2.7299351775659231E-2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13.871780284914273</v>
      </c>
      <c r="R7" s="11">
        <v>13.41231038889593</v>
      </c>
      <c r="S7" s="345">
        <f>R7-Q7</f>
        <v>-0.45946989601834254</v>
      </c>
      <c r="T7" s="345">
        <v>6.06069724343822</v>
      </c>
      <c r="U7" s="345">
        <f>SUM(S7:T7)</f>
        <v>5.6012273474198775</v>
      </c>
      <c r="V7" s="346">
        <f>IF(Q7&gt;0,(1+(T7/Q7))^(1/($C$6-$B$6))-1,0)</f>
        <v>2.4460627608852592E-2</v>
      </c>
      <c r="X7" s="10" t="str">
        <f>name!B4</f>
        <v>Agriculture</v>
      </c>
      <c r="Y7" s="11">
        <v>2.9089999999999985</v>
      </c>
      <c r="Z7" s="11">
        <v>3.0469999999999953</v>
      </c>
      <c r="AA7" s="345">
        <f>Z7-Y7</f>
        <v>0.13799999999999679</v>
      </c>
      <c r="AB7" s="11">
        <v>1.5466403738847165</v>
      </c>
      <c r="AC7" s="345">
        <f>SUM(AA7:AB7)</f>
        <v>1.6846403738847133</v>
      </c>
      <c r="AD7" s="348">
        <f>IF(Y7&gt;0,(1+(AB7/Y7))^(1/($C$6-$B$6))-1,0)</f>
        <v>2.8831913616963467E-2</v>
      </c>
    </row>
    <row r="8" spans="1:30" x14ac:dyDescent="0.2">
      <c r="A8" s="10" t="str">
        <f>name!D5</f>
        <v>12 Other managers and proprietors</v>
      </c>
      <c r="B8" s="11">
        <f t="shared" si="2"/>
        <v>8.6435065913101603</v>
      </c>
      <c r="C8" s="11">
        <f t="shared" si="2"/>
        <v>12.602021159433235</v>
      </c>
      <c r="D8" s="11">
        <f t="shared" si="2"/>
        <v>3.9585145681230776</v>
      </c>
      <c r="E8" s="11">
        <f t="shared" si="2"/>
        <v>6.4072882318666755</v>
      </c>
      <c r="F8" s="11">
        <f t="shared" si="2"/>
        <v>10.365802799989753</v>
      </c>
      <c r="G8" s="200">
        <f t="shared" ref="G8:G33" si="3">IF(B8&gt;0,(1+(E8/B8))^(1/($C$6-$B$6))-1,0)</f>
        <v>3.7666902157986737E-2</v>
      </c>
      <c r="H8" s="11"/>
      <c r="I8" s="10" t="str">
        <f>name!E4</f>
        <v>Managers, directors and senior officials</v>
      </c>
      <c r="J8" s="11">
        <f t="array" ref="J8:J16">MMULT(aggregation!$B$13:$AA$21,B7:B32)</f>
        <v>28.92163440101162</v>
      </c>
      <c r="K8" s="11">
        <f t="array" ref="K8:K16">MMULT(aggregation!$B$13:$AA$21,C7:C32)</f>
        <v>33.681778221552932</v>
      </c>
      <c r="L8" s="11">
        <f t="array" ref="L8:L16">MMULT(aggregation!$B$13:$AA$21,D7:D32)</f>
        <v>4.7601438205413169</v>
      </c>
      <c r="M8" s="11">
        <f t="array" ref="M8:M16">MMULT(aggregation!$B$13:$AA$21,E7:E32)</f>
        <v>16.501837107581846</v>
      </c>
      <c r="N8" s="11">
        <f t="array" ref="N8:N16">MMULT(aggregation!$B$13:$AA$21,F7:F32)</f>
        <v>21.261980928123165</v>
      </c>
      <c r="O8" s="11"/>
      <c r="P8" s="10" t="str">
        <f>name!D5</f>
        <v>12 Other managers and proprietors</v>
      </c>
      <c r="Q8" s="11">
        <v>4.8251670356588718</v>
      </c>
      <c r="R8" s="11">
        <v>7.1776645144975122</v>
      </c>
      <c r="S8" s="345">
        <f t="shared" ref="S8:S31" si="4">R8-Q8</f>
        <v>2.3524974788386404</v>
      </c>
      <c r="T8" s="345">
        <v>3.2857284340259176</v>
      </c>
      <c r="U8" s="345">
        <f t="shared" ref="U8:U31" si="5">SUM(S8:T8)</f>
        <v>5.6382259128645575</v>
      </c>
      <c r="V8" s="346">
        <f t="shared" ref="V8:V33" si="6">IF(Q8&gt;0,(1+(T8/Q8))^(1/($C$6-$B$6))-1,0)</f>
        <v>3.5230590824601116E-2</v>
      </c>
      <c r="X8" s="10" t="str">
        <f>name!B5</f>
        <v>Mining and quarrying</v>
      </c>
      <c r="Y8" s="11">
        <v>0.22500000000000001</v>
      </c>
      <c r="Z8" s="11">
        <v>9.9999999999999978E-2</v>
      </c>
      <c r="AA8" s="345">
        <f t="shared" ref="AA8:AA29" si="7">Z8-Y8</f>
        <v>-0.12500000000000003</v>
      </c>
      <c r="AB8" s="11">
        <v>6.3275302750646772E-2</v>
      </c>
      <c r="AC8" s="345">
        <f t="shared" ref="AC8:AC29" si="8">SUM(AA8:AB8)</f>
        <v>-6.1724697249353255E-2</v>
      </c>
      <c r="AD8" s="348">
        <f t="shared" ref="AD8:AD29" si="9">IF(Y8&gt;0,(1+(AB8/Y8))^(1/($C$6-$B$6))-1,0)</f>
        <v>1.6658262555096393E-2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17.23388454186583</v>
      </c>
      <c r="C9" s="11">
        <f t="shared" si="2"/>
        <v>19.976868741120995</v>
      </c>
      <c r="D9" s="11">
        <f t="shared" si="2"/>
        <v>2.7429841992551642</v>
      </c>
      <c r="E9" s="11">
        <f t="shared" si="2"/>
        <v>6.7325776177656751</v>
      </c>
      <c r="F9" s="11">
        <f t="shared" si="2"/>
        <v>9.4755618170208393</v>
      </c>
      <c r="G9" s="200">
        <f t="shared" si="3"/>
        <v>2.222865303611532E-2</v>
      </c>
      <c r="H9" s="11"/>
      <c r="I9" s="10" t="str">
        <f>name!E5</f>
        <v>Professional occupations</v>
      </c>
      <c r="J9" s="11">
        <v>60.527182508358926</v>
      </c>
      <c r="K9" s="11">
        <v>73.021519827684131</v>
      </c>
      <c r="L9" s="11">
        <v>12.494337319325201</v>
      </c>
      <c r="M9" s="11">
        <v>31.075905308906652</v>
      </c>
      <c r="N9" s="11">
        <v>43.57024262823186</v>
      </c>
      <c r="O9" s="11"/>
      <c r="P9" s="10" t="str">
        <f>name!D6</f>
        <v>21 Science, research, engineering and technology professionals</v>
      </c>
      <c r="Q9" s="11">
        <v>14.156016707569597</v>
      </c>
      <c r="R9" s="11">
        <v>15.546788144461795</v>
      </c>
      <c r="S9" s="345">
        <f t="shared" si="4"/>
        <v>1.390771436892198</v>
      </c>
      <c r="T9" s="345">
        <v>4.7917249718464943</v>
      </c>
      <c r="U9" s="345">
        <f t="shared" si="5"/>
        <v>6.1824964087386922</v>
      </c>
      <c r="V9" s="346">
        <f t="shared" si="6"/>
        <v>1.9626449195979445E-2</v>
      </c>
      <c r="X9" s="10" t="str">
        <f>name!B6</f>
        <v>Food drink and tobacco</v>
      </c>
      <c r="Y9" s="11">
        <v>3.9109999999999929</v>
      </c>
      <c r="Z9" s="11">
        <v>3.836000000000003</v>
      </c>
      <c r="AA9" s="345">
        <f t="shared" si="7"/>
        <v>-7.4999999999989964E-2</v>
      </c>
      <c r="AB9" s="11">
        <v>1.7131494560922433</v>
      </c>
      <c r="AC9" s="345">
        <f t="shared" si="8"/>
        <v>1.6381494560922534</v>
      </c>
      <c r="AD9" s="348">
        <f t="shared" si="9"/>
        <v>2.4514090566250868E-2</v>
      </c>
    </row>
    <row r="10" spans="1:30" x14ac:dyDescent="0.2">
      <c r="A10" s="10" t="str">
        <f>name!D7</f>
        <v>22 Health professionals</v>
      </c>
      <c r="B10" s="11">
        <f t="shared" si="2"/>
        <v>13.874797213235102</v>
      </c>
      <c r="C10" s="11">
        <f t="shared" si="2"/>
        <v>16.536520239592942</v>
      </c>
      <c r="D10" s="11">
        <f t="shared" si="2"/>
        <v>2.6617230263578442</v>
      </c>
      <c r="E10" s="11">
        <f t="shared" si="2"/>
        <v>8.1486560982289085</v>
      </c>
      <c r="F10" s="11">
        <f t="shared" si="2"/>
        <v>10.810379124586751</v>
      </c>
      <c r="G10" s="200">
        <f t="shared" si="3"/>
        <v>3.1281558167509216E-2</v>
      </c>
      <c r="H10" s="11"/>
      <c r="I10" s="10" t="str">
        <f>name!E6</f>
        <v>Associate professional occupations</v>
      </c>
      <c r="J10" s="11">
        <v>37.21325862490545</v>
      </c>
      <c r="K10" s="11">
        <v>39.446225586947378</v>
      </c>
      <c r="L10" s="11">
        <v>2.2329669620419281</v>
      </c>
      <c r="M10" s="11">
        <v>17.087672245986358</v>
      </c>
      <c r="N10" s="11">
        <v>19.32063920802829</v>
      </c>
      <c r="O10" s="11"/>
      <c r="P10" s="10" t="str">
        <f>name!D7</f>
        <v>22 Health professionals</v>
      </c>
      <c r="Q10" s="11">
        <v>3.5637671411694947</v>
      </c>
      <c r="R10" s="11">
        <v>4.133529735180125</v>
      </c>
      <c r="S10" s="345">
        <f t="shared" si="4"/>
        <v>0.56976259401063034</v>
      </c>
      <c r="T10" s="345">
        <v>1.4874768471787734</v>
      </c>
      <c r="U10" s="345">
        <f t="shared" si="5"/>
        <v>2.0572394411894037</v>
      </c>
      <c r="V10" s="346">
        <f t="shared" si="6"/>
        <v>2.3526917338714481E-2</v>
      </c>
      <c r="X10" s="10" t="str">
        <f>name!B7</f>
        <v>Engineering</v>
      </c>
      <c r="Y10" s="11">
        <v>7.5450000000000053</v>
      </c>
      <c r="Z10" s="11">
        <v>7.5409999999999915</v>
      </c>
      <c r="AA10" s="345">
        <f t="shared" si="7"/>
        <v>-4.0000000000137703E-3</v>
      </c>
      <c r="AB10" s="11">
        <v>3.3070309202948582</v>
      </c>
      <c r="AC10" s="345">
        <f t="shared" si="8"/>
        <v>3.3030309202948445</v>
      </c>
      <c r="AD10" s="348">
        <f t="shared" si="9"/>
        <v>2.4527103259584182E-2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11.798610757745339</v>
      </c>
      <c r="C11" s="11">
        <f t="shared" si="2"/>
        <v>14.06275090105675</v>
      </c>
      <c r="D11" s="11">
        <f t="shared" si="2"/>
        <v>2.2641401433114123</v>
      </c>
      <c r="E11" s="11">
        <f t="shared" si="2"/>
        <v>6.5592811039580923</v>
      </c>
      <c r="F11" s="11">
        <f t="shared" si="2"/>
        <v>8.8234212472695077</v>
      </c>
      <c r="G11" s="200">
        <f t="shared" si="3"/>
        <v>2.991044405340082E-2</v>
      </c>
      <c r="H11" s="11"/>
      <c r="I11" s="10" t="str">
        <f>name!E7</f>
        <v>Administrative and secretarial occupations</v>
      </c>
      <c r="J11" s="11">
        <v>34.641600824238722</v>
      </c>
      <c r="K11" s="11">
        <v>30.347208405008999</v>
      </c>
      <c r="L11" s="11">
        <v>-4.2943924192297214</v>
      </c>
      <c r="M11" s="11">
        <v>16.193093245034245</v>
      </c>
      <c r="N11" s="11">
        <v>11.898700825804521</v>
      </c>
      <c r="O11" s="11"/>
      <c r="P11" s="10" t="str">
        <f>name!D8</f>
        <v>23 Teaching and other educational professionals</v>
      </c>
      <c r="Q11" s="11">
        <v>3.833340105867765</v>
      </c>
      <c r="R11" s="11">
        <v>4.4993798553951523</v>
      </c>
      <c r="S11" s="345">
        <f t="shared" si="4"/>
        <v>0.66603974952738731</v>
      </c>
      <c r="T11" s="345">
        <v>1.8075881792629709</v>
      </c>
      <c r="U11" s="345">
        <f t="shared" si="5"/>
        <v>2.473627928790358</v>
      </c>
      <c r="V11" s="346">
        <f t="shared" si="6"/>
        <v>2.6088645225911034E-2</v>
      </c>
      <c r="X11" s="10" t="str">
        <f>name!B8</f>
        <v>Rest of manufacturing</v>
      </c>
      <c r="Y11" s="11">
        <v>20.649000000000015</v>
      </c>
      <c r="Z11" s="11">
        <v>18.698000000000036</v>
      </c>
      <c r="AA11" s="345">
        <f t="shared" si="7"/>
        <v>-1.9509999999999792</v>
      </c>
      <c r="AB11" s="11">
        <v>8.2653202890314983</v>
      </c>
      <c r="AC11" s="345">
        <f t="shared" si="8"/>
        <v>6.3143202890315191</v>
      </c>
      <c r="AD11" s="348">
        <f t="shared" si="9"/>
        <v>2.2698449560184741E-2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17.619889995512658</v>
      </c>
      <c r="C12" s="11">
        <f t="shared" si="2"/>
        <v>22.445379945913441</v>
      </c>
      <c r="D12" s="11">
        <f t="shared" si="2"/>
        <v>4.8254899504007804</v>
      </c>
      <c r="E12" s="11">
        <f t="shared" si="2"/>
        <v>9.635390488953977</v>
      </c>
      <c r="F12" s="11">
        <f t="shared" si="2"/>
        <v>14.460880439354758</v>
      </c>
      <c r="G12" s="200">
        <f t="shared" si="3"/>
        <v>2.9508249208540782E-2</v>
      </c>
      <c r="H12" s="11"/>
      <c r="I12" s="10" t="str">
        <f>name!E8</f>
        <v>Skilled trades occupations</v>
      </c>
      <c r="J12" s="11">
        <v>30.531972461111941</v>
      </c>
      <c r="K12" s="11">
        <v>28.373327767114098</v>
      </c>
      <c r="L12" s="11">
        <v>-2.1586446939978492</v>
      </c>
      <c r="M12" s="11">
        <v>12.447491706516761</v>
      </c>
      <c r="N12" s="11">
        <v>10.288847012518914</v>
      </c>
      <c r="O12" s="11"/>
      <c r="P12" s="10" t="str">
        <f>name!D9</f>
        <v>24 Business, media and public service professionals</v>
      </c>
      <c r="Q12" s="11">
        <v>10.379722790955585</v>
      </c>
      <c r="R12" s="11">
        <v>12.857358181284447</v>
      </c>
      <c r="S12" s="345">
        <f t="shared" si="4"/>
        <v>2.4776353903288619</v>
      </c>
      <c r="T12" s="345">
        <v>5.0193190269953307</v>
      </c>
      <c r="U12" s="345">
        <f t="shared" si="5"/>
        <v>7.4969544173241927</v>
      </c>
      <c r="V12" s="346">
        <f t="shared" si="6"/>
        <v>2.66455512116055E-2</v>
      </c>
      <c r="X12" s="10" t="str">
        <f>name!B9</f>
        <v>Electricity and gas</v>
      </c>
      <c r="Y12" s="11">
        <v>0.31399999999999956</v>
      </c>
      <c r="Z12" s="11">
        <v>0.29900000000000015</v>
      </c>
      <c r="AA12" s="345">
        <f t="shared" si="7"/>
        <v>-1.4999999999999403E-2</v>
      </c>
      <c r="AB12" s="11">
        <v>0.12924940277990171</v>
      </c>
      <c r="AC12" s="345">
        <f t="shared" si="8"/>
        <v>0.11424940277990231</v>
      </c>
      <c r="AD12" s="348">
        <f t="shared" si="9"/>
        <v>2.3248776590974574E-2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5.4513625890766839</v>
      </c>
      <c r="C13" s="11">
        <f t="shared" si="2"/>
        <v>5.0729002366421181</v>
      </c>
      <c r="D13" s="11">
        <f t="shared" si="2"/>
        <v>-0.37846235243456605</v>
      </c>
      <c r="E13" s="11">
        <f t="shared" si="2"/>
        <v>1.9696464939593259</v>
      </c>
      <c r="F13" s="11">
        <f t="shared" si="2"/>
        <v>1.5911841415247601</v>
      </c>
      <c r="G13" s="200">
        <f t="shared" si="3"/>
        <v>2.0776177872091184E-2</v>
      </c>
      <c r="H13" s="11"/>
      <c r="I13" s="10" t="str">
        <f>name!E9</f>
        <v>Caring, leisure and other service occupations</v>
      </c>
      <c r="J13" s="11">
        <v>27.258138847486411</v>
      </c>
      <c r="K13" s="11">
        <v>31.765186667557479</v>
      </c>
      <c r="L13" s="11">
        <v>4.5070478200710653</v>
      </c>
      <c r="M13" s="11">
        <v>16.547253480490784</v>
      </c>
      <c r="N13" s="11">
        <v>21.054301300561853</v>
      </c>
      <c r="O13" s="11"/>
      <c r="P13" s="10" t="str">
        <f>name!D10</f>
        <v>31 Science, engineering and technology associate professionals</v>
      </c>
      <c r="Q13" s="11">
        <v>4.1944378372145454</v>
      </c>
      <c r="R13" s="11">
        <v>3.545868816420513</v>
      </c>
      <c r="S13" s="345">
        <f t="shared" si="4"/>
        <v>-0.64856902079403245</v>
      </c>
      <c r="T13" s="345">
        <v>1.2843554217774691</v>
      </c>
      <c r="U13" s="345">
        <f t="shared" si="5"/>
        <v>0.63578640098343664</v>
      </c>
      <c r="V13" s="346">
        <f t="shared" si="6"/>
        <v>1.796788419797446E-2</v>
      </c>
      <c r="X13" s="10" t="str">
        <f>name!B10</f>
        <v>Water and sewerage</v>
      </c>
      <c r="Y13" s="11">
        <v>1.7960000000000016</v>
      </c>
      <c r="Z13" s="11">
        <v>1.9409999999999969</v>
      </c>
      <c r="AA13" s="345">
        <f t="shared" si="7"/>
        <v>0.14499999999999535</v>
      </c>
      <c r="AB13" s="11">
        <v>0.8270586037981138</v>
      </c>
      <c r="AC13" s="345">
        <f t="shared" si="8"/>
        <v>0.97205860379810916</v>
      </c>
      <c r="AD13" s="348">
        <f t="shared" si="9"/>
        <v>2.5573469115241387E-2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5.7763247861711813</v>
      </c>
      <c r="C14" s="11">
        <f t="shared" si="2"/>
        <v>6.5457953310386037</v>
      </c>
      <c r="D14" s="11">
        <f t="shared" si="2"/>
        <v>0.76947054486742228</v>
      </c>
      <c r="E14" s="11">
        <f t="shared" si="2"/>
        <v>3.4735981005547254</v>
      </c>
      <c r="F14" s="11">
        <f t="shared" si="2"/>
        <v>4.2430686454221478</v>
      </c>
      <c r="G14" s="200">
        <f t="shared" si="3"/>
        <v>3.1887695527426985E-2</v>
      </c>
      <c r="H14" s="11"/>
      <c r="I14" s="10" t="str">
        <f>name!E10</f>
        <v>Sales and customer service occupations</v>
      </c>
      <c r="J14" s="11">
        <v>22.776022271702832</v>
      </c>
      <c r="K14" s="11">
        <v>23.931391787341223</v>
      </c>
      <c r="L14" s="11">
        <v>1.1553695156383958</v>
      </c>
      <c r="M14" s="11">
        <v>10.618904266716923</v>
      </c>
      <c r="N14" s="11">
        <v>11.774273782355319</v>
      </c>
      <c r="O14" s="11"/>
      <c r="P14" s="10" t="str">
        <f>name!D11</f>
        <v>32 Health and social care associate professionals</v>
      </c>
      <c r="Q14" s="11">
        <v>1.3069286041883745</v>
      </c>
      <c r="R14" s="11">
        <v>1.2933125775707466</v>
      </c>
      <c r="S14" s="345">
        <f t="shared" si="4"/>
        <v>-1.3616026617627952E-2</v>
      </c>
      <c r="T14" s="345">
        <v>0.59873484341301675</v>
      </c>
      <c r="U14" s="345">
        <f t="shared" si="5"/>
        <v>0.5851188167953888</v>
      </c>
      <c r="V14" s="346">
        <f t="shared" si="6"/>
        <v>2.5462120713428016E-2</v>
      </c>
      <c r="X14" s="10" t="str">
        <f>name!B11</f>
        <v>Construction</v>
      </c>
      <c r="Y14" s="11">
        <v>21.764000000000056</v>
      </c>
      <c r="Z14" s="11">
        <v>22.097999999999978</v>
      </c>
      <c r="AA14" s="345">
        <f t="shared" si="7"/>
        <v>0.33399999999992147</v>
      </c>
      <c r="AB14" s="11">
        <v>9.1231978638566584</v>
      </c>
      <c r="AC14" s="345">
        <f t="shared" si="8"/>
        <v>9.4571978638565799</v>
      </c>
      <c r="AD14" s="348">
        <f t="shared" si="9"/>
        <v>2.3613455737963474E-2</v>
      </c>
    </row>
    <row r="15" spans="1:30" x14ac:dyDescent="0.2">
      <c r="A15" s="10" t="str">
        <f>name!D12</f>
        <v>33 Protective service occupations</v>
      </c>
      <c r="B15" s="11">
        <f t="shared" si="2"/>
        <v>3.0126019813685589</v>
      </c>
      <c r="C15" s="11">
        <f t="shared" si="2"/>
        <v>4.2450458952443331</v>
      </c>
      <c r="D15" s="11">
        <f t="shared" si="2"/>
        <v>1.2324439138757743</v>
      </c>
      <c r="E15" s="11">
        <f t="shared" si="2"/>
        <v>1.3009551842291134</v>
      </c>
      <c r="F15" s="11">
        <f t="shared" si="2"/>
        <v>2.5333990981048875</v>
      </c>
      <c r="G15" s="200">
        <f t="shared" si="3"/>
        <v>2.4219216936898214E-2</v>
      </c>
      <c r="H15" s="11"/>
      <c r="I15" s="10" t="str">
        <f>name!E11</f>
        <v>Process, plant and machine operatives</v>
      </c>
      <c r="J15" s="11">
        <v>21.446071380724433</v>
      </c>
      <c r="K15" s="11">
        <v>24.464901392093509</v>
      </c>
      <c r="L15" s="11">
        <v>3.0188300113690754</v>
      </c>
      <c r="M15" s="11">
        <v>11.343185064968981</v>
      </c>
      <c r="N15" s="11">
        <v>14.362015076338057</v>
      </c>
      <c r="O15" s="11"/>
      <c r="P15" s="10" t="str">
        <f>name!D12</f>
        <v>33 Protective service occupations</v>
      </c>
      <c r="Q15" s="11">
        <v>2.2265937924978156</v>
      </c>
      <c r="R15" s="11">
        <v>2.8344052197385801</v>
      </c>
      <c r="S15" s="345">
        <f t="shared" si="4"/>
        <v>0.60781142724076442</v>
      </c>
      <c r="T15" s="345">
        <v>0.74097633715702527</v>
      </c>
      <c r="U15" s="345">
        <f t="shared" si="5"/>
        <v>1.3487877643977897</v>
      </c>
      <c r="V15" s="346">
        <f t="shared" si="6"/>
        <v>1.9335931059220268E-2</v>
      </c>
      <c r="X15" s="10" t="str">
        <f>name!B12</f>
        <v>Wholesale and retail trade</v>
      </c>
      <c r="Y15" s="11">
        <v>43.846999999999909</v>
      </c>
      <c r="Z15" s="11">
        <v>44.76699999999996</v>
      </c>
      <c r="AA15" s="345">
        <f t="shared" si="7"/>
        <v>0.92000000000005144</v>
      </c>
      <c r="AB15" s="11">
        <v>20.666713544606118</v>
      </c>
      <c r="AC15" s="345">
        <f t="shared" si="8"/>
        <v>21.58671354460617</v>
      </c>
      <c r="AD15" s="348">
        <f t="shared" si="9"/>
        <v>2.607902635963022E-2</v>
      </c>
    </row>
    <row r="16" spans="1:30" x14ac:dyDescent="0.2">
      <c r="A16" s="10" t="str">
        <f>name!D13</f>
        <v>34 Culture, media and sports occupations</v>
      </c>
      <c r="B16" s="11">
        <f t="shared" si="2"/>
        <v>5.3321918963352344</v>
      </c>
      <c r="C16" s="11">
        <f t="shared" si="2"/>
        <v>5.6668359231269916</v>
      </c>
      <c r="D16" s="11">
        <f t="shared" si="2"/>
        <v>0.33464402679175531</v>
      </c>
      <c r="E16" s="11">
        <f t="shared" si="2"/>
        <v>2.4174092307418413</v>
      </c>
      <c r="F16" s="11">
        <f t="shared" si="2"/>
        <v>2.7520532575335972</v>
      </c>
      <c r="G16" s="200">
        <f t="shared" si="3"/>
        <v>2.5238497032059382E-2</v>
      </c>
      <c r="H16" s="11"/>
      <c r="I16" s="10" t="str">
        <f>name!E12</f>
        <v>Elementary occupations</v>
      </c>
      <c r="J16" s="11">
        <v>31.594118680459687</v>
      </c>
      <c r="K16" s="11">
        <v>30.230460344700152</v>
      </c>
      <c r="L16" s="11">
        <v>-1.3636583357595367</v>
      </c>
      <c r="M16" s="11">
        <v>14.985377508386865</v>
      </c>
      <c r="N16" s="11">
        <v>13.62171917262733</v>
      </c>
      <c r="O16" s="11"/>
      <c r="P16" s="10" t="str">
        <f>name!D13</f>
        <v>34 Culture, media and sports occupations</v>
      </c>
      <c r="Q16" s="11">
        <v>3.2241701422710562</v>
      </c>
      <c r="R16" s="11">
        <v>3.3515005233576489</v>
      </c>
      <c r="S16" s="345">
        <f t="shared" si="4"/>
        <v>0.12733038108659267</v>
      </c>
      <c r="T16" s="345">
        <v>1.2714651235202361</v>
      </c>
      <c r="U16" s="345">
        <f t="shared" si="5"/>
        <v>1.3987955046068288</v>
      </c>
      <c r="V16" s="346">
        <f t="shared" si="6"/>
        <v>2.240949600108344E-2</v>
      </c>
      <c r="X16" s="10" t="str">
        <f>name!B13</f>
        <v>Transport and storage</v>
      </c>
      <c r="Y16" s="11">
        <v>16.411999999999992</v>
      </c>
      <c r="Z16" s="11">
        <v>18.388000000000012</v>
      </c>
      <c r="AA16" s="345">
        <f t="shared" si="7"/>
        <v>1.9760000000000204</v>
      </c>
      <c r="AB16" s="11">
        <v>8.5082661269055126</v>
      </c>
      <c r="AC16" s="345">
        <f t="shared" si="8"/>
        <v>10.484266126905533</v>
      </c>
      <c r="AD16" s="348">
        <f t="shared" si="9"/>
        <v>2.8235856628622935E-2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17.640777371953796</v>
      </c>
      <c r="C17" s="11">
        <f t="shared" si="10"/>
        <v>17.91564820089533</v>
      </c>
      <c r="D17" s="11">
        <f t="shared" si="10"/>
        <v>0.27487082894154202</v>
      </c>
      <c r="E17" s="11">
        <f t="shared" si="10"/>
        <v>7.9260632365013537</v>
      </c>
      <c r="F17" s="11">
        <f t="shared" si="10"/>
        <v>8.2009340654428975</v>
      </c>
      <c r="G17" s="200">
        <f t="shared" si="3"/>
        <v>2.5047418688344258E-2</v>
      </c>
      <c r="H17" s="11"/>
      <c r="O17" s="11"/>
      <c r="P17" s="10" t="str">
        <f>name!D14</f>
        <v>35 Business and public service associate professionals</v>
      </c>
      <c r="Q17" s="11">
        <v>9.6604398501358286</v>
      </c>
      <c r="R17" s="11">
        <v>8.9996935661089363</v>
      </c>
      <c r="S17" s="345">
        <f t="shared" si="4"/>
        <v>-0.66074628402689228</v>
      </c>
      <c r="T17" s="345">
        <v>3.471084619534389</v>
      </c>
      <c r="U17" s="345">
        <f t="shared" si="5"/>
        <v>2.8103383355074967</v>
      </c>
      <c r="V17" s="346">
        <f t="shared" si="6"/>
        <v>2.0675953317752072E-2</v>
      </c>
      <c r="X17" s="10" t="str">
        <f>name!B14</f>
        <v>Accommodation and food</v>
      </c>
      <c r="Y17" s="11">
        <v>20.745999999999988</v>
      </c>
      <c r="Z17" s="11">
        <v>25.455999999999992</v>
      </c>
      <c r="AA17" s="345">
        <f t="shared" si="7"/>
        <v>4.7100000000000044</v>
      </c>
      <c r="AB17" s="11">
        <v>11.720502026981682</v>
      </c>
      <c r="AC17" s="345">
        <f t="shared" si="8"/>
        <v>16.430502026981685</v>
      </c>
      <c r="AD17" s="348">
        <f t="shared" si="9"/>
        <v>3.0307216547807325E-2</v>
      </c>
    </row>
    <row r="18" spans="1:30" x14ac:dyDescent="0.2">
      <c r="A18" s="10" t="str">
        <f>name!D15</f>
        <v>41 Administrative occupations</v>
      </c>
      <c r="B18" s="11">
        <f t="shared" si="10"/>
        <v>28.876632547995694</v>
      </c>
      <c r="C18" s="11">
        <f t="shared" si="10"/>
        <v>26.031324394836744</v>
      </c>
      <c r="D18" s="11">
        <f t="shared" si="10"/>
        <v>-2.8453081531589461</v>
      </c>
      <c r="E18" s="11">
        <f t="shared" si="10"/>
        <v>13.31208960427913</v>
      </c>
      <c r="F18" s="11">
        <f t="shared" si="10"/>
        <v>10.466781451120182</v>
      </c>
      <c r="G18" s="200">
        <f t="shared" si="3"/>
        <v>2.5596794955920599E-2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10.091668942959382</v>
      </c>
      <c r="R18" s="11">
        <v>10.977166454925376</v>
      </c>
      <c r="S18" s="345">
        <f t="shared" si="4"/>
        <v>0.88549751196599402</v>
      </c>
      <c r="T18" s="345">
        <v>3.9020399855986962</v>
      </c>
      <c r="U18" s="345">
        <f t="shared" si="5"/>
        <v>4.7875374975646903</v>
      </c>
      <c r="V18" s="346">
        <f t="shared" si="6"/>
        <v>2.2032381787236766E-2</v>
      </c>
      <c r="X18" s="10" t="str">
        <f>name!B15</f>
        <v>Media</v>
      </c>
      <c r="Y18" s="11">
        <v>1.7780000000000025</v>
      </c>
      <c r="Z18" s="11">
        <v>1.7850000000000015</v>
      </c>
      <c r="AA18" s="345">
        <f t="shared" si="7"/>
        <v>6.999999999999007E-3</v>
      </c>
      <c r="AB18" s="11">
        <v>0.81243054952312299</v>
      </c>
      <c r="AC18" s="345">
        <f t="shared" si="8"/>
        <v>0.819430549523122</v>
      </c>
      <c r="AD18" s="348">
        <f t="shared" si="9"/>
        <v>2.540637490627784E-2</v>
      </c>
    </row>
    <row r="19" spans="1:30" x14ac:dyDescent="0.2">
      <c r="A19" s="10" t="str">
        <f>name!D16</f>
        <v>42 Secretarial and related occupations</v>
      </c>
      <c r="B19" s="11">
        <f t="shared" si="10"/>
        <v>5.7649682762430299</v>
      </c>
      <c r="C19" s="11">
        <f t="shared" si="10"/>
        <v>4.3158840101722555</v>
      </c>
      <c r="D19" s="11">
        <f t="shared" si="10"/>
        <v>-1.4490842660707748</v>
      </c>
      <c r="E19" s="11">
        <f t="shared" si="10"/>
        <v>2.8810036407551141</v>
      </c>
      <c r="F19" s="11">
        <f t="shared" si="10"/>
        <v>1.4319193746843393</v>
      </c>
      <c r="G19" s="200">
        <f t="shared" si="3"/>
        <v>2.7387931648078956E-2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0.32922649513616542</v>
      </c>
      <c r="K19" s="11">
        <f t="array" ref="K19:K27">MMULT(aggregation!$B$13:$AA$21,C36:C61)</f>
        <v>0.70109977010333113</v>
      </c>
      <c r="L19" s="11">
        <f t="array" ref="L19:L27">MMULT(aggregation!$B$13:$AA$21,D36:D61)</f>
        <v>0.37187327496716577</v>
      </c>
      <c r="M19" s="11">
        <f t="array" ref="M19:M27">MMULT(aggregation!$B$13:$AA$21,E36:E61)</f>
        <v>0.27183620865065949</v>
      </c>
      <c r="N19" s="11">
        <f t="array" ref="N19:N27">MMULT(aggregation!$B$13:$AA$21,F36:F61)</f>
        <v>0.64370948361782521</v>
      </c>
      <c r="O19" s="11"/>
      <c r="P19" s="10" t="str">
        <f>name!D16</f>
        <v>42 Secretarial and related occupations</v>
      </c>
      <c r="Q19" s="11">
        <v>0.45224885562203604</v>
      </c>
      <c r="R19" s="11">
        <v>0.70265395215668425</v>
      </c>
      <c r="S19" s="345">
        <f t="shared" si="4"/>
        <v>0.25040509653464821</v>
      </c>
      <c r="T19" s="345">
        <v>0.20171563901578213</v>
      </c>
      <c r="U19" s="345">
        <f t="shared" si="5"/>
        <v>0.45212073555043031</v>
      </c>
      <c r="V19" s="346">
        <f t="shared" si="6"/>
        <v>2.4892809582777176E-2</v>
      </c>
      <c r="X19" s="10" t="str">
        <f>name!B16</f>
        <v>Information technology</v>
      </c>
      <c r="Y19" s="11">
        <v>7.5289999999999733</v>
      </c>
      <c r="Z19" s="11">
        <v>8.3949999999999996</v>
      </c>
      <c r="AA19" s="345">
        <f t="shared" si="7"/>
        <v>0.8660000000000263</v>
      </c>
      <c r="AB19" s="11">
        <v>3.4667762051287481</v>
      </c>
      <c r="AC19" s="345">
        <f t="shared" si="8"/>
        <v>4.3327762051287744</v>
      </c>
      <c r="AD19" s="348">
        <f t="shared" si="9"/>
        <v>2.5571412077043609E-2</v>
      </c>
    </row>
    <row r="20" spans="1:30" x14ac:dyDescent="0.2">
      <c r="A20" s="10" t="str">
        <f>name!D17</f>
        <v>51 Skilled agricultural and related trades</v>
      </c>
      <c r="B20" s="11">
        <f t="shared" si="10"/>
        <v>2.990291500213794</v>
      </c>
      <c r="C20" s="11">
        <f t="shared" si="10"/>
        <v>3.2337959112924946</v>
      </c>
      <c r="D20" s="11">
        <f t="shared" si="10"/>
        <v>0.24350441107870013</v>
      </c>
      <c r="E20" s="11">
        <f t="shared" si="10"/>
        <v>1.7247822655354501</v>
      </c>
      <c r="F20" s="11">
        <f t="shared" si="10"/>
        <v>1.96828667661415</v>
      </c>
      <c r="G20" s="200">
        <f t="shared" si="3"/>
        <v>3.0825130493633557E-2</v>
      </c>
      <c r="H20" s="11"/>
      <c r="I20" s="11" t="str">
        <f t="shared" si="11"/>
        <v>Professional occupations</v>
      </c>
      <c r="J20" s="11">
        <v>2.9510411181926379</v>
      </c>
      <c r="K20" s="11">
        <v>5.3725598965246846</v>
      </c>
      <c r="L20" s="11">
        <v>2.4215187783320462</v>
      </c>
      <c r="M20" s="11">
        <v>1.9038156465838576</v>
      </c>
      <c r="N20" s="11">
        <v>4.325334424915904</v>
      </c>
      <c r="O20" s="11"/>
      <c r="P20" s="10" t="str">
        <f>name!D17</f>
        <v>51 Skilled agricultural and related trades</v>
      </c>
      <c r="Q20" s="11">
        <v>2.3781586586652153</v>
      </c>
      <c r="R20" s="11">
        <v>2.4647247310255489</v>
      </c>
      <c r="S20" s="345">
        <f t="shared" si="4"/>
        <v>8.6566072360333646E-2</v>
      </c>
      <c r="T20" s="345">
        <v>1.2387189675113655</v>
      </c>
      <c r="U20" s="345">
        <f t="shared" si="5"/>
        <v>1.3252850398716991</v>
      </c>
      <c r="V20" s="346">
        <f t="shared" si="6"/>
        <v>2.8346638248538225E-2</v>
      </c>
      <c r="X20" s="10" t="str">
        <f>name!B17</f>
        <v>Finance and insurance</v>
      </c>
      <c r="Y20" s="11">
        <v>5.1520000000000161</v>
      </c>
      <c r="Z20" s="11">
        <v>4.9579999999999931</v>
      </c>
      <c r="AA20" s="345">
        <f t="shared" si="7"/>
        <v>-0.19400000000002304</v>
      </c>
      <c r="AB20" s="11">
        <v>2.4623403363982863</v>
      </c>
      <c r="AC20" s="345">
        <f t="shared" si="8"/>
        <v>2.2683403363982633</v>
      </c>
      <c r="AD20" s="348">
        <f t="shared" si="9"/>
        <v>2.6385312467190003E-2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12.477408934427258</v>
      </c>
      <c r="C21" s="11">
        <f t="shared" si="10"/>
        <v>11.526201879638487</v>
      </c>
      <c r="D21" s="11">
        <f t="shared" si="10"/>
        <v>-0.95120705478877154</v>
      </c>
      <c r="E21" s="11">
        <f t="shared" si="10"/>
        <v>4.5590121949753764</v>
      </c>
      <c r="F21" s="11">
        <f t="shared" si="10"/>
        <v>3.6078051401866054</v>
      </c>
      <c r="G21" s="200">
        <f t="shared" si="3"/>
        <v>2.0979284803201992E-2</v>
      </c>
      <c r="H21" s="11"/>
      <c r="I21" s="11" t="str">
        <f t="shared" si="11"/>
        <v>Associate professional occupations</v>
      </c>
      <c r="J21" s="11">
        <v>0.3851767392319847</v>
      </c>
      <c r="K21" s="11">
        <v>0.79838568820898659</v>
      </c>
      <c r="L21" s="11">
        <v>0.41320894897700189</v>
      </c>
      <c r="M21" s="11">
        <v>0.26581161810338955</v>
      </c>
      <c r="N21" s="11">
        <v>0.67902056708039149</v>
      </c>
      <c r="O21" s="11"/>
      <c r="P21" s="10" t="str">
        <f>name!D18</f>
        <v>52 Skilled metal, electrical and electronic trades</v>
      </c>
      <c r="Q21" s="11">
        <v>12.217961144500515</v>
      </c>
      <c r="R21" s="11">
        <v>10.838475514366975</v>
      </c>
      <c r="S21" s="345">
        <f t="shared" si="4"/>
        <v>-1.3794856301335408</v>
      </c>
      <c r="T21" s="345">
        <v>4.2362347399070028</v>
      </c>
      <c r="U21" s="345">
        <f t="shared" si="5"/>
        <v>2.8567491097734621</v>
      </c>
      <c r="V21" s="346">
        <f t="shared" si="6"/>
        <v>2.0043113602531193E-2</v>
      </c>
      <c r="X21" s="10" t="str">
        <f>name!B18</f>
        <v>Real estate</v>
      </c>
      <c r="Y21" s="11">
        <v>6.6350000000000007</v>
      </c>
      <c r="Z21" s="11">
        <v>7.7340000000000018</v>
      </c>
      <c r="AA21" s="345">
        <f t="shared" si="7"/>
        <v>1.0990000000000011</v>
      </c>
      <c r="AB21" s="11">
        <v>3.4044515208408472</v>
      </c>
      <c r="AC21" s="345">
        <f t="shared" si="8"/>
        <v>4.5034515208408479</v>
      </c>
      <c r="AD21" s="348">
        <f t="shared" si="9"/>
        <v>2.799563512772596E-2</v>
      </c>
    </row>
    <row r="22" spans="1:30" x14ac:dyDescent="0.2">
      <c r="A22" s="10" t="str">
        <f>name!D19</f>
        <v>53 Skilled construction and building trades</v>
      </c>
      <c r="B22" s="11">
        <f t="shared" si="10"/>
        <v>9.9066598861707948</v>
      </c>
      <c r="C22" s="11">
        <f t="shared" si="10"/>
        <v>8.8284024230900311</v>
      </c>
      <c r="D22" s="11">
        <f t="shared" si="10"/>
        <v>-1.0782574630807653</v>
      </c>
      <c r="E22" s="11">
        <f t="shared" si="10"/>
        <v>4.0585918095819169</v>
      </c>
      <c r="F22" s="11">
        <f t="shared" si="10"/>
        <v>2.9803343465011514</v>
      </c>
      <c r="G22" s="200">
        <f t="shared" si="3"/>
        <v>2.3155007923407522E-2</v>
      </c>
      <c r="H22" s="11"/>
      <c r="I22" s="11" t="str">
        <f t="shared" si="11"/>
        <v>Administrative and secretarial occupations</v>
      </c>
      <c r="J22" s="11">
        <v>0.19773484529690322</v>
      </c>
      <c r="K22" s="11">
        <v>0.42679678121929066</v>
      </c>
      <c r="L22" s="11">
        <v>0.22906193592238744</v>
      </c>
      <c r="M22" s="11">
        <v>0.15243705164138507</v>
      </c>
      <c r="N22" s="11">
        <v>0.38149898756377248</v>
      </c>
      <c r="O22" s="11"/>
      <c r="P22" s="10" t="str">
        <f>name!D19</f>
        <v>53 Skilled construction and building trades</v>
      </c>
      <c r="Q22" s="11">
        <v>9.7457901114641867</v>
      </c>
      <c r="R22" s="11">
        <v>8.6344015149763926</v>
      </c>
      <c r="S22" s="345">
        <f t="shared" si="4"/>
        <v>-1.1113885964877941</v>
      </c>
      <c r="T22" s="345">
        <v>3.9656912696720585</v>
      </c>
      <c r="U22" s="345">
        <f t="shared" si="5"/>
        <v>2.8543026731842644</v>
      </c>
      <c r="V22" s="346">
        <f t="shared" si="6"/>
        <v>2.3020857546534712E-2</v>
      </c>
      <c r="X22" s="10" t="str">
        <f>name!B19</f>
        <v>Professional services</v>
      </c>
      <c r="Y22" s="11">
        <v>19.517000000000035</v>
      </c>
      <c r="Z22" s="11">
        <v>21.606000000000041</v>
      </c>
      <c r="AA22" s="345">
        <f t="shared" si="7"/>
        <v>2.0890000000000057</v>
      </c>
      <c r="AB22" s="11">
        <v>9.6711835066295961</v>
      </c>
      <c r="AC22" s="345">
        <f t="shared" si="8"/>
        <v>11.760183506629602</v>
      </c>
      <c r="AD22" s="348">
        <f t="shared" si="9"/>
        <v>2.7195087461198808E-2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5.1576121403000972</v>
      </c>
      <c r="C23" s="11">
        <f t="shared" si="10"/>
        <v>4.7849275530930848</v>
      </c>
      <c r="D23" s="11">
        <f t="shared" si="10"/>
        <v>-0.3726845872070122</v>
      </c>
      <c r="E23" s="11">
        <f t="shared" si="10"/>
        <v>2.1051054364240187</v>
      </c>
      <c r="F23" s="11">
        <f t="shared" si="10"/>
        <v>1.7324208492170068</v>
      </c>
      <c r="G23" s="200">
        <f t="shared" si="3"/>
        <v>2.3081029394574237E-2</v>
      </c>
      <c r="H23" s="11"/>
      <c r="I23" s="11" t="str">
        <f t="shared" si="11"/>
        <v>Skilled trades occupations</v>
      </c>
      <c r="J23" s="11">
        <v>3.3023847997796882E-2</v>
      </c>
      <c r="K23" s="11">
        <v>5.9349367320420454E-2</v>
      </c>
      <c r="L23" s="11">
        <v>2.6325519322623565E-2</v>
      </c>
      <c r="M23" s="11">
        <v>2.3095397749943229E-2</v>
      </c>
      <c r="N23" s="11">
        <v>4.9420917072566795E-2</v>
      </c>
      <c r="O23" s="11"/>
      <c r="P23" s="10" t="str">
        <f>name!D20</f>
        <v>54 Textiles, printing and other skilled trades</v>
      </c>
      <c r="Q23" s="11">
        <v>3.0108397122628894</v>
      </c>
      <c r="R23" s="11">
        <v>2.6197584788081669</v>
      </c>
      <c r="S23" s="345">
        <f t="shared" si="4"/>
        <v>-0.39108123345472245</v>
      </c>
      <c r="T23" s="345">
        <v>0.87701323162578482</v>
      </c>
      <c r="U23" s="345">
        <f t="shared" si="5"/>
        <v>0.48593199817106236</v>
      </c>
      <c r="V23" s="346">
        <f t="shared" si="6"/>
        <v>1.718858913428134E-2</v>
      </c>
      <c r="X23" s="10" t="str">
        <f>name!B20</f>
        <v>Support services</v>
      </c>
      <c r="Y23" s="11">
        <v>29.658999999999949</v>
      </c>
      <c r="Z23" s="11">
        <v>33.505999999999943</v>
      </c>
      <c r="AA23" s="345">
        <f t="shared" si="7"/>
        <v>3.8469999999999942</v>
      </c>
      <c r="AB23" s="11">
        <v>14.938476594913352</v>
      </c>
      <c r="AC23" s="345">
        <f t="shared" si="8"/>
        <v>18.785476594913348</v>
      </c>
      <c r="AD23" s="348">
        <f t="shared" si="9"/>
        <v>2.7567245041244526E-2</v>
      </c>
    </row>
    <row r="24" spans="1:30" x14ac:dyDescent="0.2">
      <c r="A24" s="10" t="str">
        <f>name!D21</f>
        <v>61 Caring personal service occupations</v>
      </c>
      <c r="B24" s="11">
        <f t="shared" si="10"/>
        <v>21.110551633051344</v>
      </c>
      <c r="C24" s="11">
        <f t="shared" si="10"/>
        <v>25.401535280480442</v>
      </c>
      <c r="D24" s="11">
        <f t="shared" si="10"/>
        <v>4.290983647429095</v>
      </c>
      <c r="E24" s="11">
        <f t="shared" si="10"/>
        <v>13.370210490408949</v>
      </c>
      <c r="F24" s="11">
        <f t="shared" si="10"/>
        <v>17.661194137838049</v>
      </c>
      <c r="G24" s="200">
        <f t="shared" si="3"/>
        <v>3.3249375908472878E-2</v>
      </c>
      <c r="H24" s="11"/>
      <c r="I24" s="11" t="str">
        <f t="shared" si="11"/>
        <v>Caring, leisure and other service occupations</v>
      </c>
      <c r="J24" s="11">
        <v>2.5724045991116572E-2</v>
      </c>
      <c r="K24" s="11">
        <v>6.7630147442345606E-2</v>
      </c>
      <c r="L24" s="11">
        <v>4.1906101451229041E-2</v>
      </c>
      <c r="M24" s="11">
        <v>2.4226785506158064E-2</v>
      </c>
      <c r="N24" s="11">
        <v>6.6132886957387116E-2</v>
      </c>
      <c r="O24" s="11"/>
      <c r="P24" s="10" t="str">
        <f>name!D21</f>
        <v>61 Caring personal service occupations</v>
      </c>
      <c r="Q24" s="11">
        <v>2.3538853854090926</v>
      </c>
      <c r="R24" s="11">
        <v>3.3388407472952477</v>
      </c>
      <c r="S24" s="345">
        <f t="shared" si="4"/>
        <v>0.98495536188615507</v>
      </c>
      <c r="T24" s="345">
        <v>1.313466699527569</v>
      </c>
      <c r="U24" s="345">
        <f t="shared" si="5"/>
        <v>2.2984220614137243</v>
      </c>
      <c r="V24" s="346">
        <f t="shared" si="6"/>
        <v>3.0001410890236668E-2</v>
      </c>
      <c r="X24" s="10" t="str">
        <f>name!B21</f>
        <v>Public admin. and defence</v>
      </c>
      <c r="Y24" s="11">
        <v>9.6829999999999945</v>
      </c>
      <c r="Z24" s="11">
        <v>10.041999999999994</v>
      </c>
      <c r="AA24" s="345">
        <f t="shared" si="7"/>
        <v>0.35899999999999999</v>
      </c>
      <c r="AB24" s="11">
        <v>4.8038900231182051</v>
      </c>
      <c r="AC24" s="345">
        <f t="shared" si="8"/>
        <v>5.1628900231182051</v>
      </c>
      <c r="AD24" s="348">
        <f t="shared" si="9"/>
        <v>2.7222086693245551E-2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5.8418268841951067</v>
      </c>
      <c r="C25" s="11">
        <f t="shared" si="10"/>
        <v>6.0876405004060148</v>
      </c>
      <c r="D25" s="11">
        <f t="shared" si="10"/>
        <v>0.24581361621090836</v>
      </c>
      <c r="E25" s="11">
        <f t="shared" si="10"/>
        <v>3.0484443388016724</v>
      </c>
      <c r="F25" s="11">
        <f t="shared" si="10"/>
        <v>3.294257955012581</v>
      </c>
      <c r="G25" s="200">
        <f t="shared" si="3"/>
        <v>2.8389787430754376E-2</v>
      </c>
      <c r="H25" s="11"/>
      <c r="I25" s="11" t="str">
        <f t="shared" si="11"/>
        <v>Sales and customer service occupations</v>
      </c>
      <c r="J25" s="11">
        <v>5.3906727773990873E-2</v>
      </c>
      <c r="K25" s="11">
        <v>0.13202627793315197</v>
      </c>
      <c r="L25" s="11">
        <v>7.8119550159161111E-2</v>
      </c>
      <c r="M25" s="11">
        <v>4.0211590691773533E-2</v>
      </c>
      <c r="N25" s="11">
        <v>0.11833114085093464</v>
      </c>
      <c r="O25" s="11"/>
      <c r="P25" s="10" t="str">
        <f>name!D22</f>
        <v>62 Leisure, travel and related personal service occupations</v>
      </c>
      <c r="Q25" s="11">
        <v>1.7407106052582344</v>
      </c>
      <c r="R25" s="11">
        <v>1.8909715436002772</v>
      </c>
      <c r="S25" s="345">
        <f t="shared" si="4"/>
        <v>0.15026093834204279</v>
      </c>
      <c r="T25" s="345">
        <v>0.7861508317515139</v>
      </c>
      <c r="U25" s="345">
        <f t="shared" si="5"/>
        <v>0.93641177009355669</v>
      </c>
      <c r="V25" s="346">
        <f t="shared" si="6"/>
        <v>2.515686306161613E-2</v>
      </c>
      <c r="X25" s="10" t="str">
        <f>name!B22</f>
        <v>Education</v>
      </c>
      <c r="Y25" s="11">
        <v>23.23400000000002</v>
      </c>
      <c r="Z25" s="11">
        <v>25.481999999999946</v>
      </c>
      <c r="AA25" s="345">
        <f t="shared" si="7"/>
        <v>2.2479999999999265</v>
      </c>
      <c r="AB25" s="11">
        <v>12.880105916476831</v>
      </c>
      <c r="AC25" s="345">
        <f t="shared" si="8"/>
        <v>15.128105916476757</v>
      </c>
      <c r="AD25" s="348">
        <f t="shared" si="9"/>
        <v>2.984103368501545E-2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0.30576033023996091</v>
      </c>
      <c r="C26" s="11">
        <f t="shared" si="10"/>
        <v>0.27601088667102325</v>
      </c>
      <c r="D26" s="11">
        <f t="shared" si="10"/>
        <v>-2.9749443568937644E-2</v>
      </c>
      <c r="E26" s="11">
        <f t="shared" si="10"/>
        <v>0.12859865128016285</v>
      </c>
      <c r="F26" s="11">
        <f t="shared" si="10"/>
        <v>9.8849207711225212E-2</v>
      </c>
      <c r="G26" s="200">
        <f t="shared" si="3"/>
        <v>2.3680690050897013E-2</v>
      </c>
      <c r="H26" s="11"/>
      <c r="I26" s="11" t="str">
        <f t="shared" si="11"/>
        <v>Process, plant and machine operatives</v>
      </c>
      <c r="J26" s="11">
        <v>4.023375567490467E-2</v>
      </c>
      <c r="K26" s="11">
        <v>0.13771385604034067</v>
      </c>
      <c r="L26" s="11">
        <v>9.7480100365436001E-2</v>
      </c>
      <c r="M26" s="11">
        <v>4.9867602508806744E-2</v>
      </c>
      <c r="N26" s="11">
        <v>0.14734770287424276</v>
      </c>
      <c r="O26" s="11"/>
      <c r="P26" s="10" t="str">
        <f>name!D23</f>
        <v>63 Community and civil enforcement occupations</v>
      </c>
      <c r="Q26" s="11">
        <v>0.23839308691063835</v>
      </c>
      <c r="R26" s="11">
        <v>0.18797394226333572</v>
      </c>
      <c r="S26" s="345">
        <f t="shared" si="4"/>
        <v>-5.0419144647302627E-2</v>
      </c>
      <c r="T26" s="345">
        <v>7.2405224591758077E-2</v>
      </c>
      <c r="U26" s="345">
        <f t="shared" si="5"/>
        <v>2.198607994445545E-2</v>
      </c>
      <c r="V26" s="346">
        <f t="shared" si="6"/>
        <v>1.783879393054244E-2</v>
      </c>
      <c r="X26" s="10" t="str">
        <f>name!B23</f>
        <v>Health and social work</v>
      </c>
      <c r="Y26" s="11">
        <v>34.996000000000095</v>
      </c>
      <c r="Z26" s="11">
        <v>39.212999999999973</v>
      </c>
      <c r="AA26" s="345">
        <f t="shared" si="7"/>
        <v>4.216999999999878</v>
      </c>
      <c r="AB26" s="11">
        <v>20.543502273507556</v>
      </c>
      <c r="AC26" s="345">
        <f t="shared" si="8"/>
        <v>24.760502273507434</v>
      </c>
      <c r="AD26" s="348">
        <f t="shared" si="9"/>
        <v>3.126965381901714E-2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16.853799106514906</v>
      </c>
      <c r="C27" s="11">
        <f t="shared" si="12"/>
        <v>14.853776476945734</v>
      </c>
      <c r="D27" s="11">
        <f t="shared" si="12"/>
        <v>-2.0000226295691679</v>
      </c>
      <c r="E27" s="11">
        <f t="shared" si="12"/>
        <v>7.0077435196068061</v>
      </c>
      <c r="F27" s="11">
        <f t="shared" si="12"/>
        <v>5.0077208900376391</v>
      </c>
      <c r="G27" s="200">
        <f t="shared" si="3"/>
        <v>2.3450196226383113E-2</v>
      </c>
      <c r="H27" s="11"/>
      <c r="I27" s="11" t="str">
        <f t="shared" si="11"/>
        <v>Elementary occupations</v>
      </c>
      <c r="J27" s="11">
        <v>2.1629447760245397E-2</v>
      </c>
      <c r="K27" s="11">
        <v>5.5907186904856729E-2</v>
      </c>
      <c r="L27" s="11">
        <v>3.4277739144611331E-2</v>
      </c>
      <c r="M27" s="11">
        <v>2.0394501615765646E-2</v>
      </c>
      <c r="N27" s="11">
        <v>5.4672240760376981E-2</v>
      </c>
      <c r="O27" s="11"/>
      <c r="P27" s="10" t="str">
        <f>name!D24</f>
        <v>71 Sales occupations</v>
      </c>
      <c r="Q27" s="11">
        <v>7.3750233012420923</v>
      </c>
      <c r="R27" s="11">
        <v>6.6558408398487332</v>
      </c>
      <c r="S27" s="345">
        <f t="shared" si="4"/>
        <v>-0.71918246139335906</v>
      </c>
      <c r="T27" s="345">
        <v>2.2491990255106598</v>
      </c>
      <c r="U27" s="345">
        <f t="shared" si="5"/>
        <v>1.5300165641173007</v>
      </c>
      <c r="V27" s="346">
        <f t="shared" si="6"/>
        <v>1.7903989893208516E-2</v>
      </c>
      <c r="X27" s="10" t="str">
        <f>name!B24</f>
        <v>Arts and entertainment</v>
      </c>
      <c r="Y27" s="11">
        <v>8.2779999999999987</v>
      </c>
      <c r="Z27" s="11">
        <v>8.2890000000000033</v>
      </c>
      <c r="AA27" s="345">
        <f t="shared" si="7"/>
        <v>1.1000000000004562E-2</v>
      </c>
      <c r="AB27" s="11">
        <v>3.8545577749279456</v>
      </c>
      <c r="AC27" s="345">
        <f t="shared" si="8"/>
        <v>3.8655577749279502</v>
      </c>
      <c r="AD27" s="348">
        <f t="shared" si="9"/>
        <v>2.5813624859146067E-2</v>
      </c>
    </row>
    <row r="28" spans="1:30" x14ac:dyDescent="0.2">
      <c r="A28" s="10" t="str">
        <f>name!D25</f>
        <v>72 Customer service occupations</v>
      </c>
      <c r="B28" s="11">
        <f t="shared" si="12"/>
        <v>5.9222231651879262</v>
      </c>
      <c r="C28" s="11">
        <f t="shared" si="12"/>
        <v>9.0776153103954886</v>
      </c>
      <c r="D28" s="11">
        <f t="shared" si="12"/>
        <v>3.1553921452075637</v>
      </c>
      <c r="E28" s="11">
        <f t="shared" si="12"/>
        <v>3.6111607471101173</v>
      </c>
      <c r="F28" s="11">
        <f t="shared" si="12"/>
        <v>6.766552892317681</v>
      </c>
      <c r="G28" s="200">
        <f t="shared" si="3"/>
        <v>3.2248247571854627E-2</v>
      </c>
      <c r="H28" s="11"/>
      <c r="O28" s="11"/>
      <c r="P28" s="10" t="str">
        <f>name!D25</f>
        <v>72 Customer service occupations</v>
      </c>
      <c r="Q28" s="11">
        <v>2.576251646779872</v>
      </c>
      <c r="R28" s="11">
        <v>4.3115397529640624</v>
      </c>
      <c r="S28" s="345">
        <f t="shared" si="4"/>
        <v>1.7352881061841905</v>
      </c>
      <c r="T28" s="345">
        <v>1.2954644070537034</v>
      </c>
      <c r="U28" s="345">
        <f t="shared" si="5"/>
        <v>3.0307525132378936</v>
      </c>
      <c r="V28" s="346">
        <f t="shared" si="6"/>
        <v>2.7529615049535883E-2</v>
      </c>
      <c r="X28" s="10" t="str">
        <f>name!B25</f>
        <v>Other services</v>
      </c>
      <c r="Y28" s="11">
        <v>8.3309999999999942</v>
      </c>
      <c r="Z28" s="11">
        <v>8.0809999999999977</v>
      </c>
      <c r="AA28" s="345">
        <f t="shared" si="7"/>
        <v>-0.24999999999999645</v>
      </c>
      <c r="AB28" s="11">
        <v>4.0926013221429791</v>
      </c>
      <c r="AC28" s="345">
        <f t="shared" si="8"/>
        <v>3.8426013221429827</v>
      </c>
      <c r="AD28" s="348">
        <f t="shared" si="9"/>
        <v>2.6999009617185044E-2</v>
      </c>
    </row>
    <row r="29" spans="1:30" x14ac:dyDescent="0.2">
      <c r="A29" s="10" t="str">
        <f>name!D26</f>
        <v>81 Process, plant and machine operatives</v>
      </c>
      <c r="B29" s="11">
        <f t="shared" si="12"/>
        <v>9.6346175429083853</v>
      </c>
      <c r="C29" s="11">
        <f t="shared" si="12"/>
        <v>11.516695604862997</v>
      </c>
      <c r="D29" s="11">
        <f t="shared" si="12"/>
        <v>1.8820780619546129</v>
      </c>
      <c r="E29" s="11">
        <f t="shared" si="12"/>
        <v>4.5778468337171025</v>
      </c>
      <c r="F29" s="11">
        <f t="shared" si="12"/>
        <v>6.4599248956717155</v>
      </c>
      <c r="G29" s="200">
        <f t="shared" si="3"/>
        <v>2.6255885171074356E-2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7.4504288763284032</v>
      </c>
      <c r="R29" s="11">
        <v>8.652825824997624</v>
      </c>
      <c r="S29" s="345">
        <f t="shared" si="4"/>
        <v>1.2023969486692208</v>
      </c>
      <c r="T29" s="345">
        <v>3.1800286755850244</v>
      </c>
      <c r="U29" s="345">
        <f t="shared" si="5"/>
        <v>4.3824256242542452</v>
      </c>
      <c r="V29" s="346">
        <f t="shared" si="6"/>
        <v>2.3979775352851451E-2</v>
      </c>
      <c r="X29" s="231" t="str">
        <f>name!B3</f>
        <v>All industries</v>
      </c>
      <c r="Y29" s="34">
        <f>SUM(Y7:Y28)</f>
        <v>294.91000000000008</v>
      </c>
      <c r="Z29" s="34">
        <f>SUM(Z7:Z28)</f>
        <v>315.26199999999989</v>
      </c>
      <c r="AA29" s="349">
        <f t="shared" si="7"/>
        <v>20.351999999999805</v>
      </c>
      <c r="AB29" s="34">
        <f>SUM(AB7:AB28)</f>
        <v>146.80071993458941</v>
      </c>
      <c r="AC29" s="349">
        <f t="shared" si="8"/>
        <v>167.15271993458921</v>
      </c>
      <c r="AD29" s="350">
        <f t="shared" si="9"/>
        <v>2.7298284025460084E-2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11.81145383781605</v>
      </c>
      <c r="C30" s="11">
        <f t="shared" si="12"/>
        <v>12.948205787230513</v>
      </c>
      <c r="D30" s="11">
        <f t="shared" si="12"/>
        <v>1.1367519494144624</v>
      </c>
      <c r="E30" s="11">
        <f t="shared" si="12"/>
        <v>6.7653382312518788</v>
      </c>
      <c r="F30" s="11">
        <f t="shared" si="12"/>
        <v>7.9020901806663408</v>
      </c>
      <c r="G30" s="200">
        <f t="shared" si="3"/>
        <v>3.0649881205518703E-2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3.1835514598747783</v>
      </c>
      <c r="K30" s="11">
        <f t="array" ref="K30:K38">MMULT(aggregation!$B$13:$AA$21,C65:C90)</f>
        <v>6.5853000175197236</v>
      </c>
      <c r="L30" s="11">
        <f t="array" ref="L30:L38">MMULT(aggregation!$B$13:$AA$21,D65:D90)</f>
        <v>3.4017485576449453</v>
      </c>
      <c r="M30" s="11">
        <f t="array" ref="M30:M38">MMULT(aggregation!$B$13:$AA$21,E65:E90)</f>
        <v>2.5661749505783509</v>
      </c>
      <c r="N30" s="11">
        <f t="array" ref="N30:N38">MMULT(aggregation!$B$13:$AA$21,F65:F90)</f>
        <v>5.9679235082232962</v>
      </c>
      <c r="O30" s="11"/>
      <c r="P30" s="10" t="str">
        <f>name!D27</f>
        <v>82 Transport and mobile machine drivers and operatives</v>
      </c>
      <c r="Q30" s="11">
        <v>11.275022394603765</v>
      </c>
      <c r="R30" s="11">
        <v>11.995002740110207</v>
      </c>
      <c r="S30" s="345">
        <f t="shared" si="4"/>
        <v>0.71998034550644263</v>
      </c>
      <c r="T30" s="345">
        <v>6.2303287035703852</v>
      </c>
      <c r="U30" s="345">
        <f t="shared" si="5"/>
        <v>6.9503090490768278</v>
      </c>
      <c r="V30" s="346">
        <f t="shared" si="6"/>
        <v>2.9762077295472977E-2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4.9681497222554043</v>
      </c>
      <c r="C31" s="11">
        <f t="shared" si="12"/>
        <v>4.0645247357973915</v>
      </c>
      <c r="D31" s="11">
        <f t="shared" si="12"/>
        <v>-0.90362498645801281</v>
      </c>
      <c r="E31" s="11">
        <f t="shared" si="12"/>
        <v>1.7099907800226604</v>
      </c>
      <c r="F31" s="11">
        <f t="shared" si="12"/>
        <v>0.80636579356464777</v>
      </c>
      <c r="G31" s="200">
        <f t="shared" si="3"/>
        <v>1.9915186441230359E-2</v>
      </c>
      <c r="H31" s="11"/>
      <c r="I31" s="11" t="str">
        <f>I20</f>
        <v>Professional occupations</v>
      </c>
      <c r="J31" s="11">
        <v>15.446695281632039</v>
      </c>
      <c r="K31" s="11">
        <v>26.890747851885571</v>
      </c>
      <c r="L31" s="11">
        <v>11.444052570253533</v>
      </c>
      <c r="M31" s="11">
        <v>10.102743599613225</v>
      </c>
      <c r="N31" s="11">
        <v>21.546796169866756</v>
      </c>
      <c r="O31" s="11"/>
      <c r="P31" s="10" t="str">
        <f>name!D28</f>
        <v>91 Elementary trades and related occupations</v>
      </c>
      <c r="Q31" s="11">
        <v>3.869380569481546</v>
      </c>
      <c r="R31" s="11">
        <v>3.1775282937015996</v>
      </c>
      <c r="S31" s="345">
        <f t="shared" si="4"/>
        <v>-0.69185227577994635</v>
      </c>
      <c r="T31" s="345">
        <v>1.1179323057050357</v>
      </c>
      <c r="U31" s="345">
        <f t="shared" si="5"/>
        <v>0.42608002992508931</v>
      </c>
      <c r="V31" s="346">
        <f t="shared" si="6"/>
        <v>1.7064145710624645E-2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26.625968958204282</v>
      </c>
      <c r="C32" s="11">
        <f t="shared" si="12"/>
        <v>26.16593560890276</v>
      </c>
      <c r="D32" s="11">
        <f t="shared" si="12"/>
        <v>-0.46003334930152384</v>
      </c>
      <c r="E32" s="11">
        <f t="shared" si="12"/>
        <v>13.275386728364204</v>
      </c>
      <c r="F32" s="11">
        <f t="shared" si="12"/>
        <v>12.815353379062682</v>
      </c>
      <c r="G32" s="200">
        <f t="shared" ref="G32" si="13">IF(B32&gt;0,(1+(E32/B32))^(1/($C$6-$B$6))-1,0)</f>
        <v>2.733515245562268E-2</v>
      </c>
      <c r="H32" s="11"/>
      <c r="I32" s="11" t="str">
        <f>I21</f>
        <v>Associate professional occupations</v>
      </c>
      <c r="J32" s="11">
        <v>4.5552838035735883</v>
      </c>
      <c r="K32" s="11">
        <v>8.2994288676279879</v>
      </c>
      <c r="L32" s="11">
        <v>3.7441450640543992</v>
      </c>
      <c r="M32" s="11">
        <v>2.9709092502007328</v>
      </c>
      <c r="N32" s="11">
        <v>6.7150543142551324</v>
      </c>
      <c r="O32" s="11"/>
      <c r="P32" s="10" t="str">
        <f>name!D29</f>
        <v>92 Elementary administration and service occupations</v>
      </c>
      <c r="Q32" s="11">
        <v>13.131335644346661</v>
      </c>
      <c r="R32" s="11">
        <v>13.684266355311465</v>
      </c>
      <c r="S32" s="345">
        <f t="shared" ref="S32" si="14">R32-Q32</f>
        <v>0.5529307109648034</v>
      </c>
      <c r="T32" s="345">
        <v>5.6629444135558602</v>
      </c>
      <c r="U32" s="345">
        <f>SUM(S32:T32)</f>
        <v>6.2158751245206636</v>
      </c>
      <c r="V32" s="346">
        <f t="shared" ref="V32" si="15">IF(Q32&gt;0,(1+(T32/Q32))^(1/($C$6-$B$6))-1,0)</f>
        <v>2.4191387390942509E-2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294.91000000000008</v>
      </c>
      <c r="C33" s="11">
        <f>SUM(C62,C91,C120,C149,C178,C207,C236,C265,C294)</f>
        <v>315.26199999999989</v>
      </c>
      <c r="D33" s="11">
        <f t="shared" si="12"/>
        <v>20.351999999999869</v>
      </c>
      <c r="E33" s="11">
        <f t="shared" si="12"/>
        <v>146.80071993458944</v>
      </c>
      <c r="F33" s="11">
        <f t="shared" si="12"/>
        <v>167.1527199345893</v>
      </c>
      <c r="G33" s="200">
        <f t="shared" si="3"/>
        <v>2.7298284025460084E-2</v>
      </c>
      <c r="H33" s="11"/>
      <c r="I33" s="11" t="str">
        <f>I22</f>
        <v>Administrative and secretarial occupations</v>
      </c>
      <c r="J33" s="11">
        <v>2.134731339568519</v>
      </c>
      <c r="K33" s="11">
        <v>3.7011608251702013</v>
      </c>
      <c r="L33" s="11">
        <v>1.5664294856016823</v>
      </c>
      <c r="M33" s="11">
        <v>1.5026580152085671</v>
      </c>
      <c r="N33" s="11">
        <v>3.0690875008102489</v>
      </c>
      <c r="O33" s="11"/>
      <c r="P33" s="10" t="str">
        <f>name!D3</f>
        <v>All occupations</v>
      </c>
      <c r="Q33" s="11">
        <f>SUM(Q7:Q32)</f>
        <v>159.14946322827768</v>
      </c>
      <c r="R33" s="11">
        <f>SUM(R7:R32)</f>
        <v>167.78378220926311</v>
      </c>
      <c r="S33" s="345">
        <f>R33-Q33</f>
        <v>8.6343189809854266</v>
      </c>
      <c r="T33" s="11">
        <f>SUM(T7:T32)</f>
        <v>66.14848516833203</v>
      </c>
      <c r="U33" s="345">
        <f>SUM(S33:T33)</f>
        <v>74.782804149317457</v>
      </c>
      <c r="V33" s="346">
        <f t="shared" si="6"/>
        <v>2.3442553821661605E-2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0.50654913489244302</v>
      </c>
      <c r="K34" s="11">
        <v>1.1921404516578693</v>
      </c>
      <c r="L34" s="11">
        <v>0.68559131676542628</v>
      </c>
      <c r="M34" s="11">
        <v>0.41534528605297238</v>
      </c>
      <c r="N34" s="11">
        <v>1.1009366028183987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1.0950756363933283</v>
      </c>
      <c r="K35" s="11">
        <v>2.9773899573033109</v>
      </c>
      <c r="L35" s="11">
        <v>1.8823143209099826</v>
      </c>
      <c r="M35" s="11">
        <v>1.0751922287422457</v>
      </c>
      <c r="N35" s="11">
        <v>2.9575065496522286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0.24833981726740112</v>
      </c>
      <c r="C36" s="11">
        <v>0.4664581133742069</v>
      </c>
      <c r="D36" s="11">
        <f>C36-B36</f>
        <v>0.21811829610680578</v>
      </c>
      <c r="E36" s="11">
        <v>0.17589732143032721</v>
      </c>
      <c r="F36" s="11">
        <f>SUM(D36:E36)</f>
        <v>0.39401561753713299</v>
      </c>
      <c r="G36" s="200">
        <f>IF(B36&gt;0,(1+(E36/B36))^(1/($C$6-$B$6))-1,0)</f>
        <v>3.6344519780871387E-2</v>
      </c>
      <c r="I36" s="11" t="str">
        <f t="shared" si="17"/>
        <v>Sales and customer service occupations</v>
      </c>
      <c r="J36" s="11">
        <v>0.80177620475376732</v>
      </c>
      <c r="K36" s="11">
        <v>1.9679799506228717</v>
      </c>
      <c r="L36" s="11">
        <v>1.1662037458691044</v>
      </c>
      <c r="M36" s="11">
        <v>0.61324915889546017</v>
      </c>
      <c r="N36" s="11">
        <v>1.7794529047645646</v>
      </c>
      <c r="P36" s="10" t="str">
        <f>name!D4</f>
        <v>11 Corporate managers and directors</v>
      </c>
      <c r="Q36" s="11">
        <v>6.4063475247871944</v>
      </c>
      <c r="R36" s="11">
        <v>7.6674466732237763</v>
      </c>
      <c r="S36" s="345">
        <f>R36-Q36</f>
        <v>1.2610991484365819</v>
      </c>
      <c r="T36" s="345">
        <v>4.0338516322769502</v>
      </c>
      <c r="U36" s="345">
        <f>SUM(S36:T36)</f>
        <v>5.2949507807135321</v>
      </c>
      <c r="V36" s="346">
        <f>IF(Q36&gt;0,(1+(T36/Q36))^(1/($C$6-$B$6))-1,0)</f>
        <v>3.3094111065541387E-2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8.0886677868764273E-2</v>
      </c>
      <c r="C37" s="11">
        <v>0.23464165672912426</v>
      </c>
      <c r="D37" s="11">
        <f t="shared" ref="D37:D60" si="25">C37-B37</f>
        <v>0.15375497886035999</v>
      </c>
      <c r="E37" s="11">
        <v>9.5938887220332281E-2</v>
      </c>
      <c r="F37" s="11">
        <f t="shared" ref="F37:F60" si="26">SUM(D37:E37)</f>
        <v>0.24969386608069227</v>
      </c>
      <c r="G37" s="200">
        <f t="shared" ref="G37:G62" si="27">IF(B37&gt;0,(1+(E37/B37))^(1/($C$6-$B$6))-1,0)</f>
        <v>5.3524251026818126E-2</v>
      </c>
      <c r="I37" s="11" t="str">
        <f t="shared" si="17"/>
        <v>Process, plant and machine operatives</v>
      </c>
      <c r="J37" s="11">
        <v>0.27453198926823014</v>
      </c>
      <c r="K37" s="11">
        <v>0.87249799443336495</v>
      </c>
      <c r="L37" s="11">
        <v>0.59796600516513487</v>
      </c>
      <c r="M37" s="11">
        <v>0.30288170148200588</v>
      </c>
      <c r="N37" s="11">
        <v>0.90084770664714076</v>
      </c>
      <c r="P37" s="10" t="str">
        <f>name!D5</f>
        <v>12 Other managers and proprietors</v>
      </c>
      <c r="Q37" s="11">
        <v>3.8183395556512818</v>
      </c>
      <c r="R37" s="11">
        <v>5.4243566449357319</v>
      </c>
      <c r="S37" s="345">
        <f t="shared" ref="S37:S60" si="28">R37-Q37</f>
        <v>1.6060170892844501</v>
      </c>
      <c r="T37" s="345">
        <v>3.1215597978407592</v>
      </c>
      <c r="U37" s="345">
        <f t="shared" ref="U37:U60" si="29">SUM(S37:T37)</f>
        <v>4.7275768871252097</v>
      </c>
      <c r="V37" s="346">
        <f t="shared" ref="V37:V62" si="30">IF(Q37&gt;0,(1+(T37/Q37))^(1/($C$6-$B$6))-1,0)</f>
        <v>4.0635350968586836E-2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0.75850411081209934</v>
      </c>
      <c r="C38" s="11">
        <v>1.3668599281171656</v>
      </c>
      <c r="D38" s="11">
        <f t="shared" si="25"/>
        <v>0.60835581730506627</v>
      </c>
      <c r="E38" s="11">
        <v>0.38948547732965466</v>
      </c>
      <c r="F38" s="11">
        <f t="shared" si="26"/>
        <v>0.99784129463472093</v>
      </c>
      <c r="G38" s="200">
        <f t="shared" si="27"/>
        <v>2.8013143636069326E-2</v>
      </c>
      <c r="I38" s="11" t="str">
        <f t="shared" si="17"/>
        <v>Elementary occupations</v>
      </c>
      <c r="J38" s="11">
        <v>0.63097624062119084</v>
      </c>
      <c r="K38" s="11">
        <v>1.9335206070252549</v>
      </c>
      <c r="L38" s="11">
        <v>1.3025443664040641</v>
      </c>
      <c r="M38" s="11">
        <v>0.66541565289743398</v>
      </c>
      <c r="N38" s="11">
        <v>1.9679600193014979</v>
      </c>
      <c r="P38" s="10" t="str">
        <f>name!D6</f>
        <v>21 Science, research, engineering and technology professionals</v>
      </c>
      <c r="Q38" s="11">
        <v>3.0778678342962285</v>
      </c>
      <c r="R38" s="11">
        <v>4.4300805966591978</v>
      </c>
      <c r="S38" s="345">
        <f t="shared" si="28"/>
        <v>1.3522127623629694</v>
      </c>
      <c r="T38" s="345">
        <v>1.9408526459191811</v>
      </c>
      <c r="U38" s="345">
        <f t="shared" si="29"/>
        <v>3.2930654082821507</v>
      </c>
      <c r="V38" s="346">
        <f t="shared" si="30"/>
        <v>3.3132925974544758E-2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0.86124592800232247</v>
      </c>
      <c r="C39" s="11">
        <v>1.7486014805751169</v>
      </c>
      <c r="D39" s="11">
        <f t="shared" si="25"/>
        <v>0.88735555257279441</v>
      </c>
      <c r="E39" s="11">
        <v>0.62797645772640376</v>
      </c>
      <c r="F39" s="11">
        <f t="shared" si="26"/>
        <v>1.5153320102991983</v>
      </c>
      <c r="G39" s="200">
        <f t="shared" si="27"/>
        <v>3.718324309013088E-2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10.311030072065615</v>
      </c>
      <c r="R39" s="11">
        <v>12.402990504412816</v>
      </c>
      <c r="S39" s="345">
        <f t="shared" si="28"/>
        <v>2.0919604323472019</v>
      </c>
      <c r="T39" s="345">
        <v>6.661179251050136</v>
      </c>
      <c r="U39" s="345">
        <f t="shared" si="29"/>
        <v>8.7531396833973378</v>
      </c>
      <c r="V39" s="346">
        <f t="shared" si="30"/>
        <v>3.3782291224561334E-2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1.0425478447453209</v>
      </c>
      <c r="C40" s="11">
        <v>1.61780377771565</v>
      </c>
      <c r="D40" s="11">
        <f>C40-B40</f>
        <v>0.57525593297032906</v>
      </c>
      <c r="E40" s="11">
        <v>0.66505566592189869</v>
      </c>
      <c r="F40" s="11">
        <f>SUM(D40:E40)</f>
        <v>1.2403115988922278</v>
      </c>
      <c r="G40" s="200">
        <f>IF(B40&gt;0,(1+(E40/B40))^(1/($C$6-$B$6))-1,0)</f>
        <v>3.344190941296965E-2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7.9652706518775664</v>
      </c>
      <c r="R40" s="11">
        <v>9.5633710456615937</v>
      </c>
      <c r="S40" s="345">
        <f t="shared" si="28"/>
        <v>1.5981003937840272</v>
      </c>
      <c r="T40" s="345">
        <v>4.7516929246951216</v>
      </c>
      <c r="U40" s="345">
        <f t="shared" si="29"/>
        <v>6.3497933184791489</v>
      </c>
      <c r="V40" s="346">
        <f t="shared" si="30"/>
        <v>3.1681222342699655E-2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0.28874323463289564</v>
      </c>
      <c r="C41" s="11">
        <v>0.63929471011675221</v>
      </c>
      <c r="D41" s="11">
        <f t="shared" si="25"/>
        <v>0.35055147548385657</v>
      </c>
      <c r="E41" s="11">
        <v>0.22129804560590069</v>
      </c>
      <c r="F41" s="11">
        <f t="shared" si="26"/>
        <v>0.57184952108975728</v>
      </c>
      <c r="G41" s="200">
        <f t="shared" si="27"/>
        <v>3.8658789605226174E-2</v>
      </c>
      <c r="I41" s="11" t="str">
        <f>I30</f>
        <v>Managers, directors and senior officials</v>
      </c>
      <c r="J41" s="11">
        <f t="array" ref="J41:J49">MMULT(aggregation!$B$13:$AA$21,B94:B119)</f>
        <v>7.2844645123615015</v>
      </c>
      <c r="K41" s="11">
        <f t="array" ref="K41:K49">MMULT(aggregation!$B$13:$AA$21,C94:C119)</f>
        <v>9.1888820678174952</v>
      </c>
      <c r="L41" s="11">
        <f t="array" ref="L41:L49">MMULT(aggregation!$B$13:$AA$21,D94:D119)</f>
        <v>1.9044175554559943</v>
      </c>
      <c r="M41" s="11">
        <f t="array" ref="M41:M49">MMULT(aggregation!$B$13:$AA$21,E94:E119)</f>
        <v>4.9327430549220912</v>
      </c>
      <c r="N41" s="11">
        <f t="array" ref="N41:N49">MMULT(aggregation!$B$13:$AA$21,F94:F119)</f>
        <v>6.8371606103780858</v>
      </c>
      <c r="P41" s="10" t="str">
        <f>name!D9</f>
        <v>24 Business, media and public service professionals</v>
      </c>
      <c r="Q41" s="11">
        <v>7.240167204557066</v>
      </c>
      <c r="R41" s="11">
        <v>9.5880217646289694</v>
      </c>
      <c r="S41" s="345">
        <f t="shared" si="28"/>
        <v>2.3478545600719034</v>
      </c>
      <c r="T41" s="345">
        <v>4.6160714619586445</v>
      </c>
      <c r="U41" s="345">
        <f t="shared" si="29"/>
        <v>6.9639260220305479</v>
      </c>
      <c r="V41" s="346">
        <f t="shared" si="30"/>
        <v>3.3427202549358492E-2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9.0431047238722792E-2</v>
      </c>
      <c r="C42" s="11">
        <v>0.18023593811663718</v>
      </c>
      <c r="D42" s="11">
        <f t="shared" si="25"/>
        <v>8.9804890877914392E-2</v>
      </c>
      <c r="E42" s="11">
        <v>5.7119675698808083E-2</v>
      </c>
      <c r="F42" s="11">
        <f t="shared" si="26"/>
        <v>0.14692456657672248</v>
      </c>
      <c r="G42" s="200">
        <f t="shared" si="27"/>
        <v>3.3177450039806988E-2</v>
      </c>
      <c r="I42" s="11" t="str">
        <f>I31</f>
        <v>Professional occupations</v>
      </c>
      <c r="J42" s="11">
        <v>19.892246842186918</v>
      </c>
      <c r="K42" s="11">
        <v>21.083872426215272</v>
      </c>
      <c r="L42" s="11">
        <v>1.1916255840283545</v>
      </c>
      <c r="M42" s="11">
        <v>10.461511736080041</v>
      </c>
      <c r="N42" s="11">
        <v>11.653137320108396</v>
      </c>
      <c r="P42" s="10" t="str">
        <f>name!D10</f>
        <v>31 Science, engineering and technology associate professionals</v>
      </c>
      <c r="Q42" s="11">
        <v>1.2569247518621416</v>
      </c>
      <c r="R42" s="11">
        <v>1.5270314202216118</v>
      </c>
      <c r="S42" s="345">
        <f t="shared" si="28"/>
        <v>0.27010666835947017</v>
      </c>
      <c r="T42" s="345">
        <v>0.6852910721818567</v>
      </c>
      <c r="U42" s="345">
        <f t="shared" si="29"/>
        <v>0.95539774054132687</v>
      </c>
      <c r="V42" s="346">
        <f t="shared" si="30"/>
        <v>2.9435673482850477E-2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2.0557992525832455E-2</v>
      </c>
      <c r="C43" s="11">
        <v>5.6657209393471297E-2</v>
      </c>
      <c r="D43" s="11">
        <f t="shared" si="25"/>
        <v>3.6099216867638839E-2</v>
      </c>
      <c r="E43" s="11">
        <v>2.0634981723453044E-2</v>
      </c>
      <c r="F43" s="11">
        <f t="shared" si="26"/>
        <v>5.6734198591091883E-2</v>
      </c>
      <c r="G43" s="200">
        <f t="shared" si="27"/>
        <v>4.7424745110979272E-2</v>
      </c>
      <c r="I43" s="11" t="str">
        <f>I32</f>
        <v>Associate professional occupations</v>
      </c>
      <c r="J43" s="11">
        <v>10.253273585719683</v>
      </c>
      <c r="K43" s="11">
        <v>11.66650384764076</v>
      </c>
      <c r="L43" s="11">
        <v>1.4132302619210773</v>
      </c>
      <c r="M43" s="11">
        <v>5.5560829943520424</v>
      </c>
      <c r="N43" s="11">
        <v>6.9693132562731188</v>
      </c>
      <c r="P43" s="10" t="str">
        <f>name!D11</f>
        <v>32 Health and social care associate professionals</v>
      </c>
      <c r="Q43" s="11">
        <v>4.469396181982809</v>
      </c>
      <c r="R43" s="11">
        <v>5.2524827534678549</v>
      </c>
      <c r="S43" s="345">
        <f t="shared" si="28"/>
        <v>0.7830865714850459</v>
      </c>
      <c r="T43" s="345">
        <v>2.8748632571417092</v>
      </c>
      <c r="U43" s="345">
        <f t="shared" si="29"/>
        <v>3.6579498286267551</v>
      </c>
      <c r="V43" s="346">
        <f t="shared" si="30"/>
        <v>3.3665315351587566E-2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1.2487718502186985E-2</v>
      </c>
      <c r="C44" s="11">
        <v>3.7487257303828757E-2</v>
      </c>
      <c r="D44" s="11">
        <f t="shared" si="25"/>
        <v>2.4999538801641772E-2</v>
      </c>
      <c r="E44" s="11">
        <v>9.130845464947043E-3</v>
      </c>
      <c r="F44" s="11">
        <f t="shared" si="26"/>
        <v>3.4130384266588813E-2</v>
      </c>
      <c r="G44" s="200">
        <f t="shared" si="27"/>
        <v>3.7264662914884283E-2</v>
      </c>
      <c r="I44" s="11" t="str">
        <f>I33</f>
        <v>Administrative and secretarial occupations</v>
      </c>
      <c r="J44" s="11">
        <v>6.6291111690117228</v>
      </c>
      <c r="K44" s="11">
        <v>8.4656625157350618</v>
      </c>
      <c r="L44" s="11">
        <v>1.8365513467233394</v>
      </c>
      <c r="M44" s="11">
        <v>4.3186061475539024</v>
      </c>
      <c r="N44" s="11">
        <v>6.1551574942772413</v>
      </c>
      <c r="P44" s="10" t="str">
        <f>name!D12</f>
        <v>33 Protective service occupations</v>
      </c>
      <c r="Q44" s="11">
        <v>0.78600818887074853</v>
      </c>
      <c r="R44" s="11">
        <v>1.4106406755057526</v>
      </c>
      <c r="S44" s="345">
        <f t="shared" si="28"/>
        <v>0.62463248663500404</v>
      </c>
      <c r="T44" s="345">
        <v>0.55997884707208812</v>
      </c>
      <c r="U44" s="345">
        <f t="shared" si="29"/>
        <v>1.184611333707092</v>
      </c>
      <c r="V44" s="346">
        <f t="shared" si="30"/>
        <v>3.651180748995575E-2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4.6679048639104298E-2</v>
      </c>
      <c r="C45" s="11">
        <v>8.2231324536313224E-2</v>
      </c>
      <c r="D45" s="11">
        <f t="shared" ref="D45:D46" si="31">C45-B45</f>
        <v>3.5552275897208926E-2</v>
      </c>
      <c r="E45" s="11">
        <v>3.1821781921388174E-2</v>
      </c>
      <c r="F45" s="11">
        <f t="shared" ref="F45:F46" si="32">SUM(D45:E45)</f>
        <v>6.7374057818597094E-2</v>
      </c>
      <c r="G45" s="200">
        <f t="shared" si="27"/>
        <v>3.5261707138296572E-2</v>
      </c>
      <c r="I45" s="11" t="str">
        <f t="shared" ref="I45:I49" si="33">I34</f>
        <v>Skilled trades occupations</v>
      </c>
      <c r="J45" s="11">
        <v>1.6005794257536192</v>
      </c>
      <c r="K45" s="11">
        <v>2.4443810047349697</v>
      </c>
      <c r="L45" s="11">
        <v>0.84380157898135077</v>
      </c>
      <c r="M45" s="11">
        <v>1.145524474550482</v>
      </c>
      <c r="N45" s="11">
        <v>1.9893260535318327</v>
      </c>
      <c r="P45" s="10" t="str">
        <f>name!D13</f>
        <v>34 Culture, media and sports occupations</v>
      </c>
      <c r="Q45" s="11">
        <v>2.1080217540641781</v>
      </c>
      <c r="R45" s="11">
        <v>2.3153353997693413</v>
      </c>
      <c r="S45" s="345">
        <f t="shared" si="28"/>
        <v>0.2073136457051632</v>
      </c>
      <c r="T45" s="345">
        <v>1.145944107221605</v>
      </c>
      <c r="U45" s="345">
        <f t="shared" si="29"/>
        <v>1.3532577529267682</v>
      </c>
      <c r="V45" s="346">
        <f t="shared" si="30"/>
        <v>2.9364516747218294E-2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0.21502093232613814</v>
      </c>
      <c r="C46" s="11">
        <v>0.44177395885873616</v>
      </c>
      <c r="D46" s="11">
        <f t="shared" si="31"/>
        <v>0.22675302653259802</v>
      </c>
      <c r="E46" s="11">
        <v>0.14710433329479322</v>
      </c>
      <c r="F46" s="11">
        <f t="shared" si="32"/>
        <v>0.37385735982739121</v>
      </c>
      <c r="G46" s="200">
        <f t="shared" si="27"/>
        <v>3.536116800050304E-2</v>
      </c>
      <c r="I46" s="11" t="str">
        <f t="shared" si="33"/>
        <v>Caring, leisure and other service occupations</v>
      </c>
      <c r="J46" s="11">
        <v>3.4494319934388269</v>
      </c>
      <c r="K46" s="11">
        <v>5.4220708336669112</v>
      </c>
      <c r="L46" s="11">
        <v>1.9726388402280848</v>
      </c>
      <c r="M46" s="11">
        <v>2.9452234575530039</v>
      </c>
      <c r="N46" s="11">
        <v>4.9178622977810882</v>
      </c>
      <c r="P46" s="10" t="str">
        <f>name!D14</f>
        <v>35 Business and public service associate professionals</v>
      </c>
      <c r="Q46" s="11">
        <v>7.9803375218179573</v>
      </c>
      <c r="R46" s="11">
        <v>8.9159546347863792</v>
      </c>
      <c r="S46" s="345">
        <f t="shared" si="28"/>
        <v>0.93561711296842187</v>
      </c>
      <c r="T46" s="345">
        <v>4.4549786169669661</v>
      </c>
      <c r="U46" s="345">
        <f t="shared" si="29"/>
        <v>5.3905957299353879</v>
      </c>
      <c r="V46" s="346">
        <f t="shared" si="30"/>
        <v>3.0012206264388608E-2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0.18246918968767792</v>
      </c>
      <c r="C47" s="11">
        <v>0.38628457726598098</v>
      </c>
      <c r="D47" s="11">
        <f t="shared" si="25"/>
        <v>0.20381538757830306</v>
      </c>
      <c r="E47" s="11">
        <v>0.1362271065457778</v>
      </c>
      <c r="F47" s="11">
        <f t="shared" si="26"/>
        <v>0.34004249412408083</v>
      </c>
      <c r="G47" s="200">
        <f t="shared" si="27"/>
        <v>3.7876865459595788E-2</v>
      </c>
      <c r="I47" s="11" t="str">
        <f t="shared" si="33"/>
        <v>Sales and customer service occupations</v>
      </c>
      <c r="J47" s="11">
        <v>3.1993246784419371</v>
      </c>
      <c r="K47" s="11">
        <v>4.9961170003898463</v>
      </c>
      <c r="L47" s="11">
        <v>1.7967923219479089</v>
      </c>
      <c r="M47" s="11">
        <v>2.1675968708560163</v>
      </c>
      <c r="N47" s="11">
        <v>3.9643891928039254</v>
      </c>
      <c r="P47" s="10" t="str">
        <f>name!D15</f>
        <v>41 Administrative occupations</v>
      </c>
      <c r="Q47" s="11">
        <v>18.784963605036307</v>
      </c>
      <c r="R47" s="11">
        <v>15.054157939911375</v>
      </c>
      <c r="S47" s="345">
        <f t="shared" si="28"/>
        <v>-3.7308056651249313</v>
      </c>
      <c r="T47" s="345">
        <v>9.4100496186804321</v>
      </c>
      <c r="U47" s="345">
        <f t="shared" si="29"/>
        <v>5.6792439535555008</v>
      </c>
      <c r="V47" s="346">
        <f t="shared" si="30"/>
        <v>2.7442350227335099E-2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1.5265655609225303E-2</v>
      </c>
      <c r="C48" s="11">
        <v>4.0512203953309692E-2</v>
      </c>
      <c r="D48" s="11">
        <f t="shared" si="25"/>
        <v>2.5246548344084387E-2</v>
      </c>
      <c r="E48" s="11">
        <v>1.6209945095607286E-2</v>
      </c>
      <c r="F48" s="11">
        <f t="shared" si="26"/>
        <v>4.1456493439691669E-2</v>
      </c>
      <c r="G48" s="200">
        <f t="shared" si="27"/>
        <v>4.9422982604448107E-2</v>
      </c>
      <c r="I48" s="11" t="str">
        <f t="shared" si="33"/>
        <v>Process, plant and machine operatives</v>
      </c>
      <c r="J48" s="11">
        <v>0.85878714703127135</v>
      </c>
      <c r="K48" s="11">
        <v>1.9666143493802684</v>
      </c>
      <c r="L48" s="11">
        <v>1.107827202348997</v>
      </c>
      <c r="M48" s="11">
        <v>0.86492202174090438</v>
      </c>
      <c r="N48" s="11">
        <v>1.9727492240899014</v>
      </c>
      <c r="P48" s="10" t="str">
        <f>name!D16</f>
        <v>42 Secretarial and related occupations</v>
      </c>
      <c r="Q48" s="11">
        <v>5.3127194206209998</v>
      </c>
      <c r="R48" s="11">
        <v>3.6132300580155725</v>
      </c>
      <c r="S48" s="345">
        <f t="shared" si="28"/>
        <v>-1.6994893626054273</v>
      </c>
      <c r="T48" s="345">
        <v>2.6792880017393319</v>
      </c>
      <c r="U48" s="345">
        <f t="shared" si="29"/>
        <v>0.97979863913390464</v>
      </c>
      <c r="V48" s="346">
        <f t="shared" si="30"/>
        <v>2.7596460962859615E-2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8.6949532002262315E-3</v>
      </c>
      <c r="C49" s="11">
        <v>1.6400115182222733E-2</v>
      </c>
      <c r="D49" s="11">
        <f t="shared" si="25"/>
        <v>7.7051619819965018E-3</v>
      </c>
      <c r="E49" s="11">
        <v>7.6499364795287721E-3</v>
      </c>
      <c r="F49" s="11">
        <f t="shared" si="26"/>
        <v>1.5355098461525274E-2</v>
      </c>
      <c r="G49" s="200">
        <f t="shared" si="27"/>
        <v>4.2976003278338837E-2</v>
      </c>
      <c r="I49" s="11" t="str">
        <f t="shared" si="33"/>
        <v>Elementary occupations</v>
      </c>
      <c r="J49" s="11">
        <v>2.1640318442856286</v>
      </c>
      <c r="K49" s="11">
        <v>3.5532535095704891</v>
      </c>
      <c r="L49" s="11">
        <v>1.3892216652848606</v>
      </c>
      <c r="M49" s="11">
        <v>1.886601771770805</v>
      </c>
      <c r="N49" s="11">
        <v>3.2758234370556658</v>
      </c>
      <c r="P49" s="10" t="str">
        <f>name!D17</f>
        <v>51 Skilled agricultural and related trades</v>
      </c>
      <c r="Q49" s="11">
        <v>0.61213284154858072</v>
      </c>
      <c r="R49" s="11">
        <v>0.7690711802669441</v>
      </c>
      <c r="S49" s="345">
        <f t="shared" si="28"/>
        <v>0.15693833871836338</v>
      </c>
      <c r="T49" s="345">
        <v>0.48606329802408454</v>
      </c>
      <c r="U49" s="345">
        <f t="shared" si="29"/>
        <v>0.64300163674244792</v>
      </c>
      <c r="V49" s="346">
        <f t="shared" si="30"/>
        <v>3.9734086725979445E-2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6.2770507481968952E-3</v>
      </c>
      <c r="C50" s="11">
        <v>1.1768796696323646E-2</v>
      </c>
      <c r="D50" s="11">
        <f t="shared" si="25"/>
        <v>5.4917459481267509E-3</v>
      </c>
      <c r="E50" s="11">
        <v>3.6635314968243501E-3</v>
      </c>
      <c r="F50" s="11">
        <f t="shared" si="26"/>
        <v>9.1552774449511001E-3</v>
      </c>
      <c r="G50" s="200">
        <f t="shared" si="27"/>
        <v>3.1122852707900384E-2</v>
      </c>
      <c r="O50" s="71"/>
      <c r="P50" s="10" t="str">
        <f>name!D18</f>
        <v>52 Skilled metal, electrical and electronic trades</v>
      </c>
      <c r="Q50" s="11">
        <v>0.2594477899267405</v>
      </c>
      <c r="R50" s="11">
        <v>0.68772636527151099</v>
      </c>
      <c r="S50" s="345">
        <f t="shared" si="28"/>
        <v>0.42827857534477048</v>
      </c>
      <c r="T50" s="345">
        <v>0.32277745506837313</v>
      </c>
      <c r="U50" s="345">
        <f t="shared" si="29"/>
        <v>0.75105603041314362</v>
      </c>
      <c r="V50" s="346">
        <f t="shared" si="30"/>
        <v>5.5365121325466005E-2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2.057054270993482E-3</v>
      </c>
      <c r="C51" s="11">
        <v>3.4473359274005515E-3</v>
      </c>
      <c r="D51" s="11">
        <f t="shared" ref="D51" si="34">C51-B51</f>
        <v>1.3902816564070695E-3</v>
      </c>
      <c r="E51" s="11">
        <v>1.2617069354052567E-3</v>
      </c>
      <c r="F51" s="11">
        <f t="shared" ref="F51" si="35">SUM(D51:E51)</f>
        <v>2.6519885918123262E-3</v>
      </c>
      <c r="G51" s="200">
        <f t="shared" si="27"/>
        <v>3.2401635038800336E-2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0.16086977470661537</v>
      </c>
      <c r="R51" s="11">
        <v>0.19400090811363369</v>
      </c>
      <c r="S51" s="345">
        <f t="shared" si="28"/>
        <v>3.3131133407018315E-2</v>
      </c>
      <c r="T51" s="345">
        <v>9.2900539909859109E-2</v>
      </c>
      <c r="U51" s="345">
        <f t="shared" si="29"/>
        <v>0.12603167331687742</v>
      </c>
      <c r="V51" s="346">
        <f t="shared" si="30"/>
        <v>3.0855417495507576E-2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1.5994789778380272E-2</v>
      </c>
      <c r="C52" s="11">
        <v>2.7733119514473516E-2</v>
      </c>
      <c r="D52" s="11">
        <f t="shared" si="25"/>
        <v>1.1738329736093244E-2</v>
      </c>
      <c r="E52" s="11">
        <v>1.0520222838184852E-2</v>
      </c>
      <c r="F52" s="11">
        <f t="shared" si="26"/>
        <v>2.2258552574278098E-2</v>
      </c>
      <c r="G52" s="200">
        <f t="shared" si="27"/>
        <v>3.4270696285199076E-2</v>
      </c>
      <c r="I52" s="11" t="str">
        <f>I41</f>
        <v>Managers, directors and senior officials</v>
      </c>
      <c r="J52" s="11">
        <f t="array" ref="J52:J60">MMULT(aggregation!$B$13:$AA$21,B123:B148)</f>
        <v>1.5889018950581402</v>
      </c>
      <c r="K52" s="11">
        <f t="array" ref="K52:K60">MMULT(aggregation!$B$13:$AA$21,C123:C148)</f>
        <v>1.8867088051965948</v>
      </c>
      <c r="L52" s="11">
        <f t="array" ref="L52:L60">MMULT(aggregation!$B$13:$AA$21,D123:D148)</f>
        <v>0.29780691013845462</v>
      </c>
      <c r="M52" s="11">
        <f t="array" ref="M52:M60">MMULT(aggregation!$B$13:$AA$21,E123:E148)</f>
        <v>0.99670945921523546</v>
      </c>
      <c r="N52" s="11">
        <f t="array" ref="N52:N60">MMULT(aggregation!$B$13:$AA$21,F123:F148)</f>
        <v>1.2945163693536901</v>
      </c>
      <c r="P52" s="10" t="str">
        <f>name!D20</f>
        <v>54 Textiles, printing and other skilled trades</v>
      </c>
      <c r="Q52" s="11">
        <v>2.1467724280372082</v>
      </c>
      <c r="R52" s="11">
        <v>2.1651690742849201</v>
      </c>
      <c r="S52" s="345">
        <f t="shared" si="28"/>
        <v>1.8396646247711868E-2</v>
      </c>
      <c r="T52" s="345">
        <v>1.2280922047982346</v>
      </c>
      <c r="U52" s="345">
        <f t="shared" si="29"/>
        <v>1.2464888510459464</v>
      </c>
      <c r="V52" s="346">
        <f t="shared" si="30"/>
        <v>3.0618711956258426E-2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1.4227062898372542E-2</v>
      </c>
      <c r="C53" s="11">
        <v>3.629633415476291E-2</v>
      </c>
      <c r="D53" s="11">
        <f t="shared" si="25"/>
        <v>2.2069271256390369E-2</v>
      </c>
      <c r="E53" s="11">
        <v>1.28005172858248E-2</v>
      </c>
      <c r="F53" s="11">
        <f t="shared" si="26"/>
        <v>3.4869788542215167E-2</v>
      </c>
      <c r="G53" s="200">
        <f t="shared" si="27"/>
        <v>4.3709077903409499E-2</v>
      </c>
      <c r="I53" s="11" t="str">
        <f>I42</f>
        <v>Professional occupations</v>
      </c>
      <c r="J53" s="11">
        <v>3.1679691363391211</v>
      </c>
      <c r="K53" s="11">
        <v>1.8715557694198763</v>
      </c>
      <c r="L53" s="11">
        <v>-1.2964133669192452</v>
      </c>
      <c r="M53" s="11">
        <v>0.87668114052971635</v>
      </c>
      <c r="N53" s="11">
        <v>-0.41973222638952901</v>
      </c>
      <c r="P53" s="10" t="str">
        <f>name!D21</f>
        <v>61 Caring personal service occupations</v>
      </c>
      <c r="Q53" s="11">
        <v>18.756666247642244</v>
      </c>
      <c r="R53" s="11">
        <v>22.062694533185201</v>
      </c>
      <c r="S53" s="345">
        <f t="shared" si="28"/>
        <v>3.3060282855429577</v>
      </c>
      <c r="T53" s="345">
        <v>12.056743790881379</v>
      </c>
      <c r="U53" s="345">
        <f t="shared" si="29"/>
        <v>15.362772076424337</v>
      </c>
      <c r="V53" s="346">
        <f t="shared" si="30"/>
        <v>3.3647061082997753E-2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1.0730984386214261E-2</v>
      </c>
      <c r="C54" s="11">
        <v>2.9438012222986566E-2</v>
      </c>
      <c r="D54" s="11">
        <f t="shared" ref="D54:D55" si="36">C54-B54</f>
        <v>1.8707027836772305E-2</v>
      </c>
      <c r="E54" s="11">
        <v>1.0721624367220683E-2</v>
      </c>
      <c r="F54" s="11">
        <f t="shared" ref="F54:F55" si="37">SUM(D54:E54)</f>
        <v>2.9428652203992989E-2</v>
      </c>
      <c r="G54" s="200">
        <f t="shared" si="27"/>
        <v>4.7263666812227489E-2</v>
      </c>
      <c r="I54" s="11" t="str">
        <f>I43</f>
        <v>Associate professional occupations</v>
      </c>
      <c r="J54" s="11">
        <v>3.0357190476990521</v>
      </c>
      <c r="K54" s="11">
        <v>3.0068372893097202</v>
      </c>
      <c r="L54" s="11">
        <v>-2.8881758389331685E-2</v>
      </c>
      <c r="M54" s="11">
        <v>1.3649801606975949</v>
      </c>
      <c r="N54" s="11">
        <v>1.3360984023082629</v>
      </c>
      <c r="P54" s="10" t="str">
        <f>name!D22</f>
        <v>62 Leisure, travel and related personal service occupations</v>
      </c>
      <c r="Q54" s="11">
        <v>4.1011162789368756</v>
      </c>
      <c r="R54" s="11">
        <v>4.1966689568057394</v>
      </c>
      <c r="S54" s="345">
        <f t="shared" si="28"/>
        <v>9.5552677868863789E-2</v>
      </c>
      <c r="T54" s="345">
        <v>2.2622935070501584</v>
      </c>
      <c r="U54" s="345">
        <f t="shared" si="29"/>
        <v>2.3578461849190222</v>
      </c>
      <c r="V54" s="346">
        <f t="shared" si="30"/>
        <v>2.9720092975196177E-2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7.6599870652976812E-4</v>
      </c>
      <c r="C55" s="11">
        <v>1.8958010645961372E-3</v>
      </c>
      <c r="D55" s="11">
        <f t="shared" si="36"/>
        <v>1.1298023580663692E-3</v>
      </c>
      <c r="E55" s="11">
        <v>7.0464385311258331E-4</v>
      </c>
      <c r="F55" s="11">
        <f t="shared" si="37"/>
        <v>1.8344462111789524E-3</v>
      </c>
      <c r="G55" s="200">
        <f t="shared" si="27"/>
        <v>4.4444273116355903E-2</v>
      </c>
      <c r="I55" s="11" t="str">
        <f>I44</f>
        <v>Administrative and secretarial occupations</v>
      </c>
      <c r="J55" s="11">
        <v>2.4965696348455828</v>
      </c>
      <c r="K55" s="11">
        <v>2.9534226061866717</v>
      </c>
      <c r="L55" s="11">
        <v>0.45685297134108888</v>
      </c>
      <c r="M55" s="11">
        <v>1.6260269930283981</v>
      </c>
      <c r="N55" s="11">
        <v>2.0828799643694871</v>
      </c>
      <c r="P55" s="10" t="str">
        <f>name!D23</f>
        <v>63 Community and civil enforcement occupations</v>
      </c>
      <c r="Q55" s="11">
        <v>6.7367243329322285E-2</v>
      </c>
      <c r="R55" s="11">
        <v>8.8036944407687709E-2</v>
      </c>
      <c r="S55" s="345">
        <f t="shared" si="28"/>
        <v>2.0669701078365424E-2</v>
      </c>
      <c r="T55" s="345">
        <v>5.6193426688404782E-2</v>
      </c>
      <c r="U55" s="345">
        <f t="shared" si="29"/>
        <v>7.6863127766770206E-2</v>
      </c>
      <c r="V55" s="346">
        <f t="shared" si="30"/>
        <v>4.1266984827917685E-2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3.3032483851840294E-2</v>
      </c>
      <c r="C56" s="11">
        <v>5.8647764723223569E-2</v>
      </c>
      <c r="D56" s="11">
        <f t="shared" si="25"/>
        <v>2.5615280871383275E-2</v>
      </c>
      <c r="E56" s="11">
        <v>1.985831292230603E-2</v>
      </c>
      <c r="F56" s="11">
        <f t="shared" si="26"/>
        <v>4.5473593793689301E-2</v>
      </c>
      <c r="G56" s="200">
        <f t="shared" si="27"/>
        <v>3.1880150986474343E-2</v>
      </c>
      <c r="I56" s="11" t="str">
        <f t="shared" ref="I56:I60" si="38">I45</f>
        <v>Skilled trades occupations</v>
      </c>
      <c r="J56" s="11">
        <v>0.75687568892451373</v>
      </c>
      <c r="K56" s="11">
        <v>1.0679684592998751</v>
      </c>
      <c r="L56" s="11">
        <v>0.31109277037536132</v>
      </c>
      <c r="M56" s="11">
        <v>0.50393214660615437</v>
      </c>
      <c r="N56" s="11">
        <v>0.81502491698151569</v>
      </c>
      <c r="P56" s="10" t="str">
        <f>name!D24</f>
        <v>71 Sales occupations</v>
      </c>
      <c r="Q56" s="11">
        <v>9.4787758052728126</v>
      </c>
      <c r="R56" s="11">
        <v>8.1979356370970002</v>
      </c>
      <c r="S56" s="345">
        <f t="shared" si="28"/>
        <v>-1.2808401681758124</v>
      </c>
      <c r="T56" s="345">
        <v>4.7585444940961477</v>
      </c>
      <c r="U56" s="345">
        <f t="shared" si="29"/>
        <v>3.4777043259203353</v>
      </c>
      <c r="V56" s="346">
        <f t="shared" si="30"/>
        <v>2.7491884341396933E-2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2.0874243922150582E-2</v>
      </c>
      <c r="C57" s="11">
        <v>7.3378513209928414E-2</v>
      </c>
      <c r="D57" s="11">
        <f t="shared" si="25"/>
        <v>5.2504269287777836E-2</v>
      </c>
      <c r="E57" s="11">
        <v>2.03532777694675E-2</v>
      </c>
      <c r="F57" s="11">
        <f t="shared" si="26"/>
        <v>7.2857547057245342E-2</v>
      </c>
      <c r="G57" s="200">
        <f t="shared" si="27"/>
        <v>4.6417751208331248E-2</v>
      </c>
      <c r="I57" s="11" t="str">
        <f t="shared" si="38"/>
        <v>Caring, leisure and other service occupations</v>
      </c>
      <c r="J57" s="11">
        <v>2.7044527268058358</v>
      </c>
      <c r="K57" s="11">
        <v>3.3108309728644132</v>
      </c>
      <c r="L57" s="11">
        <v>0.60637824605857749</v>
      </c>
      <c r="M57" s="11">
        <v>1.8022330881786031</v>
      </c>
      <c r="N57" s="11">
        <v>2.4086113342371807</v>
      </c>
      <c r="P57" s="10" t="str">
        <f>name!D25</f>
        <v>72 Customer service occupations</v>
      </c>
      <c r="Q57" s="11">
        <v>3.3459715184080485</v>
      </c>
      <c r="R57" s="11">
        <v>4.7660755574314209</v>
      </c>
      <c r="S57" s="345">
        <f t="shared" si="28"/>
        <v>1.4201040390233723</v>
      </c>
      <c r="T57" s="345">
        <v>2.3156963400564132</v>
      </c>
      <c r="U57" s="345">
        <f t="shared" si="29"/>
        <v>3.7358003790797856</v>
      </c>
      <c r="V57" s="346">
        <f t="shared" si="30"/>
        <v>3.5686089528006892E-2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1.628641078111143E-2</v>
      </c>
      <c r="C58" s="11">
        <v>6.1062820674291085E-2</v>
      </c>
      <c r="D58" s="11">
        <f t="shared" ref="D58:D59" si="39">C58-B58</f>
        <v>4.4776409893179658E-2</v>
      </c>
      <c r="E58" s="11">
        <v>1.9558993285777607E-2</v>
      </c>
      <c r="F58" s="11">
        <f t="shared" ref="F58:F59" si="40">SUM(D58:E58)</f>
        <v>6.4335403178957265E-2</v>
      </c>
      <c r="G58" s="200">
        <f t="shared" si="27"/>
        <v>5.3999827311455917E-2</v>
      </c>
      <c r="I58" s="11" t="str">
        <f t="shared" si="38"/>
        <v>Sales and customer service occupations</v>
      </c>
      <c r="J58" s="11">
        <v>1.0467279072479334</v>
      </c>
      <c r="K58" s="11">
        <v>1.5445933160140219</v>
      </c>
      <c r="L58" s="11">
        <v>0.49786540876608876</v>
      </c>
      <c r="M58" s="11">
        <v>0.68344492127729306</v>
      </c>
      <c r="N58" s="11">
        <v>1.1813103300433818</v>
      </c>
      <c r="P58" s="10" t="str">
        <f>name!D26</f>
        <v>81 Process, plant and machine operatives</v>
      </c>
      <c r="Q58" s="11">
        <v>2.1841886665799857</v>
      </c>
      <c r="R58" s="11">
        <v>2.8638697798653667</v>
      </c>
      <c r="S58" s="345">
        <f t="shared" si="28"/>
        <v>0.67968111328538106</v>
      </c>
      <c r="T58" s="345">
        <v>1.397818158132079</v>
      </c>
      <c r="U58" s="345">
        <f t="shared" si="29"/>
        <v>2.07749927141746</v>
      </c>
      <c r="V58" s="346">
        <f t="shared" si="30"/>
        <v>3.3528405577893494E-2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2.394734489379324E-2</v>
      </c>
      <c r="C59" s="11">
        <v>7.6651035366049586E-2</v>
      </c>
      <c r="D59" s="11">
        <f t="shared" si="39"/>
        <v>5.2703690472256343E-2</v>
      </c>
      <c r="E59" s="11">
        <v>3.0308609223029141E-2</v>
      </c>
      <c r="F59" s="11">
        <f t="shared" si="40"/>
        <v>8.301229969528548E-2</v>
      </c>
      <c r="G59" s="200">
        <f t="shared" si="27"/>
        <v>5.6037488884759457E-2</v>
      </c>
      <c r="I59" s="11" t="str">
        <f t="shared" si="38"/>
        <v>Process, plant and machine operatives</v>
      </c>
      <c r="J59" s="11">
        <v>0.39258591387965913</v>
      </c>
      <c r="K59" s="11">
        <v>0.72891601938812456</v>
      </c>
      <c r="L59" s="11">
        <v>0.33633010550846554</v>
      </c>
      <c r="M59" s="11">
        <v>0.32908532856185563</v>
      </c>
      <c r="N59" s="11">
        <v>0.66541543407032111</v>
      </c>
      <c r="P59" s="10" t="str">
        <f>name!D27</f>
        <v>82 Transport and mobile machine drivers and operatives</v>
      </c>
      <c r="Q59" s="11">
        <v>0.53643144321229308</v>
      </c>
      <c r="R59" s="11">
        <v>0.95320304712030779</v>
      </c>
      <c r="S59" s="345">
        <f t="shared" si="28"/>
        <v>0.41677160390801471</v>
      </c>
      <c r="T59" s="345">
        <v>0.53500952768149257</v>
      </c>
      <c r="U59" s="345">
        <f t="shared" si="29"/>
        <v>0.95178113158950728</v>
      </c>
      <c r="V59" s="346">
        <f t="shared" si="30"/>
        <v>4.7201530335880593E-2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1.7110797502926139E-4</v>
      </c>
      <c r="C60" s="11">
        <v>3.6160639356622171E-4</v>
      </c>
      <c r="D60" s="11">
        <f t="shared" si="25"/>
        <v>1.9049841853696032E-4</v>
      </c>
      <c r="E60" s="11">
        <v>1.4784816014181185E-4</v>
      </c>
      <c r="F60" s="11">
        <f t="shared" si="26"/>
        <v>3.3834657867877217E-4</v>
      </c>
      <c r="G60" s="200">
        <f t="shared" si="27"/>
        <v>4.2391146131700141E-2</v>
      </c>
      <c r="I60" s="11" t="str">
        <f t="shared" si="38"/>
        <v>Elementary occupations</v>
      </c>
      <c r="J60" s="11">
        <v>1.0526073231044542</v>
      </c>
      <c r="K60" s="11">
        <v>1.778595921515852</v>
      </c>
      <c r="L60" s="11">
        <v>0.72598859841139785</v>
      </c>
      <c r="M60" s="11">
        <v>0.85784888480985022</v>
      </c>
      <c r="N60" s="11">
        <v>1.5838374832212481</v>
      </c>
      <c r="P60" s="10" t="str">
        <f>name!D28</f>
        <v>91 Elementary trades and related occupations</v>
      </c>
      <c r="Q60" s="11">
        <v>1.0987691527738574</v>
      </c>
      <c r="R60" s="11">
        <v>0.88699644209579032</v>
      </c>
      <c r="S60" s="345">
        <f t="shared" si="28"/>
        <v>-0.21177271067806713</v>
      </c>
      <c r="T60" s="345">
        <v>0.59205847431762537</v>
      </c>
      <c r="U60" s="345">
        <f t="shared" si="29"/>
        <v>0.38028576363955824</v>
      </c>
      <c r="V60" s="346">
        <f t="shared" si="30"/>
        <v>2.9152006542862097E-2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2.1458339785216135E-2</v>
      </c>
      <c r="C61" s="11">
        <v>5.5545580511290507E-2</v>
      </c>
      <c r="D61" s="11">
        <f t="shared" ref="D61" si="41">C61-B61</f>
        <v>3.4087240726074372E-2</v>
      </c>
      <c r="E61" s="11">
        <v>2.0246653455623834E-2</v>
      </c>
      <c r="F61" s="11">
        <f t="shared" ref="F61" si="42">SUM(D61:E61)</f>
        <v>5.4333894181698206E-2</v>
      </c>
      <c r="G61" s="200">
        <f t="shared" ref="G61" si="43">IF(B61&gt;0,(1+(E61/B61))^(1/($C$6-$B$6))-1,0)</f>
        <v>4.5296418758783874E-2</v>
      </c>
      <c r="P61" s="10" t="str">
        <f>name!D29</f>
        <v>92 Elementary administration and service occupations</v>
      </c>
      <c r="Q61" s="11">
        <v>13.494633313857635</v>
      </c>
      <c r="R61" s="11">
        <v>12.481669253591299</v>
      </c>
      <c r="S61" s="345">
        <f t="shared" ref="S61" si="44">R61-Q61</f>
        <v>-1.0129640602663361</v>
      </c>
      <c r="T61" s="345">
        <v>7.6124423148083453</v>
      </c>
      <c r="U61" s="345">
        <f t="shared" ref="U61" si="45">SUM(S61:T61)</f>
        <v>6.5994782545420092</v>
      </c>
      <c r="V61" s="346">
        <f t="shared" ref="V61" si="46">IF(Q61&gt;0,(1+(T61/Q61))^(1/($C$6-$B$6))-1,0)</f>
        <v>3.0270184819179313E-2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4.0376970230557454</v>
      </c>
      <c r="C62" s="11">
        <f t="shared" ref="C62:F62" si="47">SUM(C36:C61)</f>
        <v>7.7514689716974097</v>
      </c>
      <c r="D62" s="11">
        <f t="shared" si="47"/>
        <v>3.7137719486416629</v>
      </c>
      <c r="E62" s="11">
        <f t="shared" si="47"/>
        <v>2.7516964030517395</v>
      </c>
      <c r="F62" s="11">
        <f t="shared" si="47"/>
        <v>6.4654683516934019</v>
      </c>
      <c r="G62" s="200">
        <f t="shared" si="27"/>
        <v>3.5252965434606987E-2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135.76053677172231</v>
      </c>
      <c r="R62" s="11">
        <f>SUM(R36:R61)</f>
        <v>147.47821779073675</v>
      </c>
      <c r="S62" s="345">
        <f>R62-Q62</f>
        <v>11.717681019014435</v>
      </c>
      <c r="T62" s="11">
        <f>SUM(T36:T61)</f>
        <v>80.652234766257394</v>
      </c>
      <c r="U62" s="345">
        <f>SUM(S62:T62)</f>
        <v>92.369915785271829</v>
      </c>
      <c r="V62" s="346">
        <f t="shared" si="30"/>
        <v>3.157455853417912E-2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2.2034835891174263</v>
      </c>
      <c r="K63" s="11">
        <f t="array" ref="K63:K71">MMULT(aggregation!$B$13:$AA$21,C152:C177)</f>
        <v>2.4946145293769453</v>
      </c>
      <c r="L63" s="11">
        <f t="array" ref="L63:L71">MMULT(aggregation!$B$13:$AA$21,D152:D177)</f>
        <v>0.29113094025951902</v>
      </c>
      <c r="M63" s="11">
        <f t="array" ref="M63:M71">MMULT(aggregation!$B$13:$AA$21,E152:E177)</f>
        <v>1.2967777205527733</v>
      </c>
      <c r="N63" s="11">
        <f t="array" ref="N63:N71">MMULT(aggregation!$B$13:$AA$21,F152:F177)</f>
        <v>1.5879086608122923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3.1376132285545117</v>
      </c>
      <c r="K64" s="11">
        <v>3.252043099927092</v>
      </c>
      <c r="L64" s="11">
        <v>0.11442987137258027</v>
      </c>
      <c r="M64" s="11">
        <v>1.3483211840201195</v>
      </c>
      <c r="N64" s="11">
        <v>1.4627510553926999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2.3303262392383304</v>
      </c>
      <c r="C65" s="11">
        <v>4.1730869576603871</v>
      </c>
      <c r="D65" s="11">
        <f>C65-B65</f>
        <v>1.8427607184220567</v>
      </c>
      <c r="E65" s="11">
        <v>1.6116107711166658</v>
      </c>
      <c r="F65" s="11">
        <f>SUM(D65:E65)</f>
        <v>3.4543714895387225</v>
      </c>
      <c r="G65" s="200">
        <f>IF(B65&gt;0,(1+(E65/B65))^(1/($C$6-$B$6))-1,0)</f>
        <v>3.5665550131321222E-2</v>
      </c>
      <c r="I65" s="11" t="str">
        <f>I54</f>
        <v>Associate professional occupations</v>
      </c>
      <c r="J65" s="11">
        <v>2.4613442291718588</v>
      </c>
      <c r="K65" s="11">
        <v>2.461251059277541</v>
      </c>
      <c r="L65" s="11">
        <v>-9.3169894317790547E-5</v>
      </c>
      <c r="M65" s="11">
        <v>1.0815736008786172</v>
      </c>
      <c r="N65" s="11">
        <v>1.0814804309842994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0.85322522063644779</v>
      </c>
      <c r="C66" s="11">
        <v>2.4122130598593365</v>
      </c>
      <c r="D66" s="11">
        <f t="shared" ref="D66:D89" si="50">C66-B66</f>
        <v>1.5589878392228886</v>
      </c>
      <c r="E66" s="11">
        <v>0.95456417946168493</v>
      </c>
      <c r="F66" s="11">
        <f t="shared" ref="F66:F89" si="51">SUM(D66:E66)</f>
        <v>2.5135520186845737</v>
      </c>
      <c r="G66" s="200">
        <f t="shared" ref="G66:G89" si="52">IF(B66&gt;0,(1+(E66/B66))^(1/($C$6-$B$6))-1,0)</f>
        <v>5.1329724295650525E-2</v>
      </c>
      <c r="I66" s="11" t="str">
        <f>I55</f>
        <v>Administrative and secretarial occupations</v>
      </c>
      <c r="J66" s="11">
        <v>2.3501809886855698</v>
      </c>
      <c r="K66" s="11">
        <v>2.670306315152601</v>
      </c>
      <c r="L66" s="11">
        <v>0.32012532646703129</v>
      </c>
      <c r="M66" s="11">
        <v>1.3750331169032577</v>
      </c>
      <c r="N66" s="11">
        <v>1.6951584433702889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2.9969289447615033</v>
      </c>
      <c r="C67" s="11">
        <v>5.63980967505083</v>
      </c>
      <c r="D67" s="11">
        <f t="shared" si="50"/>
        <v>2.6428807302893267</v>
      </c>
      <c r="E67" s="11">
        <v>1.653960805912992</v>
      </c>
      <c r="F67" s="11">
        <f t="shared" si="51"/>
        <v>4.2968415362023187</v>
      </c>
      <c r="G67" s="200">
        <f t="shared" si="52"/>
        <v>2.9731440725588865E-2</v>
      </c>
      <c r="I67" s="11" t="str">
        <f t="shared" ref="I67:I71" si="53">I56</f>
        <v>Skilled trades occupations</v>
      </c>
      <c r="J67" s="11">
        <v>1.7167200513449556</v>
      </c>
      <c r="K67" s="11">
        <v>2.2023997943391826</v>
      </c>
      <c r="L67" s="11">
        <v>0.48567974299422711</v>
      </c>
      <c r="M67" s="11">
        <v>0.96681284531827372</v>
      </c>
      <c r="N67" s="11">
        <v>1.4524925883125006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2.6910502360946706</v>
      </c>
      <c r="C68" s="11">
        <v>5.1576584352030741</v>
      </c>
      <c r="D68" s="11">
        <f t="shared" si="50"/>
        <v>2.4666081991084035</v>
      </c>
      <c r="E68" s="11">
        <v>1.9768668764476518</v>
      </c>
      <c r="F68" s="11">
        <f t="shared" si="51"/>
        <v>4.443475075556055</v>
      </c>
      <c r="G68" s="200">
        <f t="shared" si="52"/>
        <v>3.7401222331491901E-2</v>
      </c>
      <c r="I68" s="11" t="str">
        <f t="shared" si="53"/>
        <v>Caring, leisure and other service occupations</v>
      </c>
      <c r="J68" s="11">
        <v>1.6678725550164799</v>
      </c>
      <c r="K68" s="11">
        <v>2.2366717084114836</v>
      </c>
      <c r="L68" s="11">
        <v>0.56879915339500398</v>
      </c>
      <c r="M68" s="11">
        <v>1.1897848989997055</v>
      </c>
      <c r="N68" s="11">
        <v>1.7585840523947094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6.0637694604945249</v>
      </c>
      <c r="C69" s="11">
        <v>9.1981320054898799</v>
      </c>
      <c r="D69" s="11">
        <f t="shared" ref="D69" si="54">C69-B69</f>
        <v>3.1343625449953549</v>
      </c>
      <c r="E69" s="11">
        <v>3.9314380084169276</v>
      </c>
      <c r="F69" s="11">
        <f t="shared" ref="F69" si="55">SUM(D69:E69)</f>
        <v>7.0658005534122825</v>
      </c>
      <c r="G69" s="200">
        <f t="shared" si="52"/>
        <v>3.3879542833903153E-2</v>
      </c>
      <c r="I69" s="11" t="str">
        <f t="shared" si="53"/>
        <v>Sales and customer service occupations</v>
      </c>
      <c r="J69" s="11">
        <v>1.1382186522550013</v>
      </c>
      <c r="K69" s="11">
        <v>1.5794152766052787</v>
      </c>
      <c r="L69" s="11">
        <v>0.4411966243502774</v>
      </c>
      <c r="M69" s="11">
        <v>0.63542511013869185</v>
      </c>
      <c r="N69" s="11">
        <v>1.0766217344889693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3.6949466402813407</v>
      </c>
      <c r="C70" s="11">
        <v>6.8951477361417872</v>
      </c>
      <c r="D70" s="11">
        <f t="shared" si="50"/>
        <v>3.2002010958604465</v>
      </c>
      <c r="E70" s="11">
        <v>2.5404779088356539</v>
      </c>
      <c r="F70" s="11">
        <f t="shared" si="51"/>
        <v>5.7406790046961005</v>
      </c>
      <c r="G70" s="200">
        <f t="shared" si="52"/>
        <v>3.5501002851432428E-2</v>
      </c>
      <c r="I70" s="11" t="str">
        <f t="shared" si="53"/>
        <v>Process, plant and machine operatives</v>
      </c>
      <c r="J70" s="11">
        <v>0.71886257635229667</v>
      </c>
      <c r="K70" s="11">
        <v>1.2799376048847897</v>
      </c>
      <c r="L70" s="11">
        <v>0.56107502853249303</v>
      </c>
      <c r="M70" s="11">
        <v>0.58442753633012579</v>
      </c>
      <c r="N70" s="11">
        <v>1.1455025648626189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0.5846918898021245</v>
      </c>
      <c r="C71" s="11">
        <v>0.8922146640938281</v>
      </c>
      <c r="D71" s="11">
        <f t="shared" si="50"/>
        <v>0.3075227742917036</v>
      </c>
      <c r="E71" s="11">
        <v>0.2905182485910579</v>
      </c>
      <c r="F71" s="11">
        <f t="shared" si="51"/>
        <v>0.59804102288276151</v>
      </c>
      <c r="G71" s="200">
        <f t="shared" si="52"/>
        <v>2.725678395270803E-2</v>
      </c>
      <c r="I71" s="11" t="str">
        <f t="shared" si="53"/>
        <v>Elementary occupations</v>
      </c>
      <c r="J71" s="11">
        <v>1.0062915854389909</v>
      </c>
      <c r="K71" s="11">
        <v>1.6457064775741055</v>
      </c>
      <c r="L71" s="11">
        <v>0.63941489213511471</v>
      </c>
      <c r="M71" s="11">
        <v>0.81301764486714667</v>
      </c>
      <c r="N71" s="11">
        <v>1.4524325370022613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0.65878235370101879</v>
      </c>
      <c r="C72" s="11">
        <v>1.5174330422257261</v>
      </c>
      <c r="D72" s="11">
        <f t="shared" si="50"/>
        <v>0.85865068852470727</v>
      </c>
      <c r="E72" s="11">
        <v>0.56740131044090503</v>
      </c>
      <c r="F72" s="11">
        <f t="shared" si="51"/>
        <v>1.4260519989656122</v>
      </c>
      <c r="G72" s="200">
        <f t="shared" si="52"/>
        <v>4.228760045754254E-2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0.16169435118720629</v>
      </c>
      <c r="C73" s="11">
        <v>0.43969786507497793</v>
      </c>
      <c r="D73" s="11">
        <f t="shared" si="50"/>
        <v>0.27800351388777167</v>
      </c>
      <c r="E73" s="11">
        <v>9.6859680183287319E-2</v>
      </c>
      <c r="F73" s="11">
        <f t="shared" si="51"/>
        <v>0.374863194071059</v>
      </c>
      <c r="G73" s="200">
        <f t="shared" si="52"/>
        <v>3.1787901284329623E-2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0.92674242762949854</v>
      </c>
      <c r="C74" s="11">
        <v>1.4526896187165135</v>
      </c>
      <c r="D74" s="11">
        <f t="shared" ref="D74:D75" si="56">C74-B74</f>
        <v>0.52594719108701493</v>
      </c>
      <c r="E74" s="11">
        <v>0.56762449930839276</v>
      </c>
      <c r="F74" s="11">
        <f t="shared" ref="F74:F75" si="57">SUM(D74:E74)</f>
        <v>1.0935716903954078</v>
      </c>
      <c r="G74" s="200">
        <f t="shared" si="52"/>
        <v>3.2364859894436826E-2</v>
      </c>
      <c r="I74" s="11" t="str">
        <f>I63</f>
        <v>Managers, directors and senior officials</v>
      </c>
      <c r="J74" s="11">
        <f t="array" ref="J74:J82">MMULT(aggregation!$B$13:$AA$21,B181:B206)</f>
        <v>5.2834267226415559</v>
      </c>
      <c r="K74" s="11">
        <f t="array" ref="K74:K82">MMULT(aggregation!$B$13:$AA$21,C181:C206)</f>
        <v>5.6118354600648495</v>
      </c>
      <c r="L74" s="11">
        <f t="array" ref="L74:L82">MMULT(aggregation!$B$13:$AA$21,D181:D206)</f>
        <v>0.32840873742329357</v>
      </c>
      <c r="M74" s="11">
        <f t="array" ref="M74:M82">MMULT(aggregation!$B$13:$AA$21,E181:E206)</f>
        <v>2.4325778455795382</v>
      </c>
      <c r="N74" s="11">
        <f t="array" ref="N74:N82">MMULT(aggregation!$B$13:$AA$21,F181:F206)</f>
        <v>2.7609865830028317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2.2233727812537403</v>
      </c>
      <c r="C75" s="11">
        <v>3.9973936775169419</v>
      </c>
      <c r="D75" s="11">
        <f t="shared" si="56"/>
        <v>1.7740208962632016</v>
      </c>
      <c r="E75" s="11">
        <v>1.44850551167709</v>
      </c>
      <c r="F75" s="11">
        <f t="shared" si="57"/>
        <v>3.2225264079402915</v>
      </c>
      <c r="G75" s="200">
        <f t="shared" si="52"/>
        <v>3.4010779333428776E-2</v>
      </c>
      <c r="I75" s="11" t="str">
        <f>I64</f>
        <v>Professional occupations</v>
      </c>
      <c r="J75" s="11">
        <v>7.1006043610662948</v>
      </c>
      <c r="K75" s="11">
        <v>7.8091170066792284</v>
      </c>
      <c r="L75" s="11">
        <v>0.70851264561293326</v>
      </c>
      <c r="M75" s="11">
        <v>3.1296389841075154</v>
      </c>
      <c r="N75" s="11">
        <v>3.838151629720449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1.8383863125979576</v>
      </c>
      <c r="C76" s="11">
        <v>3.2916338366356865</v>
      </c>
      <c r="D76" s="11">
        <f t="shared" si="50"/>
        <v>1.4532475240377289</v>
      </c>
      <c r="E76" s="11">
        <v>1.2845723452627988</v>
      </c>
      <c r="F76" s="11">
        <f t="shared" si="51"/>
        <v>2.7378198693005276</v>
      </c>
      <c r="G76" s="200">
        <f t="shared" si="52"/>
        <v>3.5957559395210392E-2</v>
      </c>
      <c r="I76" s="11" t="str">
        <f>I65</f>
        <v>Associate professional occupations</v>
      </c>
      <c r="J76" s="11">
        <v>6.8624790472522292</v>
      </c>
      <c r="K76" s="11">
        <v>6.4935107492102997</v>
      </c>
      <c r="L76" s="11">
        <v>-0.36896829804192832</v>
      </c>
      <c r="M76" s="11">
        <v>2.7240215962334995</v>
      </c>
      <c r="N76" s="11">
        <v>2.3550532981915717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0.29634502697056125</v>
      </c>
      <c r="C77" s="11">
        <v>0.40952698853451458</v>
      </c>
      <c r="D77" s="11">
        <f t="shared" si="50"/>
        <v>0.11318196156395333</v>
      </c>
      <c r="E77" s="11">
        <v>0.21808566994576822</v>
      </c>
      <c r="F77" s="11">
        <f t="shared" si="51"/>
        <v>0.33126763150972155</v>
      </c>
      <c r="G77" s="200">
        <f t="shared" si="52"/>
        <v>3.7453440972496699E-2</v>
      </c>
      <c r="I77" s="11" t="str">
        <f>I66</f>
        <v>Administrative and secretarial occupations</v>
      </c>
      <c r="J77" s="11">
        <v>6.9483597821417424</v>
      </c>
      <c r="K77" s="11">
        <v>5.0723353697855957</v>
      </c>
      <c r="L77" s="11">
        <v>-1.8760244123561469</v>
      </c>
      <c r="M77" s="11">
        <v>2.8133429963945851</v>
      </c>
      <c r="N77" s="11">
        <v>0.93731858403843815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4.8245925637672694E-2</v>
      </c>
      <c r="C78" s="11">
        <v>8.4290100457120848E-2</v>
      </c>
      <c r="D78" s="11">
        <f t="shared" si="50"/>
        <v>3.6044174819448153E-2</v>
      </c>
      <c r="E78" s="11">
        <v>3.3018990379495738E-2</v>
      </c>
      <c r="F78" s="11">
        <f t="shared" si="51"/>
        <v>6.9063165198943899E-2</v>
      </c>
      <c r="G78" s="200">
        <f t="shared" si="52"/>
        <v>3.5371397287063067E-2</v>
      </c>
      <c r="I78" s="11" t="str">
        <f t="shared" ref="I78:I82" si="58">I67</f>
        <v>Skilled trades occupations</v>
      </c>
      <c r="J78" s="11">
        <v>9.9952644222597939</v>
      </c>
      <c r="K78" s="11">
        <v>9.8289073156153286</v>
      </c>
      <c r="L78" s="11">
        <v>-0.16635710664446324</v>
      </c>
      <c r="M78" s="11">
        <v>3.7979452574973696</v>
      </c>
      <c r="N78" s="11">
        <v>3.6315881508529064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0.2035122192843116</v>
      </c>
      <c r="C79" s="11">
        <v>0.56546075021430875</v>
      </c>
      <c r="D79" s="11">
        <f t="shared" si="50"/>
        <v>0.36194853092999713</v>
      </c>
      <c r="E79" s="11">
        <v>0.18240821362309312</v>
      </c>
      <c r="F79" s="11">
        <f t="shared" si="51"/>
        <v>0.54435674455309024</v>
      </c>
      <c r="G79" s="200">
        <f t="shared" si="52"/>
        <v>4.3583375789145284E-2</v>
      </c>
      <c r="I79" s="11" t="str">
        <f t="shared" si="58"/>
        <v>Caring, leisure and other service occupations</v>
      </c>
      <c r="J79" s="11">
        <v>8.8784414159459164</v>
      </c>
      <c r="K79" s="11">
        <v>10.429152584607449</v>
      </c>
      <c r="L79" s="11">
        <v>1.5507111686615334</v>
      </c>
      <c r="M79" s="11">
        <v>5.3856111232812065</v>
      </c>
      <c r="N79" s="11">
        <v>6.936322291942739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8.02532964854097E-2</v>
      </c>
      <c r="C80" s="11">
        <v>0.16869610652943359</v>
      </c>
      <c r="D80" s="11">
        <f t="shared" ref="D80" si="59">C80-B80</f>
        <v>8.8442810044023892E-2</v>
      </c>
      <c r="E80" s="11">
        <v>5.770383459140592E-2</v>
      </c>
      <c r="F80" s="11">
        <f t="shared" ref="F80" si="60">SUM(D80:E80)</f>
        <v>0.14614664463542981</v>
      </c>
      <c r="G80" s="200">
        <f t="shared" si="52"/>
        <v>3.6777152941381175E-2</v>
      </c>
      <c r="I80" s="11" t="str">
        <f t="shared" si="58"/>
        <v>Sales and customer service occupations</v>
      </c>
      <c r="J80" s="11">
        <v>5.6562616809871695</v>
      </c>
      <c r="K80" s="11">
        <v>6.2638866332813699</v>
      </c>
      <c r="L80" s="11">
        <v>0.60762495229419988</v>
      </c>
      <c r="M80" s="11">
        <v>2.6025392044230031</v>
      </c>
      <c r="N80" s="11">
        <v>3.2101641567172035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0.17453769348504902</v>
      </c>
      <c r="C81" s="11">
        <v>0.37369349445700617</v>
      </c>
      <c r="D81" s="11">
        <f t="shared" si="50"/>
        <v>0.19915580097195715</v>
      </c>
      <c r="E81" s="11">
        <v>0.14221424745897762</v>
      </c>
      <c r="F81" s="11">
        <f t="shared" si="51"/>
        <v>0.34137004843093477</v>
      </c>
      <c r="G81" s="200">
        <f t="shared" si="52"/>
        <v>4.0531750805532729E-2</v>
      </c>
      <c r="I81" s="11" t="str">
        <f t="shared" si="58"/>
        <v>Process, plant and machine operatives</v>
      </c>
      <c r="J81" s="11">
        <v>4.3750916427844659</v>
      </c>
      <c r="K81" s="11">
        <v>6.7749306375236173</v>
      </c>
      <c r="L81" s="11">
        <v>2.399838994739151</v>
      </c>
      <c r="M81" s="11">
        <v>2.6121243937939576</v>
      </c>
      <c r="N81" s="11">
        <v>5.0119633885331085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0.929731425789184</v>
      </c>
      <c r="C82" s="11">
        <v>2.5842809192214706</v>
      </c>
      <c r="D82" s="11">
        <f t="shared" si="50"/>
        <v>1.6545494934322866</v>
      </c>
      <c r="E82" s="11">
        <v>0.93527925074343465</v>
      </c>
      <c r="F82" s="11">
        <f t="shared" si="51"/>
        <v>2.5898287441757213</v>
      </c>
      <c r="G82" s="200">
        <f t="shared" si="52"/>
        <v>4.750214455355195E-2</v>
      </c>
      <c r="I82" s="11" t="str">
        <f t="shared" si="58"/>
        <v>Elementary occupations</v>
      </c>
      <c r="J82" s="11">
        <v>4.9064064017468132</v>
      </c>
      <c r="K82" s="11">
        <v>4.9099783481636594</v>
      </c>
      <c r="L82" s="11">
        <v>3.5719464168459947E-3</v>
      </c>
      <c r="M82" s="11">
        <v>2.3645371604478358</v>
      </c>
      <c r="N82" s="11">
        <v>2.368109106864682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0.15446736413626497</v>
      </c>
      <c r="C83" s="11">
        <v>0.37193842417361123</v>
      </c>
      <c r="D83" s="11">
        <f t="shared" ref="D83:D84" si="61">C83-B83</f>
        <v>0.21747106003734626</v>
      </c>
      <c r="E83" s="11">
        <v>0.13213453746515133</v>
      </c>
      <c r="F83" s="11">
        <f t="shared" ref="F83:F84" si="62">SUM(D83:E83)</f>
        <v>0.34960559750249759</v>
      </c>
      <c r="G83" s="200">
        <f t="shared" si="52"/>
        <v>4.2068229738734475E-2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1.0876846467879208E-2</v>
      </c>
      <c r="C84" s="11">
        <v>2.1170613908229045E-2</v>
      </c>
      <c r="D84" s="11">
        <f t="shared" si="61"/>
        <v>1.0293767440349837E-2</v>
      </c>
      <c r="E84" s="11">
        <v>7.7784405336599255E-3</v>
      </c>
      <c r="F84" s="11">
        <f t="shared" si="62"/>
        <v>1.8072207974009762E-2</v>
      </c>
      <c r="G84" s="200">
        <f t="shared" si="52"/>
        <v>3.6620824600556379E-2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0.58154565348571563</v>
      </c>
      <c r="C85" s="11">
        <v>1.2849969711783047</v>
      </c>
      <c r="D85" s="11">
        <f t="shared" si="50"/>
        <v>0.70345131769258906</v>
      </c>
      <c r="E85" s="11">
        <v>0.40316801695263677</v>
      </c>
      <c r="F85" s="11">
        <f t="shared" si="51"/>
        <v>1.1066193346452258</v>
      </c>
      <c r="G85" s="200">
        <f t="shared" si="52"/>
        <v>3.5734422480784955E-2</v>
      </c>
      <c r="I85" s="11" t="str">
        <f>I74</f>
        <v>Managers, directors and senior officials</v>
      </c>
      <c r="J85" s="11">
        <f t="array" ref="J85:J93">MMULT(aggregation!$B$13:$AA$21,B210:B235)</f>
        <v>4.5816518327762683</v>
      </c>
      <c r="K85" s="11">
        <f t="array" ref="K85:K93">MMULT(aggregation!$B$13:$AA$21,C210:C235)</f>
        <v>4.3876735541664482</v>
      </c>
      <c r="L85" s="11">
        <f t="array" ref="L85:L93">MMULT(aggregation!$B$13:$AA$21,D210:D235)</f>
        <v>-0.19397827860981964</v>
      </c>
      <c r="M85" s="11">
        <f t="array" ref="M85:M93">MMULT(aggregation!$B$13:$AA$21,E210:E235)</f>
        <v>2.433953930879329</v>
      </c>
      <c r="N85" s="11">
        <f t="array" ref="N85:N93">MMULT(aggregation!$B$13:$AA$21,F210:F235)</f>
        <v>2.2399756522695089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0.22023055126805172</v>
      </c>
      <c r="C86" s="11">
        <v>0.68298297944456698</v>
      </c>
      <c r="D86" s="11">
        <f t="shared" si="50"/>
        <v>0.4627524281765153</v>
      </c>
      <c r="E86" s="11">
        <v>0.21008114194282343</v>
      </c>
      <c r="F86" s="11">
        <f t="shared" si="51"/>
        <v>0.67283357011933875</v>
      </c>
      <c r="G86" s="200">
        <f t="shared" si="52"/>
        <v>4.566772962145671E-2</v>
      </c>
      <c r="I86" s="11" t="str">
        <f>I75</f>
        <v>Professional occupations</v>
      </c>
      <c r="J86" s="11">
        <v>4.8397346695988732</v>
      </c>
      <c r="K86" s="11">
        <v>4.3380935576636741</v>
      </c>
      <c r="L86" s="11">
        <v>-0.50164111193519978</v>
      </c>
      <c r="M86" s="11">
        <v>2.0692607391647955</v>
      </c>
      <c r="N86" s="11">
        <v>1.5676196272295955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0.12388885733588513</v>
      </c>
      <c r="C87" s="11">
        <v>0.42990650964937099</v>
      </c>
      <c r="D87" s="11">
        <f t="shared" ref="D87:D88" si="63">C87-B87</f>
        <v>0.30601765231348588</v>
      </c>
      <c r="E87" s="11">
        <v>0.1294434059835996</v>
      </c>
      <c r="F87" s="11">
        <f t="shared" ref="F87:F88" si="64">SUM(D87:E87)</f>
        <v>0.43546105829708548</v>
      </c>
      <c r="G87" s="200">
        <f t="shared" si="52"/>
        <v>4.884316019556989E-2</v>
      </c>
      <c r="I87" s="11" t="str">
        <f>I76</f>
        <v>Associate professional occupations</v>
      </c>
      <c r="J87" s="11">
        <v>5.2320062512256236</v>
      </c>
      <c r="K87" s="11">
        <v>4.2629246638069676</v>
      </c>
      <c r="L87" s="11">
        <v>-0.9690815874186568</v>
      </c>
      <c r="M87" s="11">
        <v>1.9692340710806131</v>
      </c>
      <c r="N87" s="11">
        <v>1.0001524836619564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0.15064313193234499</v>
      </c>
      <c r="C88" s="11">
        <v>0.44259148478399396</v>
      </c>
      <c r="D88" s="11">
        <f t="shared" si="63"/>
        <v>0.291948352851649</v>
      </c>
      <c r="E88" s="11">
        <v>0.17343829549840631</v>
      </c>
      <c r="F88" s="11">
        <f t="shared" si="64"/>
        <v>0.46538664835005528</v>
      </c>
      <c r="G88" s="200">
        <f t="shared" si="52"/>
        <v>5.2398742432810508E-2</v>
      </c>
      <c r="I88" s="11" t="str">
        <f>I77</f>
        <v>Administrative and secretarial occupations</v>
      </c>
      <c r="J88" s="11">
        <v>8.031760371033748</v>
      </c>
      <c r="K88" s="11">
        <v>5.0527704513862162</v>
      </c>
      <c r="L88" s="11">
        <v>-2.9789899196475327</v>
      </c>
      <c r="M88" s="11">
        <v>3.0095137786059336</v>
      </c>
      <c r="N88" s="11">
        <v>3.0523858958400707E-2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5.1690467160431651E-2</v>
      </c>
      <c r="C89" s="11">
        <v>0.13593376512557506</v>
      </c>
      <c r="D89" s="11">
        <f t="shared" si="50"/>
        <v>8.4243297965143404E-2</v>
      </c>
      <c r="E89" s="11">
        <v>4.6600731671767461E-2</v>
      </c>
      <c r="F89" s="11">
        <f t="shared" si="51"/>
        <v>0.13084402963691086</v>
      </c>
      <c r="G89" s="200">
        <f t="shared" si="52"/>
        <v>4.3775130653795236E-2</v>
      </c>
      <c r="I89" s="11" t="str">
        <f t="shared" ref="I89:I93" si="65">I78</f>
        <v>Skilled trades occupations</v>
      </c>
      <c r="J89" s="11">
        <v>8.1708052245661751</v>
      </c>
      <c r="K89" s="11">
        <v>7.9044235260809117</v>
      </c>
      <c r="L89" s="11">
        <v>-0.26638169848526339</v>
      </c>
      <c r="M89" s="11">
        <v>3.6078879561791428</v>
      </c>
      <c r="N89" s="11">
        <v>3.3415062576938799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0.57928577346075916</v>
      </c>
      <c r="C90" s="11">
        <v>1.7975868418996799</v>
      </c>
      <c r="D90" s="11">
        <f t="shared" ref="D90" si="66">C90-B90</f>
        <v>1.2183010684389206</v>
      </c>
      <c r="E90" s="11">
        <v>0.6188149212256665</v>
      </c>
      <c r="F90" s="11">
        <f t="shared" ref="F90" si="67">SUM(D90:E90)</f>
        <v>1.837115989664587</v>
      </c>
      <c r="G90" s="200">
        <f t="shared" ref="G90:G91" si="68">IF(B90&gt;0,(1+(E90/B90))^(1/($C$6-$B$6))-1,0)</f>
        <v>4.9639173182016272E-2</v>
      </c>
      <c r="I90" s="11" t="str">
        <f t="shared" si="65"/>
        <v>Caring, leisure and other service occupations</v>
      </c>
      <c r="J90" s="11">
        <v>6.7343410898775717</v>
      </c>
      <c r="K90" s="11">
        <v>5.8323436574138716</v>
      </c>
      <c r="L90" s="11">
        <v>-0.90199743246369946</v>
      </c>
      <c r="M90" s="11">
        <v>3.4037515101862281</v>
      </c>
      <c r="N90" s="11">
        <v>2.5017540777225284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28.629171090577888</v>
      </c>
      <c r="C91" s="11">
        <f t="shared" ref="C91:F91" si="69">SUM(C65:C90)</f>
        <v>54.420166523246152</v>
      </c>
      <c r="D91" s="11">
        <f t="shared" si="69"/>
        <v>25.790995432668275</v>
      </c>
      <c r="E91" s="11">
        <f t="shared" si="69"/>
        <v>20.214569843670997</v>
      </c>
      <c r="F91" s="11">
        <f t="shared" si="69"/>
        <v>46.005565276339262</v>
      </c>
      <c r="G91" s="200">
        <f t="shared" si="68"/>
        <v>3.6255088952677816E-2</v>
      </c>
      <c r="I91" s="11" t="str">
        <f t="shared" si="65"/>
        <v>Sales and customer service occupations</v>
      </c>
      <c r="J91" s="11">
        <v>5.565866207782725</v>
      </c>
      <c r="K91" s="11">
        <v>5.1084923935950339</v>
      </c>
      <c r="L91" s="11">
        <v>-0.45737381418769063</v>
      </c>
      <c r="M91" s="11">
        <v>2.6638629108711034</v>
      </c>
      <c r="N91" s="11">
        <v>2.2064890966834128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6.3101065978834399</v>
      </c>
      <c r="K92" s="11">
        <v>8.631099336772948</v>
      </c>
      <c r="L92" s="11">
        <v>2.3209927388895086</v>
      </c>
      <c r="M92" s="11">
        <v>4.0905482936140816</v>
      </c>
      <c r="N92" s="11">
        <v>6.4115410325035906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8.8697728072692392</v>
      </c>
      <c r="K93" s="11">
        <v>9.5883723304226791</v>
      </c>
      <c r="L93" s="11">
        <v>0.71859952315344056</v>
      </c>
      <c r="M93" s="11">
        <v>4.802852397752094</v>
      </c>
      <c r="N93" s="11">
        <v>5.5214519209055348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5.4315878777631932</v>
      </c>
      <c r="C94" s="11">
        <v>6.0811821415368552</v>
      </c>
      <c r="D94" s="11">
        <f>C94-B94</f>
        <v>0.64959426377366203</v>
      </c>
      <c r="E94" s="11">
        <v>3.2148709501280912</v>
      </c>
      <c r="F94" s="11">
        <f>SUM(D94:E94)</f>
        <v>3.8644652139017532</v>
      </c>
      <c r="G94" s="200">
        <f>IF(B94&gt;0,(1+(E94/B94))^(1/($C$6-$B$6))-1,0)</f>
        <v>3.1479888152476043E-2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1.8528766345983081</v>
      </c>
      <c r="C95" s="11">
        <v>3.1076999262806404</v>
      </c>
      <c r="D95" s="11">
        <f t="shared" ref="D95:D118" si="72">C95-B95</f>
        <v>1.2548232916823323</v>
      </c>
      <c r="E95" s="11">
        <v>1.717872104794</v>
      </c>
      <c r="F95" s="11">
        <f t="shared" ref="F95:F118" si="73">SUM(D95:E95)</f>
        <v>2.9726953964763325</v>
      </c>
      <c r="G95" s="200">
        <f t="shared" ref="G95:G120" si="74">IF(B95&gt;0,(1+(E95/B95))^(1/($C$6-$B$6))-1,0)</f>
        <v>4.470623289075748E-2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5.5494422277657547</v>
      </c>
      <c r="C96" s="11">
        <v>5.8411712159236986</v>
      </c>
      <c r="D96" s="11">
        <f t="shared" si="72"/>
        <v>0.2917289881579439</v>
      </c>
      <c r="E96" s="11">
        <v>2.2353793549538685</v>
      </c>
      <c r="F96" s="11">
        <f t="shared" si="73"/>
        <v>2.5271083431118124</v>
      </c>
      <c r="G96" s="200">
        <f t="shared" si="74"/>
        <v>2.2821751587722705E-2</v>
      </c>
      <c r="I96" s="11" t="str">
        <f>I85</f>
        <v>Managers, directors and senior officials</v>
      </c>
      <c r="J96" s="11">
        <f t="array" ref="J96:J104">MMULT(aggregation!$B$13:$AA$21,B239:B264)</f>
        <v>3.2912714936804983</v>
      </c>
      <c r="K96" s="11">
        <f t="array" ref="K96:K104">MMULT(aggregation!$B$13:$AA$21,C239:C264)</f>
        <v>2.1783594137113762</v>
      </c>
      <c r="L96" s="11">
        <f t="array" ref="L96:L104">MMULT(aggregation!$B$13:$AA$21,D239:D264)</f>
        <v>-1.1129120799691221</v>
      </c>
      <c r="M96" s="11">
        <f t="array" ref="M96:M104">MMULT(aggregation!$B$13:$AA$21,E239:E264)</f>
        <v>1.2722650563687563</v>
      </c>
      <c r="N96" s="11">
        <f t="array" ref="N96:N104">MMULT(aggregation!$B$13:$AA$21,F239:F264)</f>
        <v>0.15935297639963408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5.0349956739383979</v>
      </c>
      <c r="C97" s="11">
        <v>5.8727402832173698</v>
      </c>
      <c r="D97" s="11">
        <f t="shared" si="72"/>
        <v>0.83774460927897199</v>
      </c>
      <c r="E97" s="11">
        <v>3.2700558413930394</v>
      </c>
      <c r="F97" s="11">
        <f t="shared" si="73"/>
        <v>4.1078004506720109</v>
      </c>
      <c r="G97" s="200">
        <f t="shared" si="74"/>
        <v>3.3926218991918944E-2</v>
      </c>
      <c r="I97" s="11" t="str">
        <f>I86</f>
        <v>Professional occupations</v>
      </c>
      <c r="J97" s="11">
        <v>2.8607734585911473</v>
      </c>
      <c r="K97" s="11">
        <v>1.6444670753027033</v>
      </c>
      <c r="L97" s="11">
        <v>-1.216306383288444</v>
      </c>
      <c r="M97" s="11">
        <v>0.8593654564364559</v>
      </c>
      <c r="N97" s="11">
        <v>-0.35694092685198803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3.0125088801958939</v>
      </c>
      <c r="C98" s="11">
        <v>1.9014792717420017</v>
      </c>
      <c r="D98" s="11">
        <f t="shared" ref="D98" si="75">C98-B98</f>
        <v>-1.1110296084538922</v>
      </c>
      <c r="E98" s="11">
        <v>1.2942227019456833</v>
      </c>
      <c r="F98" s="11">
        <f t="shared" ref="F98" si="76">SUM(D98:E98)</f>
        <v>0.18319309349179114</v>
      </c>
      <c r="G98" s="200">
        <f t="shared" si="74"/>
        <v>2.411320174053011E-2</v>
      </c>
      <c r="I98" s="11" t="str">
        <f>I87</f>
        <v>Associate professional occupations</v>
      </c>
      <c r="J98" s="11">
        <v>3.2382648123010491</v>
      </c>
      <c r="K98" s="11">
        <v>1.6762565135301082</v>
      </c>
      <c r="L98" s="11">
        <v>-1.5620082987709409</v>
      </c>
      <c r="M98" s="11">
        <v>0.85935189441199511</v>
      </c>
      <c r="N98" s="11">
        <v>-0.70265640435894583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6.2953000602868725</v>
      </c>
      <c r="C99" s="11">
        <v>7.4684816553322033</v>
      </c>
      <c r="D99" s="11">
        <f t="shared" si="72"/>
        <v>1.1731815950453308</v>
      </c>
      <c r="E99" s="11">
        <v>3.6618538377874508</v>
      </c>
      <c r="F99" s="11">
        <f t="shared" si="73"/>
        <v>4.8350354328327816</v>
      </c>
      <c r="G99" s="200">
        <f t="shared" si="74"/>
        <v>3.1037795037524463E-2</v>
      </c>
      <c r="I99" s="11" t="str">
        <f>I88</f>
        <v>Administrative and secretarial occupations</v>
      </c>
      <c r="J99" s="11">
        <v>4.0312730231324325</v>
      </c>
      <c r="K99" s="11">
        <v>0.95731048025104948</v>
      </c>
      <c r="L99" s="11">
        <v>-3.0739625428813833</v>
      </c>
      <c r="M99" s="11">
        <v>0.93301249725472579</v>
      </c>
      <c r="N99" s="11">
        <v>-2.1409500456266572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1.340951380191592</v>
      </c>
      <c r="C100" s="11">
        <v>1.3597436229380893</v>
      </c>
      <c r="D100" s="11">
        <f t="shared" si="72"/>
        <v>1.8792242746497267E-2</v>
      </c>
      <c r="E100" s="11">
        <v>0.56582890272186004</v>
      </c>
      <c r="F100" s="11">
        <f t="shared" si="73"/>
        <v>0.58462114546835731</v>
      </c>
      <c r="G100" s="200">
        <f t="shared" si="74"/>
        <v>2.3746684000740759E-2</v>
      </c>
      <c r="I100" s="11" t="str">
        <f t="shared" ref="I100:I104" si="77">I89</f>
        <v>Skilled trades occupations</v>
      </c>
      <c r="J100" s="11">
        <v>4.6507816688631367</v>
      </c>
      <c r="K100" s="11">
        <v>2.7937324070756406</v>
      </c>
      <c r="L100" s="11">
        <v>-1.8570492617874961</v>
      </c>
      <c r="M100" s="11">
        <v>1.4384183560725323</v>
      </c>
      <c r="N100" s="11">
        <v>-0.41863090571496403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1.7941044269876889</v>
      </c>
      <c r="C101" s="11">
        <v>2.3609105632418208</v>
      </c>
      <c r="D101" s="11">
        <f t="shared" si="72"/>
        <v>0.5668061362541319</v>
      </c>
      <c r="E101" s="11">
        <v>1.3455437360962716</v>
      </c>
      <c r="F101" s="11">
        <f t="shared" si="73"/>
        <v>1.9123498723504035</v>
      </c>
      <c r="G101" s="200">
        <f t="shared" si="74"/>
        <v>3.8011625772199853E-2</v>
      </c>
      <c r="I101" s="11" t="str">
        <f t="shared" si="77"/>
        <v>Caring, leisure and other service occupations</v>
      </c>
      <c r="J101" s="11">
        <v>1.8618689959645651</v>
      </c>
      <c r="K101" s="11">
        <v>1.0803624972310713</v>
      </c>
      <c r="L101" s="11">
        <v>-0.78150649873349387</v>
      </c>
      <c r="M101" s="11">
        <v>0.54971319652932993</v>
      </c>
      <c r="N101" s="11">
        <v>-0.231793302204164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0.72172889454908096</v>
      </c>
      <c r="C102" s="11">
        <v>1.3714762821276547</v>
      </c>
      <c r="D102" s="11">
        <f t="shared" si="72"/>
        <v>0.64974738757857375</v>
      </c>
      <c r="E102" s="11">
        <v>0.45191378942368204</v>
      </c>
      <c r="F102" s="11">
        <f t="shared" si="73"/>
        <v>1.1016611770022557</v>
      </c>
      <c r="G102" s="200">
        <f t="shared" si="74"/>
        <v>3.2945608346053978E-2</v>
      </c>
      <c r="I102" s="11" t="str">
        <f t="shared" si="77"/>
        <v>Sales and customer service occupations</v>
      </c>
      <c r="J102" s="11">
        <v>3.339042035249153</v>
      </c>
      <c r="K102" s="11">
        <v>1.5322283171883133</v>
      </c>
      <c r="L102" s="11">
        <v>-1.8068137180608397</v>
      </c>
      <c r="M102" s="11">
        <v>0.8685739854889859</v>
      </c>
      <c r="N102" s="11">
        <v>-0.93823973257185378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1.9639249104404142</v>
      </c>
      <c r="C103" s="11">
        <v>2.0806111252371422</v>
      </c>
      <c r="D103" s="11">
        <f t="shared" ref="D103:D104" si="78">C103-B103</f>
        <v>0.11668621479672803</v>
      </c>
      <c r="E103" s="11">
        <v>0.94928861356837746</v>
      </c>
      <c r="F103" s="11">
        <f t="shared" ref="F103:F104" si="79">SUM(D103:E103)</f>
        <v>1.0659748283651056</v>
      </c>
      <c r="G103" s="200">
        <f t="shared" si="74"/>
        <v>2.6636015969172311E-2</v>
      </c>
      <c r="I103" s="11" t="str">
        <f t="shared" si="77"/>
        <v>Process, plant and machine operatives</v>
      </c>
      <c r="J103" s="11">
        <v>5.0930758036860837</v>
      </c>
      <c r="K103" s="11">
        <v>3.2182681800832014</v>
      </c>
      <c r="L103" s="11">
        <v>-1.8748076236028819</v>
      </c>
      <c r="M103" s="11">
        <v>1.8834348730825008</v>
      </c>
      <c r="N103" s="11">
        <v>8.6272494796190147E-3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4.4325639735509066</v>
      </c>
      <c r="C104" s="11">
        <v>4.4937622540960529</v>
      </c>
      <c r="D104" s="11">
        <f t="shared" si="78"/>
        <v>6.1198280545146311E-2</v>
      </c>
      <c r="E104" s="11">
        <v>2.2435079525418509</v>
      </c>
      <c r="F104" s="11">
        <f t="shared" si="79"/>
        <v>2.3047062330869972</v>
      </c>
      <c r="G104" s="200">
        <f t="shared" si="74"/>
        <v>2.7679593721360973E-2</v>
      </c>
      <c r="I104" s="11" t="str">
        <f t="shared" si="77"/>
        <v>Elementary occupations</v>
      </c>
      <c r="J104" s="11">
        <v>7.9974777714916794</v>
      </c>
      <c r="K104" s="11">
        <v>5.0164147948862006</v>
      </c>
      <c r="L104" s="11">
        <v>-2.9810629766054793</v>
      </c>
      <c r="M104" s="11">
        <v>2.7046166997907886</v>
      </c>
      <c r="N104" s="11">
        <v>-0.27644627681469086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5.7247391620538659</v>
      </c>
      <c r="C105" s="11">
        <v>6.7768901383815754</v>
      </c>
      <c r="D105" s="11">
        <f t="shared" si="72"/>
        <v>1.0521509763277095</v>
      </c>
      <c r="E105" s="11">
        <v>3.457347892093753</v>
      </c>
      <c r="F105" s="11">
        <f t="shared" si="73"/>
        <v>4.5094988684214625</v>
      </c>
      <c r="G105" s="200">
        <f t="shared" si="74"/>
        <v>3.1998454316931824E-2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0.9043720069578568</v>
      </c>
      <c r="C106" s="11">
        <v>1.6887723773534866</v>
      </c>
      <c r="D106" s="11">
        <f t="shared" si="72"/>
        <v>0.78440037039562982</v>
      </c>
      <c r="E106" s="11">
        <v>0.86125825546014922</v>
      </c>
      <c r="F106" s="11">
        <f t="shared" si="73"/>
        <v>1.645658625855779</v>
      </c>
      <c r="G106" s="200">
        <f t="shared" si="74"/>
        <v>4.5611080423481942E-2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0.39042860111958821</v>
      </c>
      <c r="C107" s="11">
        <v>0.61033773096066957</v>
      </c>
      <c r="D107" s="11">
        <f t="shared" si="72"/>
        <v>0.21990912984108135</v>
      </c>
      <c r="E107" s="11">
        <v>0.33503211588170023</v>
      </c>
      <c r="F107" s="11">
        <f t="shared" si="73"/>
        <v>0.55494124572278158</v>
      </c>
      <c r="G107" s="200">
        <f t="shared" si="74"/>
        <v>4.2169002614816264E-2</v>
      </c>
      <c r="I107" s="11" t="str">
        <f>I96</f>
        <v>Managers, directors and senior officials</v>
      </c>
      <c r="J107" s="11">
        <f t="array" ref="J107:J115">MMULT(aggregation!$B$13:$AA$21,B268:B293)</f>
        <v>1.1756564003652872</v>
      </c>
      <c r="K107" s="11">
        <f t="array" ref="K107:K115">MMULT(aggregation!$B$13:$AA$21,C268:C293)</f>
        <v>0.64730460359617237</v>
      </c>
      <c r="L107" s="11">
        <f t="array" ref="L107:L115">MMULT(aggregation!$B$13:$AA$21,D268:D293)</f>
        <v>-0.52835179676911492</v>
      </c>
      <c r="M107" s="11">
        <f t="array" ref="M107:M115">MMULT(aggregation!$B$13:$AA$21,E268:E293)</f>
        <v>0.29879888083511319</v>
      </c>
      <c r="N107" s="11">
        <f t="array" ref="N107:N115">MMULT(aggregation!$B$13:$AA$21,F268:F293)</f>
        <v>-0.22955291593400165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0.54442723124959991</v>
      </c>
      <c r="C108" s="11">
        <v>0.84088261993452629</v>
      </c>
      <c r="D108" s="11">
        <f t="shared" si="72"/>
        <v>0.29645538868492638</v>
      </c>
      <c r="E108" s="11">
        <v>0.35066579576269213</v>
      </c>
      <c r="F108" s="11">
        <f t="shared" si="73"/>
        <v>0.64712118444761857</v>
      </c>
      <c r="G108" s="200">
        <f t="shared" si="74"/>
        <v>3.3701680425032521E-2</v>
      </c>
      <c r="I108" s="11" t="str">
        <f>I97</f>
        <v>Professional occupations</v>
      </c>
      <c r="J108" s="11">
        <v>1.130504412197384</v>
      </c>
      <c r="K108" s="11">
        <v>0.75906314406602604</v>
      </c>
      <c r="L108" s="11">
        <v>-0.37144126813135792</v>
      </c>
      <c r="M108" s="11">
        <v>0.3245668223709261</v>
      </c>
      <c r="N108" s="11">
        <v>-4.6874445760431795E-2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0.27448543109572626</v>
      </c>
      <c r="C109" s="11">
        <v>0.39748389173397136</v>
      </c>
      <c r="D109" s="11">
        <f t="shared" ref="D109" si="80">C109-B109</f>
        <v>0.1229984606382451</v>
      </c>
      <c r="E109" s="11">
        <v>0.17649594651006914</v>
      </c>
      <c r="F109" s="11">
        <f t="shared" ref="F109" si="81">SUM(D109:E109)</f>
        <v>0.29949440714831421</v>
      </c>
      <c r="G109" s="200">
        <f t="shared" si="74"/>
        <v>3.3655819449621704E-2</v>
      </c>
      <c r="I109" s="11" t="str">
        <f>I98</f>
        <v>Associate professional occupations</v>
      </c>
      <c r="J109" s="11">
        <v>1.1897111087303851</v>
      </c>
      <c r="K109" s="11">
        <v>0.78112690833501019</v>
      </c>
      <c r="L109" s="11">
        <v>-0.40858420039537491</v>
      </c>
      <c r="M109" s="11">
        <v>0.29570706002787561</v>
      </c>
      <c r="N109" s="11">
        <v>-0.11287714036749931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0.39123816228870478</v>
      </c>
      <c r="C110" s="11">
        <v>0.59567676210580278</v>
      </c>
      <c r="D110" s="11">
        <f t="shared" si="72"/>
        <v>0.204438599817098</v>
      </c>
      <c r="E110" s="11">
        <v>0.28333061639602042</v>
      </c>
      <c r="F110" s="11">
        <f t="shared" si="73"/>
        <v>0.48776921621311842</v>
      </c>
      <c r="G110" s="200">
        <f t="shared" si="74"/>
        <v>3.6984667470612242E-2</v>
      </c>
      <c r="I110" s="11" t="str">
        <f>I99</f>
        <v>Administrative and secretarial occupations</v>
      </c>
      <c r="J110" s="11">
        <v>1.8218796705225031</v>
      </c>
      <c r="K110" s="11">
        <v>1.0474430601223157</v>
      </c>
      <c r="L110" s="11">
        <v>-0.77443661040018741</v>
      </c>
      <c r="M110" s="11">
        <v>0.46246264844348806</v>
      </c>
      <c r="N110" s="11">
        <v>-0.3119739619566993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2.8016968108503222</v>
      </c>
      <c r="C111" s="11">
        <v>4.299392856930611</v>
      </c>
      <c r="D111" s="11">
        <f>C111-B111</f>
        <v>1.4976960460802888</v>
      </c>
      <c r="E111" s="11">
        <v>2.3908483311333977</v>
      </c>
      <c r="F111" s="11">
        <f>SUM(D111:E111)</f>
        <v>3.8885443772136865</v>
      </c>
      <c r="G111" s="200">
        <f t="shared" si="74"/>
        <v>4.1990940401111398E-2</v>
      </c>
      <c r="I111" s="11" t="str">
        <f t="shared" ref="I111:I115" si="82">I100</f>
        <v>Skilled trades occupations</v>
      </c>
      <c r="J111" s="11">
        <v>3.1013729965095087</v>
      </c>
      <c r="K111" s="11">
        <v>0.88002544098989355</v>
      </c>
      <c r="L111" s="11">
        <v>-2.2213475555196154</v>
      </c>
      <c r="M111" s="11">
        <v>0.54852998648989115</v>
      </c>
      <c r="N111" s="11">
        <v>-1.672817569029724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0.60070708425353425</v>
      </c>
      <c r="C112" s="11">
        <v>1.054758936327618</v>
      </c>
      <c r="D112" s="11">
        <f t="shared" ref="D112:D113" si="83">C112-B112</f>
        <v>0.45405185207408372</v>
      </c>
      <c r="E112" s="11">
        <v>0.51640442337464265</v>
      </c>
      <c r="F112" s="11">
        <f t="shared" ref="F112:F113" si="84">SUM(D112:E112)</f>
        <v>0.97045627544872637</v>
      </c>
      <c r="G112" s="200">
        <f t="shared" si="74"/>
        <v>4.2226835908364402E-2</v>
      </c>
      <c r="I112" s="11" t="str">
        <f t="shared" si="82"/>
        <v>Caring, leisure and other service occupations</v>
      </c>
      <c r="J112" s="11">
        <v>0.84093038805277132</v>
      </c>
      <c r="K112" s="11">
        <v>0.40873430861661958</v>
      </c>
      <c r="L112" s="11">
        <v>-0.43219607943615174</v>
      </c>
      <c r="M112" s="11">
        <v>0.17151719151430708</v>
      </c>
      <c r="N112" s="11">
        <v>-0.26067888792184468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4.7028098334970646E-2</v>
      </c>
      <c r="C113" s="11">
        <v>6.791904040868281E-2</v>
      </c>
      <c r="D113" s="11">
        <f t="shared" si="83"/>
        <v>2.0890942073712164E-2</v>
      </c>
      <c r="E113" s="11">
        <v>3.7970703044963451E-2</v>
      </c>
      <c r="F113" s="11">
        <f t="shared" si="84"/>
        <v>5.8861645118675615E-2</v>
      </c>
      <c r="G113" s="200">
        <f t="shared" si="74"/>
        <v>4.0248326015347002E-2</v>
      </c>
      <c r="I113" s="11" t="str">
        <f t="shared" si="82"/>
        <v>Sales and customer service occupations</v>
      </c>
      <c r="J113" s="11">
        <v>1.9748981772111529</v>
      </c>
      <c r="K113" s="11">
        <v>0.80665262171133867</v>
      </c>
      <c r="L113" s="11">
        <v>-1.1682455554998143</v>
      </c>
      <c r="M113" s="11">
        <v>0.34400051407459642</v>
      </c>
      <c r="N113" s="11">
        <v>-0.82424504142521782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2.2347760698707027</v>
      </c>
      <c r="C114" s="11">
        <v>3.1376682487942094</v>
      </c>
      <c r="D114" s="11">
        <f t="shared" si="72"/>
        <v>0.90289217892350671</v>
      </c>
      <c r="E114" s="11">
        <v>1.4038670339581309</v>
      </c>
      <c r="F114" s="11">
        <f t="shared" si="73"/>
        <v>2.3067592128816377</v>
      </c>
      <c r="G114" s="200">
        <f t="shared" si="74"/>
        <v>3.303181384742393E-2</v>
      </c>
      <c r="I114" s="11" t="str">
        <f t="shared" si="82"/>
        <v>Process, plant and machine operatives</v>
      </c>
      <c r="J114" s="11">
        <v>3.3827959541640826</v>
      </c>
      <c r="K114" s="11">
        <v>0.85492341358685409</v>
      </c>
      <c r="L114" s="11">
        <v>-2.5278725405772287</v>
      </c>
      <c r="M114" s="11">
        <v>0.62589331385474123</v>
      </c>
      <c r="N114" s="11">
        <v>-1.9019792267224873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0.9645486085712347</v>
      </c>
      <c r="C115" s="11">
        <v>1.8584487515956369</v>
      </c>
      <c r="D115" s="11">
        <f t="shared" si="72"/>
        <v>0.89390014302440224</v>
      </c>
      <c r="E115" s="11">
        <v>0.76372983689788543</v>
      </c>
      <c r="F115" s="11">
        <f t="shared" si="73"/>
        <v>1.6576299799222878</v>
      </c>
      <c r="G115" s="200">
        <f t="shared" si="74"/>
        <v>3.9647163443079947E-2</v>
      </c>
      <c r="I115" s="11" t="str">
        <f t="shared" si="82"/>
        <v>Elementary occupations</v>
      </c>
      <c r="J115" s="11">
        <v>4.944925258741443</v>
      </c>
      <c r="K115" s="11">
        <v>1.7487111686370513</v>
      </c>
      <c r="L115" s="11">
        <v>-3.1962140901043918</v>
      </c>
      <c r="M115" s="11">
        <v>0.87009279443514398</v>
      </c>
      <c r="N115" s="11">
        <v>-2.3261212956692479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0.3286658829124704</v>
      </c>
      <c r="C116" s="11">
        <v>0.92981063698534516</v>
      </c>
      <c r="D116" s="11">
        <f t="shared" ref="D116:D117" si="85">C116-B116</f>
        <v>0.60114475407287471</v>
      </c>
      <c r="E116" s="11">
        <v>0.34771636920729132</v>
      </c>
      <c r="F116" s="11">
        <f t="shared" ref="F116:F117" si="86">SUM(D116:E116)</f>
        <v>0.94886112328016603</v>
      </c>
      <c r="G116" s="200">
        <f t="shared" si="74"/>
        <v>4.9290736046489148E-2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0.53012126411880089</v>
      </c>
      <c r="C117" s="11">
        <v>1.0368037123949232</v>
      </c>
      <c r="D117" s="11">
        <f t="shared" si="85"/>
        <v>0.5066824482761223</v>
      </c>
      <c r="E117" s="11">
        <v>0.51720565253361306</v>
      </c>
      <c r="F117" s="11">
        <f t="shared" si="86"/>
        <v>1.0238881008097354</v>
      </c>
      <c r="G117" s="200">
        <f t="shared" si="74"/>
        <v>4.6438724285519317E-2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0.17165964933952327</v>
      </c>
      <c r="C118" s="11">
        <v>0.21725026684215917</v>
      </c>
      <c r="D118" s="11">
        <f t="shared" si="72"/>
        <v>4.5590617502635905E-2</v>
      </c>
      <c r="E118" s="11">
        <v>0.12030852520643981</v>
      </c>
      <c r="F118" s="11">
        <f t="shared" si="73"/>
        <v>0.16589914270907571</v>
      </c>
      <c r="G118" s="200">
        <f t="shared" si="74"/>
        <v>3.6043092553817768E-2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1.9923721949461055</v>
      </c>
      <c r="C119" s="11">
        <v>3.3360032427283302</v>
      </c>
      <c r="D119" s="11">
        <f t="shared" ref="D119" si="87">C119-B119</f>
        <v>1.3436310477822246</v>
      </c>
      <c r="E119" s="11">
        <v>1.7662932465643653</v>
      </c>
      <c r="F119" s="11">
        <f t="shared" ref="F119" si="88">SUM(D119:E119)</f>
        <v>3.1099242943465901</v>
      </c>
      <c r="G119" s="200">
        <f t="shared" si="74"/>
        <v>4.3223944441953099E-2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55.331251198231115</v>
      </c>
      <c r="C120" s="11">
        <f t="shared" ref="C120:F120" si="89">SUM(C94:C119)</f>
        <v>68.787357555151075</v>
      </c>
      <c r="D120" s="11">
        <f t="shared" si="89"/>
        <v>13.456106356919966</v>
      </c>
      <c r="E120" s="11">
        <f t="shared" si="89"/>
        <v>34.278812529379287</v>
      </c>
      <c r="F120" s="11">
        <f t="shared" si="89"/>
        <v>47.734918886299262</v>
      </c>
      <c r="G120" s="200">
        <f t="shared" si="74"/>
        <v>3.2664116818288402E-2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1.0420198277576458</v>
      </c>
      <c r="C123" s="11">
        <v>1.0380375657460186</v>
      </c>
      <c r="D123" s="11">
        <f>C123-B123</f>
        <v>-3.9822620116272134E-3</v>
      </c>
      <c r="E123" s="11">
        <v>0.53170773834647578</v>
      </c>
      <c r="F123" s="11">
        <f>SUM(D123:E123)</f>
        <v>0.52772547633484856</v>
      </c>
      <c r="G123" s="200">
        <f>IF(B123&gt;0,(1+(E123/B123))^(1/($C$6-$B$6))-1,0)</f>
        <v>2.7866956215830685E-2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0.54688206730049438</v>
      </c>
      <c r="C124" s="11">
        <v>0.84867123945057621</v>
      </c>
      <c r="D124" s="11">
        <f t="shared" ref="D124:D139" si="92">C124-B124</f>
        <v>0.30178917215008183</v>
      </c>
      <c r="E124" s="11">
        <v>0.46500172086875963</v>
      </c>
      <c r="F124" s="11">
        <f t="shared" ref="F124:F131" si="93">SUM(D124:E124)</f>
        <v>0.7667908930188414</v>
      </c>
      <c r="G124" s="200">
        <f t="shared" ref="G124:G147" si="94">IF(B124&gt;0,(1+(E124/B124))^(1/($C$6-$B$6))-1,0)</f>
        <v>4.1875431440019595E-2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0.56110627819787418</v>
      </c>
      <c r="C125" s="11">
        <v>0.61482254993495755</v>
      </c>
      <c r="D125" s="11">
        <f t="shared" si="92"/>
        <v>5.3716271737083376E-2</v>
      </c>
      <c r="E125" s="11">
        <v>0.22019678950769209</v>
      </c>
      <c r="F125" s="11">
        <f t="shared" si="93"/>
        <v>0.27391306124477544</v>
      </c>
      <c r="G125" s="200">
        <f t="shared" si="94"/>
        <v>2.2315534437531204E-2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1.6923998566220375</v>
      </c>
      <c r="C126" s="11">
        <v>0.39699266608433792</v>
      </c>
      <c r="D126" s="11">
        <f t="shared" si="92"/>
        <v>-1.2954071905376996</v>
      </c>
      <c r="E126" s="11">
        <v>0.34916628008270001</v>
      </c>
      <c r="F126" s="11">
        <f t="shared" si="93"/>
        <v>-0.94624091045499958</v>
      </c>
      <c r="G126" s="200">
        <f t="shared" si="94"/>
        <v>1.2583154792171536E-2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0.24433455529038572</v>
      </c>
      <c r="C127" s="11">
        <v>0.16454627016651649</v>
      </c>
      <c r="D127" s="11">
        <f t="shared" si="92"/>
        <v>-7.9788285123869235E-2</v>
      </c>
      <c r="E127" s="11">
        <v>5.0051784205198756E-2</v>
      </c>
      <c r="F127" s="11">
        <f t="shared" si="93"/>
        <v>-2.9736500918670479E-2</v>
      </c>
      <c r="G127" s="200">
        <f>IF(B127&gt;0,(1+(E127/B127))^(1/($C$6-$B$6))-1,0)</f>
        <v>1.2501131991521586E-2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0.67012844622882417</v>
      </c>
      <c r="C128" s="11">
        <v>0.69519428323406429</v>
      </c>
      <c r="D128" s="11">
        <f t="shared" si="92"/>
        <v>2.5065837005240121E-2</v>
      </c>
      <c r="E128" s="11">
        <v>0.25726628673412555</v>
      </c>
      <c r="F128" s="11">
        <f t="shared" si="93"/>
        <v>0.28233212373936567</v>
      </c>
      <c r="G128" s="200">
        <f t="shared" si="94"/>
        <v>2.1896954282154102E-2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0.25567549719241855</v>
      </c>
      <c r="C129" s="11">
        <v>0.32990678656538081</v>
      </c>
      <c r="D129" s="11">
        <f t="shared" si="92"/>
        <v>7.423128937296225E-2</v>
      </c>
      <c r="E129" s="11">
        <v>0.12804587313770641</v>
      </c>
      <c r="F129" s="11">
        <f t="shared" si="93"/>
        <v>0.20227716251066866</v>
      </c>
      <c r="G129" s="200">
        <f t="shared" si="94"/>
        <v>2.7436819527318912E-2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0.93499171651650692</v>
      </c>
      <c r="C130" s="11">
        <v>0.44819982904126449</v>
      </c>
      <c r="D130" s="11">
        <f t="shared" si="92"/>
        <v>-0.48679188747524244</v>
      </c>
      <c r="E130" s="11">
        <v>0.28737990340770569</v>
      </c>
      <c r="F130" s="11">
        <f t="shared" si="93"/>
        <v>-0.19941198406753674</v>
      </c>
      <c r="G130" s="200">
        <f t="shared" si="94"/>
        <v>1.8027945136698698E-2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0.2061652265949078</v>
      </c>
      <c r="C131" s="11">
        <v>0.37863576832383866</v>
      </c>
      <c r="D131" s="11">
        <f t="shared" si="92"/>
        <v>0.17247054172893087</v>
      </c>
      <c r="E131" s="11">
        <v>0.11049850450821264</v>
      </c>
      <c r="F131" s="11">
        <f t="shared" si="93"/>
        <v>0.28296904623714347</v>
      </c>
      <c r="G131" s="200">
        <f t="shared" si="94"/>
        <v>2.902405519718454E-2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0.29071595320924959</v>
      </c>
      <c r="C132" s="11">
        <v>0.38017205037401636</v>
      </c>
      <c r="D132" s="11">
        <f t="shared" si="92"/>
        <v>8.9456097164766768E-2</v>
      </c>
      <c r="E132" s="11">
        <v>0.16211046807180177</v>
      </c>
      <c r="F132" s="11">
        <f t="shared" ref="F132:F133" si="95">SUM(D132:E132)</f>
        <v>0.25156656523656851</v>
      </c>
      <c r="G132" s="200">
        <f t="shared" si="94"/>
        <v>2.9984904278823388E-2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1.348170654185969</v>
      </c>
      <c r="C133" s="11">
        <v>1.4699228550052199</v>
      </c>
      <c r="D133" s="11">
        <f t="shared" si="92"/>
        <v>0.12175220081925087</v>
      </c>
      <c r="E133" s="11">
        <v>0.67694541157216825</v>
      </c>
      <c r="F133" s="11">
        <f t="shared" si="95"/>
        <v>0.79869761239141912</v>
      </c>
      <c r="G133" s="200">
        <f t="shared" si="94"/>
        <v>2.7496465541565041E-2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2.090248334361184</v>
      </c>
      <c r="C134" s="11">
        <v>2.4040685218811277</v>
      </c>
      <c r="D134" s="11">
        <f t="shared" si="92"/>
        <v>0.31382018751994378</v>
      </c>
      <c r="E134" s="11">
        <v>1.3142548110842283</v>
      </c>
      <c r="F134" s="11">
        <f t="shared" ref="F134:F137" si="96">SUM(D134:E134)</f>
        <v>1.628074998604172</v>
      </c>
      <c r="G134" s="200">
        <f t="shared" si="94"/>
        <v>3.3055664952629016E-2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0.40632130048439891</v>
      </c>
      <c r="C135" s="11">
        <v>0.549354084305544</v>
      </c>
      <c r="D135" s="11">
        <f t="shared" si="92"/>
        <v>0.14303278382114509</v>
      </c>
      <c r="E135" s="11">
        <v>0.31177218194417</v>
      </c>
      <c r="F135" s="11">
        <f t="shared" si="96"/>
        <v>0.45480496576531509</v>
      </c>
      <c r="G135" s="200">
        <f t="shared" si="94"/>
        <v>3.8693529822021899E-2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0.15115718103131034</v>
      </c>
      <c r="C136" s="11">
        <v>0.23974191883992346</v>
      </c>
      <c r="D136" s="11">
        <f t="shared" si="92"/>
        <v>8.8584737808613118E-2</v>
      </c>
      <c r="E136" s="11">
        <v>0.1377755231876544</v>
      </c>
      <c r="F136" s="11">
        <f t="shared" si="96"/>
        <v>0.22636026099626752</v>
      </c>
      <c r="G136" s="200">
        <f t="shared" si="94"/>
        <v>4.4137902876206336E-2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0.23445124361593517</v>
      </c>
      <c r="C137" s="11">
        <v>0.32481520978908207</v>
      </c>
      <c r="D137" s="11">
        <f t="shared" si="92"/>
        <v>9.0363966173146903E-2</v>
      </c>
      <c r="E137" s="11">
        <v>0.12177230656286897</v>
      </c>
      <c r="F137" s="11">
        <f t="shared" si="96"/>
        <v>0.21213627273601587</v>
      </c>
      <c r="G137" s="200">
        <f t="shared" si="94"/>
        <v>2.8279882192866257E-2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0.21059107942042946</v>
      </c>
      <c r="C138" s="11">
        <v>0.29771724459333843</v>
      </c>
      <c r="D138" s="11">
        <f t="shared" si="92"/>
        <v>8.712616517290897E-2</v>
      </c>
      <c r="E138" s="11">
        <v>0.13905879941105934</v>
      </c>
      <c r="F138" s="11">
        <f t="shared" ref="F138" si="97">SUM(D138:E138)</f>
        <v>0.22618496458396831</v>
      </c>
      <c r="G138" s="200">
        <f t="shared" si="94"/>
        <v>3.4378680518507565E-2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0.16067618485683874</v>
      </c>
      <c r="C139" s="11">
        <v>0.20569408607753109</v>
      </c>
      <c r="D139" s="11">
        <f t="shared" si="92"/>
        <v>4.5017901220692352E-2</v>
      </c>
      <c r="E139" s="11">
        <v>0.10532551744457166</v>
      </c>
      <c r="F139" s="11">
        <f t="shared" ref="F139" si="98">SUM(D139:E139)</f>
        <v>0.15034341866526402</v>
      </c>
      <c r="G139" s="200">
        <f t="shared" si="94"/>
        <v>3.4178552859753353E-2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2.2886934766623042</v>
      </c>
      <c r="C140" s="11">
        <v>2.663554121640805</v>
      </c>
      <c r="D140" s="11">
        <f>C140-B140</f>
        <v>0.3748606449785008</v>
      </c>
      <c r="E140" s="11">
        <v>1.4714160592499435</v>
      </c>
      <c r="F140" s="11">
        <f>SUM(D140:E140)</f>
        <v>1.8462767042284443</v>
      </c>
      <c r="G140" s="200">
        <f t="shared" si="94"/>
        <v>3.365162324456028E-2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0.40121744396494818</v>
      </c>
      <c r="C141" s="11">
        <v>0.629798182273132</v>
      </c>
      <c r="D141" s="11">
        <f t="shared" ref="D141:D147" si="99">C141-B141</f>
        <v>0.22858073830818382</v>
      </c>
      <c r="E141" s="11">
        <v>0.32212228442725344</v>
      </c>
      <c r="F141" s="11">
        <f t="shared" ref="F141:F142" si="100">SUM(D141:E141)</f>
        <v>0.55070302273543725</v>
      </c>
      <c r="G141" s="200">
        <f t="shared" si="94"/>
        <v>4.007382646603852E-2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1.4541806178583354E-2</v>
      </c>
      <c r="C142" s="11">
        <v>1.7478668950476221E-2</v>
      </c>
      <c r="D142" s="11">
        <f t="shared" si="99"/>
        <v>2.9368627718928675E-3</v>
      </c>
      <c r="E142" s="11">
        <v>8.694744501406176E-3</v>
      </c>
      <c r="F142" s="11">
        <f t="shared" si="100"/>
        <v>1.1631607273299044E-2</v>
      </c>
      <c r="G142" s="200">
        <f t="shared" si="94"/>
        <v>3.1739886751562363E-2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0.77427619733758524</v>
      </c>
      <c r="C143" s="11">
        <v>1.0021448320864139</v>
      </c>
      <c r="D143" s="11">
        <f t="shared" si="99"/>
        <v>0.22786863474882868</v>
      </c>
      <c r="E143" s="11">
        <v>0.45660641714789574</v>
      </c>
      <c r="F143" s="11">
        <f t="shared" ref="F143:F144" si="101">SUM(D143:E143)</f>
        <v>0.68447505189672442</v>
      </c>
      <c r="G143" s="200">
        <f t="shared" si="94"/>
        <v>3.1386356058876297E-2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0.27245170991034806</v>
      </c>
      <c r="C144" s="11">
        <v>0.54244848392760814</v>
      </c>
      <c r="D144" s="11">
        <f t="shared" si="99"/>
        <v>0.26999677401726008</v>
      </c>
      <c r="E144" s="11">
        <v>0.22683850412939732</v>
      </c>
      <c r="F144" s="11">
        <f t="shared" si="101"/>
        <v>0.4968352781466574</v>
      </c>
      <c r="G144" s="200">
        <f t="shared" si="94"/>
        <v>4.1208171287717255E-2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0.15140846118877571</v>
      </c>
      <c r="C145" s="11">
        <v>0.3253041734656909</v>
      </c>
      <c r="D145" s="11">
        <f t="shared" si="99"/>
        <v>0.17389571227691519</v>
      </c>
      <c r="E145" s="11">
        <v>0.1184563251526702</v>
      </c>
      <c r="F145" s="11">
        <f t="shared" ref="F145:F146" si="102">SUM(D145:E145)</f>
        <v>0.29235203742958538</v>
      </c>
      <c r="G145" s="200">
        <f t="shared" si="94"/>
        <v>3.9281200777263603E-2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0.24117745269088339</v>
      </c>
      <c r="C146" s="11">
        <v>0.40361184592243371</v>
      </c>
      <c r="D146" s="11">
        <f t="shared" si="99"/>
        <v>0.16243439323155032</v>
      </c>
      <c r="E146" s="11">
        <v>0.21062900340918542</v>
      </c>
      <c r="F146" s="11">
        <f t="shared" si="102"/>
        <v>0.37306339664073573</v>
      </c>
      <c r="G146" s="200">
        <f t="shared" si="94"/>
        <v>4.2736034297889525E-2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0.1185291852407617</v>
      </c>
      <c r="C147" s="11">
        <v>0.16423248260490242</v>
      </c>
      <c r="D147" s="11">
        <f t="shared" si="99"/>
        <v>4.5703297364140721E-2</v>
      </c>
      <c r="E147" s="11">
        <v>8.4173693772771702E-2</v>
      </c>
      <c r="F147" s="11">
        <f t="shared" ref="F147" si="103">SUM(D147:E147)</f>
        <v>0.12987699113691242</v>
      </c>
      <c r="G147" s="200">
        <f t="shared" si="94"/>
        <v>3.6419656679392176E-2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0.93407813786369243</v>
      </c>
      <c r="C148" s="11">
        <v>1.6143634389109496</v>
      </c>
      <c r="D148" s="11">
        <f t="shared" ref="D148" si="104">C148-B148</f>
        <v>0.68028530104725715</v>
      </c>
      <c r="E148" s="11">
        <v>0.77367519103707849</v>
      </c>
      <c r="F148" s="11">
        <f t="shared" ref="F148" si="105">SUM(D148:E148)</f>
        <v>1.4539604920843356</v>
      </c>
      <c r="G148" s="200">
        <f t="shared" ref="G148:G149" si="106">IF(B148&gt;0,(1+(E148/B148))^(1/($C$6-$B$6))-1,0)</f>
        <v>4.104490306651476E-2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16.24240927390429</v>
      </c>
      <c r="C149" s="11">
        <f t="shared" ref="C149:F149" si="107">SUM(C123:C148)</f>
        <v>18.149429159195147</v>
      </c>
      <c r="D149" s="11">
        <f t="shared" si="107"/>
        <v>1.9070198852908578</v>
      </c>
      <c r="E149" s="11">
        <f t="shared" si="107"/>
        <v>9.0409421229047027</v>
      </c>
      <c r="F149" s="11">
        <f t="shared" si="107"/>
        <v>10.947962008195558</v>
      </c>
      <c r="G149" s="200">
        <f t="shared" si="106"/>
        <v>2.9940839866240632E-2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1.5874432765757858</v>
      </c>
      <c r="C152" s="11">
        <v>1.5456430148961495</v>
      </c>
      <c r="D152" s="11">
        <f>C152-B152</f>
        <v>-4.1800261679636241E-2</v>
      </c>
      <c r="E152" s="11">
        <v>0.79725998247529906</v>
      </c>
      <c r="F152" s="11">
        <f>SUM(D152:E152)</f>
        <v>0.75545972079566281</v>
      </c>
      <c r="G152" s="200">
        <f>IF(B152&gt;0,(1+(E152/B152))^(1/($C$6-$B$6))-1,0)</f>
        <v>2.7501367688019807E-2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0.61604031254164027</v>
      </c>
      <c r="C153" s="11">
        <v>0.94897151448079553</v>
      </c>
      <c r="D153" s="11">
        <f t="shared" ref="D153:D168" si="110">C153-B153</f>
        <v>0.33293120193915526</v>
      </c>
      <c r="E153" s="11">
        <v>0.49951773807747429</v>
      </c>
      <c r="F153" s="11">
        <f t="shared" ref="F153:F160" si="111">SUM(D153:E153)</f>
        <v>0.8324489400166295</v>
      </c>
      <c r="G153" s="200">
        <f t="shared" ref="G153:G155" si="112">IF(B153&gt;0,(1+(E153/B153))^(1/($C$6-$B$6))-1,0)</f>
        <v>4.0380498217871263E-2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1.629858574385086</v>
      </c>
      <c r="C154" s="11">
        <v>1.5152469914383153</v>
      </c>
      <c r="D154" s="11">
        <f t="shared" si="110"/>
        <v>-0.11461158294677065</v>
      </c>
      <c r="E154" s="11">
        <v>0.54521348402897418</v>
      </c>
      <c r="F154" s="11">
        <f t="shared" si="111"/>
        <v>0.43060190108220353</v>
      </c>
      <c r="G154" s="200">
        <f t="shared" si="112"/>
        <v>1.9424143997900378E-2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0.34630495606863027</v>
      </c>
      <c r="C155" s="11">
        <v>0.38537853288815932</v>
      </c>
      <c r="D155" s="11">
        <f t="shared" si="110"/>
        <v>3.9073576819529054E-2</v>
      </c>
      <c r="E155" s="11">
        <v>0.18808527960423646</v>
      </c>
      <c r="F155" s="11">
        <f t="shared" si="111"/>
        <v>0.22715885642376552</v>
      </c>
      <c r="G155" s="200">
        <f t="shared" si="112"/>
        <v>2.9342695867606405E-2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0.12501536070651401</v>
      </c>
      <c r="C156" s="11">
        <v>9.2907684559786805E-2</v>
      </c>
      <c r="D156" s="11">
        <f t="shared" si="110"/>
        <v>-3.2107676146727201E-2</v>
      </c>
      <c r="E156" s="11">
        <v>5.1218467363316804E-2</v>
      </c>
      <c r="F156" s="11">
        <f t="shared" si="111"/>
        <v>1.9110791216589602E-2</v>
      </c>
      <c r="G156" s="200">
        <f>IF(B156&gt;0,(1+(E156/B156))^(1/($C$6-$B$6))-1,0)</f>
        <v>2.3155696208762233E-2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1.0364343373942817</v>
      </c>
      <c r="C157" s="11">
        <v>1.2585098910408308</v>
      </c>
      <c r="D157" s="11">
        <f t="shared" si="110"/>
        <v>0.22207555364654907</v>
      </c>
      <c r="E157" s="11">
        <v>0.5638039530235921</v>
      </c>
      <c r="F157" s="11">
        <f t="shared" si="111"/>
        <v>0.78587950667014117</v>
      </c>
      <c r="G157" s="200">
        <f t="shared" ref="G157:G178" si="113">IF(B157&gt;0,(1+(E157/B157))^(1/($C$6-$B$6))-1,0)</f>
        <v>2.9381102143018367E-2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0.56079612709175275</v>
      </c>
      <c r="C158" s="11">
        <v>0.45261992315060307</v>
      </c>
      <c r="D158" s="11">
        <f t="shared" si="110"/>
        <v>-0.10817620394114968</v>
      </c>
      <c r="E158" s="11">
        <v>0.17436138898688611</v>
      </c>
      <c r="F158" s="11">
        <f t="shared" si="111"/>
        <v>6.6185185045736422E-2</v>
      </c>
      <c r="G158" s="200">
        <f t="shared" si="113"/>
        <v>1.8212348593782846E-2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0.26060520743276416</v>
      </c>
      <c r="C159" s="11">
        <v>0.27266277769313263</v>
      </c>
      <c r="D159" s="11">
        <f t="shared" si="110"/>
        <v>1.2057570260368466E-2</v>
      </c>
      <c r="E159" s="11">
        <v>0.14641324972713152</v>
      </c>
      <c r="F159" s="11">
        <f t="shared" si="111"/>
        <v>0.15847081998749998</v>
      </c>
      <c r="G159" s="200">
        <f t="shared" si="113"/>
        <v>3.0169610543823611E-2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0.16084621280120504</v>
      </c>
      <c r="C160" s="11">
        <v>0.22169868997871095</v>
      </c>
      <c r="D160" s="11">
        <f t="shared" si="110"/>
        <v>6.0852477177505915E-2</v>
      </c>
      <c r="E160" s="11">
        <v>7.4571635826693738E-2</v>
      </c>
      <c r="F160" s="11">
        <f t="shared" si="111"/>
        <v>0.13542411300419965</v>
      </c>
      <c r="G160" s="200">
        <f t="shared" si="113"/>
        <v>2.5719400343979126E-2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0.30811906936497224</v>
      </c>
      <c r="C161" s="11">
        <v>0.27880358214900236</v>
      </c>
      <c r="D161" s="11">
        <f t="shared" si="110"/>
        <v>-2.9315487215969882E-2</v>
      </c>
      <c r="E161" s="11">
        <v>0.12995741457415452</v>
      </c>
      <c r="F161" s="11">
        <f t="shared" ref="F161:F162" si="114">SUM(D161:E161)</f>
        <v>0.10064192735818464</v>
      </c>
      <c r="G161" s="200">
        <f t="shared" si="113"/>
        <v>2.3737843116400592E-2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1.1709776124811644</v>
      </c>
      <c r="C162" s="11">
        <v>1.2354660863060918</v>
      </c>
      <c r="D162" s="11">
        <f t="shared" si="110"/>
        <v>6.4488473824927395E-2</v>
      </c>
      <c r="E162" s="11">
        <v>0.5562699117637514</v>
      </c>
      <c r="F162" s="11">
        <f t="shared" si="114"/>
        <v>0.6207583855886788</v>
      </c>
      <c r="G162" s="200">
        <f t="shared" si="113"/>
        <v>2.6251328797961326E-2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2.025649611091608</v>
      </c>
      <c r="C163" s="11">
        <v>2.2709387517569488</v>
      </c>
      <c r="D163" s="11">
        <f t="shared" si="110"/>
        <v>0.2452891406653408</v>
      </c>
      <c r="E163" s="11">
        <v>1.1571390229410432</v>
      </c>
      <c r="F163" s="11">
        <f t="shared" ref="F163:F166" si="115">SUM(D163:E163)</f>
        <v>1.402428163606384</v>
      </c>
      <c r="G163" s="200">
        <f t="shared" si="113"/>
        <v>3.0582819564408892E-2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0.32453137759396183</v>
      </c>
      <c r="C164" s="11">
        <v>0.39936756339565233</v>
      </c>
      <c r="D164" s="11">
        <f t="shared" si="110"/>
        <v>7.4836185801690491E-2</v>
      </c>
      <c r="E164" s="11">
        <v>0.2178940939622144</v>
      </c>
      <c r="F164" s="11">
        <f t="shared" si="115"/>
        <v>0.29273027976390487</v>
      </c>
      <c r="G164" s="200">
        <f t="shared" si="113"/>
        <v>3.483766048847281E-2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0.25104865543212918</v>
      </c>
      <c r="C165" s="11">
        <v>0.41507920515717933</v>
      </c>
      <c r="D165" s="11">
        <f t="shared" si="110"/>
        <v>0.16403054972505016</v>
      </c>
      <c r="E165" s="11">
        <v>0.204879559395934</v>
      </c>
      <c r="F165" s="11">
        <f t="shared" si="115"/>
        <v>0.36891010912098415</v>
      </c>
      <c r="G165" s="200">
        <f t="shared" si="113"/>
        <v>4.0581030638391358E-2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0.9755039616496548</v>
      </c>
      <c r="C166" s="11">
        <v>1.1445997442741045</v>
      </c>
      <c r="D166" s="11">
        <f t="shared" si="110"/>
        <v>0.16909578262444969</v>
      </c>
      <c r="E166" s="11">
        <v>0.45628451839049572</v>
      </c>
      <c r="F166" s="11">
        <f t="shared" si="115"/>
        <v>0.62538030101494546</v>
      </c>
      <c r="G166" s="200">
        <f t="shared" si="113"/>
        <v>2.5911713400878833E-2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0.31451051504096311</v>
      </c>
      <c r="C167" s="11">
        <v>0.41858449708263151</v>
      </c>
      <c r="D167" s="11">
        <f t="shared" si="110"/>
        <v>0.1040739820416684</v>
      </c>
      <c r="E167" s="11">
        <v>0.19721202628583992</v>
      </c>
      <c r="F167" s="11">
        <f t="shared" ref="F167" si="116">SUM(D167:E167)</f>
        <v>0.30128600832750829</v>
      </c>
      <c r="G167" s="200">
        <f t="shared" si="113"/>
        <v>3.2983279645048436E-2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0.17565691922220866</v>
      </c>
      <c r="C168" s="11">
        <v>0.22413634782526753</v>
      </c>
      <c r="D168" s="11">
        <f t="shared" si="110"/>
        <v>4.8479428603058872E-2</v>
      </c>
      <c r="E168" s="11">
        <v>0.10843674124600408</v>
      </c>
      <c r="F168" s="11">
        <f t="shared" ref="F168" si="117">SUM(D168:E168)</f>
        <v>0.15691616984906295</v>
      </c>
      <c r="G168" s="200">
        <f t="shared" si="113"/>
        <v>3.2570592121325959E-2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1.2045247756307391</v>
      </c>
      <c r="C169" s="11">
        <v>1.4679395653130847</v>
      </c>
      <c r="D169" s="11">
        <f>C169-B169</f>
        <v>0.26341478968234555</v>
      </c>
      <c r="E169" s="11">
        <v>0.80554795924409683</v>
      </c>
      <c r="F169" s="11">
        <f>SUM(D169:E169)</f>
        <v>1.0689627489264424</v>
      </c>
      <c r="G169" s="200">
        <f t="shared" si="113"/>
        <v>3.4728478881767222E-2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0.44992940068966386</v>
      </c>
      <c r="C170" s="11">
        <v>0.75641309209185648</v>
      </c>
      <c r="D170" s="11">
        <f t="shared" ref="D170:D176" si="118">C170-B170</f>
        <v>0.30648369140219262</v>
      </c>
      <c r="E170" s="11">
        <v>0.37681974777944005</v>
      </c>
      <c r="F170" s="11">
        <f t="shared" ref="F170:F171" si="119">SUM(D170:E170)</f>
        <v>0.68330343918163261</v>
      </c>
      <c r="G170" s="200">
        <f t="shared" si="113"/>
        <v>4.1394530066948931E-2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1.3418378696076773E-2</v>
      </c>
      <c r="C171" s="11">
        <v>1.2319051006542497E-2</v>
      </c>
      <c r="D171" s="11">
        <f t="shared" si="118"/>
        <v>-1.0993276895342758E-3</v>
      </c>
      <c r="E171" s="11">
        <v>7.4171919761686772E-3</v>
      </c>
      <c r="F171" s="11">
        <f t="shared" si="119"/>
        <v>6.3178642866344014E-3</v>
      </c>
      <c r="G171" s="200">
        <f t="shared" si="113"/>
        <v>2.9770288185584581E-2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0.63790942383820326</v>
      </c>
      <c r="C172" s="11">
        <v>0.76392641400079819</v>
      </c>
      <c r="D172" s="11">
        <f t="shared" si="118"/>
        <v>0.12601699016259493</v>
      </c>
      <c r="E172" s="11">
        <v>0.31469564080569168</v>
      </c>
      <c r="F172" s="11">
        <f t="shared" ref="F172:F173" si="120">SUM(D172:E172)</f>
        <v>0.44071263096828661</v>
      </c>
      <c r="G172" s="200">
        <f t="shared" si="113"/>
        <v>2.7094155324686398E-2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0.50030922841679804</v>
      </c>
      <c r="C173" s="11">
        <v>0.8154888626044805</v>
      </c>
      <c r="D173" s="11">
        <f t="shared" si="118"/>
        <v>0.31517963418768247</v>
      </c>
      <c r="E173" s="11">
        <v>0.32072946933300017</v>
      </c>
      <c r="F173" s="11">
        <f t="shared" si="120"/>
        <v>0.63590910352068264</v>
      </c>
      <c r="G173" s="200">
        <f t="shared" si="113"/>
        <v>3.3574233944808185E-2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0.33466236886673884</v>
      </c>
      <c r="C174" s="11">
        <v>0.68027117567209583</v>
      </c>
      <c r="D174" s="11">
        <f t="shared" si="118"/>
        <v>0.34560880680535699</v>
      </c>
      <c r="E174" s="11">
        <v>0.25706496759166736</v>
      </c>
      <c r="F174" s="11">
        <f t="shared" ref="F174:F175" si="121">SUM(D174:E174)</f>
        <v>0.6026737743970243</v>
      </c>
      <c r="G174" s="200">
        <f t="shared" si="113"/>
        <v>3.8725954683583641E-2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0.38420020748555789</v>
      </c>
      <c r="C175" s="11">
        <v>0.59966642921269397</v>
      </c>
      <c r="D175" s="11">
        <f t="shared" si="118"/>
        <v>0.21546622172713609</v>
      </c>
      <c r="E175" s="11">
        <v>0.32736256873845843</v>
      </c>
      <c r="F175" s="11">
        <f t="shared" si="121"/>
        <v>0.54282879046559451</v>
      </c>
      <c r="G175" s="200">
        <f t="shared" si="113"/>
        <v>4.1942393170873116E-2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0.14305714331812899</v>
      </c>
      <c r="C176" s="11">
        <v>0.17430929902930212</v>
      </c>
      <c r="D176" s="11">
        <f t="shared" si="118"/>
        <v>3.1252155711173124E-2</v>
      </c>
      <c r="E176" s="11">
        <v>8.6078827112166439E-2</v>
      </c>
      <c r="F176" s="11">
        <f t="shared" ref="F176" si="122">SUM(D176:E176)</f>
        <v>0.11733098282333956</v>
      </c>
      <c r="G176" s="200">
        <f t="shared" si="113"/>
        <v>3.1903094571733348E-2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0.86323444212086187</v>
      </c>
      <c r="C177" s="11">
        <v>1.4713971785448035</v>
      </c>
      <c r="D177" s="11">
        <f t="shared" ref="D177" si="123">C177-B177</f>
        <v>0.60816273642394159</v>
      </c>
      <c r="E177" s="11">
        <v>0.72693881775498026</v>
      </c>
      <c r="F177" s="11">
        <f t="shared" ref="F177" si="124">SUM(D177:E177)</f>
        <v>1.3351015541789217</v>
      </c>
      <c r="G177" s="200">
        <f t="shared" si="113"/>
        <v>4.1568200924310794E-2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16.400587455937096</v>
      </c>
      <c r="C178" s="11">
        <f t="shared" ref="C178:F178" si="125">SUM(C152:C177)</f>
        <v>19.822345865549018</v>
      </c>
      <c r="D178" s="11">
        <f t="shared" si="125"/>
        <v>3.4217584096119285</v>
      </c>
      <c r="E178" s="11">
        <f t="shared" si="125"/>
        <v>9.2911736580087112</v>
      </c>
      <c r="F178" s="11">
        <f t="shared" si="125"/>
        <v>12.71293206762064</v>
      </c>
      <c r="G178" s="200">
        <f t="shared" si="113"/>
        <v>3.0375755734959764E-2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3.8350619591489741</v>
      </c>
      <c r="C181" s="11">
        <v>3.7709465920001746</v>
      </c>
      <c r="D181" s="11">
        <f>C181-B181</f>
        <v>-6.4115367148799507E-2</v>
      </c>
      <c r="E181" s="11">
        <v>1.6122279550061933</v>
      </c>
      <c r="F181" s="11">
        <f>SUM(D181:E181)</f>
        <v>1.5481125878573938</v>
      </c>
      <c r="G181" s="200">
        <f>IF(B181&gt;0,(1+(E181/B181))^(1/($C$6-$B$6))-1,0)</f>
        <v>2.3671330418120862E-2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1.4483647634925816</v>
      </c>
      <c r="C182" s="11">
        <v>1.8408888680646747</v>
      </c>
      <c r="D182" s="11">
        <f t="shared" ref="D182:D197" si="128">C182-B182</f>
        <v>0.39252410457209308</v>
      </c>
      <c r="E182" s="11">
        <v>0.82034989057334484</v>
      </c>
      <c r="F182" s="11">
        <f t="shared" ref="F182:F189" si="129">SUM(D182:E182)</f>
        <v>1.2128739951454379</v>
      </c>
      <c r="G182" s="200">
        <f t="shared" ref="G182:G184" si="130">IF(B182&gt;0,(1+(E182/B182))^(1/($C$6-$B$6))-1,0)</f>
        <v>3.0370608134598687E-2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2.5662409716656902</v>
      </c>
      <c r="C183" s="11">
        <v>2.598768881183469</v>
      </c>
      <c r="D183" s="11">
        <f t="shared" si="128"/>
        <v>3.2527909517778841E-2</v>
      </c>
      <c r="E183" s="11">
        <v>0.7646201058405464</v>
      </c>
      <c r="F183" s="11">
        <f t="shared" si="129"/>
        <v>0.79714801535832525</v>
      </c>
      <c r="G183" s="200">
        <f t="shared" si="130"/>
        <v>1.7537926739960241E-2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1.4870104090316989</v>
      </c>
      <c r="C184" s="11">
        <v>1.5947486513079034</v>
      </c>
      <c r="D184" s="11">
        <f t="shared" si="128"/>
        <v>0.10773824227620454</v>
      </c>
      <c r="E184" s="11">
        <v>0.91326794077777462</v>
      </c>
      <c r="F184" s="11">
        <f t="shared" si="129"/>
        <v>1.0210061830539792</v>
      </c>
      <c r="G184" s="200">
        <f t="shared" si="130"/>
        <v>3.243608020964861E-2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0.51868181030173244</v>
      </c>
      <c r="C185" s="11">
        <v>0.54604792804264735</v>
      </c>
      <c r="D185" s="11">
        <f t="shared" si="128"/>
        <v>2.7366117740914908E-2</v>
      </c>
      <c r="E185" s="11">
        <v>0.23558294022449447</v>
      </c>
      <c r="F185" s="11">
        <f t="shared" si="129"/>
        <v>0.26294905796540935</v>
      </c>
      <c r="G185" s="200">
        <f>IF(B185&gt;0,(1+(E185/B185))^(1/($C$6-$B$6))-1,0)</f>
        <v>2.527771918144639E-2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2.5286711700671729</v>
      </c>
      <c r="C186" s="11">
        <v>3.0695515461452079</v>
      </c>
      <c r="D186" s="11">
        <f t="shared" si="128"/>
        <v>0.54088037607803496</v>
      </c>
      <c r="E186" s="11">
        <v>1.2161679972646999</v>
      </c>
      <c r="F186" s="11">
        <f t="shared" si="129"/>
        <v>1.7570483733427349</v>
      </c>
      <c r="G186" s="200">
        <f t="shared" ref="G186:G205" si="131">IF(B186&gt;0,(1+(E186/B186))^(1/($C$6-$B$6))-1,0)</f>
        <v>2.6524661779836256E-2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0.95416532147446487</v>
      </c>
      <c r="C187" s="11">
        <v>0.64136228182353183</v>
      </c>
      <c r="D187" s="11">
        <f t="shared" si="128"/>
        <v>-0.31280303965093303</v>
      </c>
      <c r="E187" s="11">
        <v>0.25583376708394584</v>
      </c>
      <c r="F187" s="11">
        <f t="shared" si="129"/>
        <v>-5.6969272566987195E-2</v>
      </c>
      <c r="G187" s="200">
        <f t="shared" si="131"/>
        <v>1.5961914165950164E-2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1.0442512690342429</v>
      </c>
      <c r="C188" s="11">
        <v>1.1294206261685189</v>
      </c>
      <c r="D188" s="11">
        <f t="shared" si="128"/>
        <v>8.516935713427598E-2</v>
      </c>
      <c r="E188" s="11">
        <v>0.62636489580340104</v>
      </c>
      <c r="F188" s="11">
        <f t="shared" si="129"/>
        <v>0.71153425293767703</v>
      </c>
      <c r="G188" s="200">
        <f t="shared" si="131"/>
        <v>3.182198667337488E-2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0.59162025952575892</v>
      </c>
      <c r="C189" s="11">
        <v>0.74748757848730452</v>
      </c>
      <c r="D189" s="11">
        <f t="shared" si="128"/>
        <v>0.1558673189615456</v>
      </c>
      <c r="E189" s="11">
        <v>0.18239874703406928</v>
      </c>
      <c r="F189" s="11">
        <f t="shared" si="129"/>
        <v>0.33826606599561487</v>
      </c>
      <c r="G189" s="200">
        <f t="shared" si="131"/>
        <v>1.8076874259677966E-2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0.90638341068320416</v>
      </c>
      <c r="C190" s="11">
        <v>0.93384575460459784</v>
      </c>
      <c r="D190" s="11">
        <f t="shared" si="128"/>
        <v>2.7462343921393684E-2</v>
      </c>
      <c r="E190" s="11">
        <v>0.34726516589217377</v>
      </c>
      <c r="F190" s="11">
        <f t="shared" ref="F190:F191" si="132">SUM(D190:E190)</f>
        <v>0.37472750981356745</v>
      </c>
      <c r="G190" s="200">
        <f t="shared" si="131"/>
        <v>2.1858882179765171E-2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3.3660587865345577</v>
      </c>
      <c r="C191" s="11">
        <v>3.0413945081263472</v>
      </c>
      <c r="D191" s="11">
        <f t="shared" si="128"/>
        <v>-0.32466427840821055</v>
      </c>
      <c r="E191" s="11">
        <v>1.3121590204199098</v>
      </c>
      <c r="F191" s="11">
        <f t="shared" si="132"/>
        <v>0.98749474201169929</v>
      </c>
      <c r="G191" s="200">
        <f t="shared" si="131"/>
        <v>2.218753988188249E-2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5.8955046571942953</v>
      </c>
      <c r="C192" s="11">
        <v>4.6839165206740363</v>
      </c>
      <c r="D192" s="11">
        <f t="shared" si="128"/>
        <v>-1.211588136520259</v>
      </c>
      <c r="E192" s="11">
        <v>2.3892081022639271</v>
      </c>
      <c r="F192" s="11">
        <f t="shared" ref="F192:F195" si="133">SUM(D192:E192)</f>
        <v>1.1776199657436681</v>
      </c>
      <c r="G192" s="200">
        <f t="shared" si="131"/>
        <v>2.2940636199942688E-2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1.0528551249474472</v>
      </c>
      <c r="C193" s="11">
        <v>0.38841884911155922</v>
      </c>
      <c r="D193" s="11">
        <f t="shared" si="128"/>
        <v>-0.66443627583588794</v>
      </c>
      <c r="E193" s="11">
        <v>0.42413489413065802</v>
      </c>
      <c r="F193" s="11">
        <f t="shared" si="133"/>
        <v>-0.24030138170522991</v>
      </c>
      <c r="G193" s="200">
        <f t="shared" si="131"/>
        <v>2.2823261388870142E-2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0.40025573674153342</v>
      </c>
      <c r="C194" s="11">
        <v>0.44016188545799245</v>
      </c>
      <c r="D194" s="11">
        <f t="shared" si="128"/>
        <v>3.9906148716459033E-2</v>
      </c>
      <c r="E194" s="11">
        <v>0.22876831743500747</v>
      </c>
      <c r="F194" s="11">
        <f t="shared" si="133"/>
        <v>0.26867446615146651</v>
      </c>
      <c r="G194" s="200">
        <f t="shared" si="131"/>
        <v>3.0596458833815676E-2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5.1979383720603245</v>
      </c>
      <c r="C195" s="11">
        <v>5.0933381719643149</v>
      </c>
      <c r="D195" s="11">
        <f t="shared" si="128"/>
        <v>-0.10460020009600957</v>
      </c>
      <c r="E195" s="11">
        <v>1.8182615539970044</v>
      </c>
      <c r="F195" s="11">
        <f t="shared" si="133"/>
        <v>1.7136613539009948</v>
      </c>
      <c r="G195" s="200">
        <f t="shared" si="131"/>
        <v>2.0198597071823254E-2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3.2268914154020023</v>
      </c>
      <c r="C196" s="11">
        <v>3.0459763868011813</v>
      </c>
      <c r="D196" s="11">
        <f t="shared" si="128"/>
        <v>-0.18091502860082098</v>
      </c>
      <c r="E196" s="11">
        <v>1.2403175063956016</v>
      </c>
      <c r="F196" s="11">
        <f t="shared" ref="F196" si="134">SUM(D196:E196)</f>
        <v>1.0594024777947806</v>
      </c>
      <c r="G196" s="200">
        <f t="shared" si="131"/>
        <v>2.1919753725981206E-2</v>
      </c>
    </row>
    <row r="197" spans="1:14" x14ac:dyDescent="0.2">
      <c r="A197" t="str">
        <f t="shared" si="127"/>
        <v>54 Textiles, printing and other skilled trades</v>
      </c>
      <c r="B197" s="11">
        <v>1.1701788980559333</v>
      </c>
      <c r="C197" s="11">
        <v>1.2494308713918416</v>
      </c>
      <c r="D197" s="11">
        <f t="shared" si="128"/>
        <v>7.9251973335908277E-2</v>
      </c>
      <c r="E197" s="11">
        <v>0.51059787966975612</v>
      </c>
      <c r="F197" s="11">
        <f t="shared" ref="F197" si="135">SUM(D197:E197)</f>
        <v>0.58984985300566439</v>
      </c>
      <c r="G197" s="200">
        <f t="shared" si="131"/>
        <v>2.4433688471002357E-2</v>
      </c>
    </row>
    <row r="198" spans="1:14" x14ac:dyDescent="0.2">
      <c r="A198" t="str">
        <f t="shared" si="127"/>
        <v>61 Caring personal service occupations</v>
      </c>
      <c r="B198" s="11">
        <v>7.4928406783216852</v>
      </c>
      <c r="C198" s="11">
        <v>9.1735117544909546</v>
      </c>
      <c r="D198" s="11">
        <f>C198-B198</f>
        <v>1.6806710761692694</v>
      </c>
      <c r="E198" s="11">
        <v>4.7941282730780399</v>
      </c>
      <c r="F198" s="11">
        <f>SUM(D198:E198)</f>
        <v>6.4747993492473093</v>
      </c>
      <c r="G198" s="200">
        <f t="shared" si="131"/>
        <v>3.352237726864149E-2</v>
      </c>
    </row>
    <row r="199" spans="1:14" x14ac:dyDescent="0.2">
      <c r="A199" t="str">
        <f t="shared" si="127"/>
        <v>62 Leisure, travel and related personal service occupations</v>
      </c>
      <c r="B199" s="11">
        <v>1.3376421345554672</v>
      </c>
      <c r="C199" s="11">
        <v>1.2176179779121454</v>
      </c>
      <c r="D199" s="11">
        <f t="shared" ref="D199:D205" si="136">C199-B199</f>
        <v>-0.12002415664332178</v>
      </c>
      <c r="E199" s="11">
        <v>0.57804526838596504</v>
      </c>
      <c r="F199" s="11">
        <f t="shared" ref="F199:F200" si="137">SUM(D199:E199)</f>
        <v>0.45802111174264326</v>
      </c>
      <c r="G199" s="200">
        <f t="shared" si="131"/>
        <v>2.4233509074867543E-2</v>
      </c>
    </row>
    <row r="200" spans="1:14" x14ac:dyDescent="0.2">
      <c r="A200" t="str">
        <f t="shared" si="127"/>
        <v>63 Community and civil enforcement occupations</v>
      </c>
      <c r="B200" s="11">
        <v>4.7958603068764469E-2</v>
      </c>
      <c r="C200" s="11">
        <v>3.8022852204350227E-2</v>
      </c>
      <c r="D200" s="11">
        <f t="shared" si="136"/>
        <v>-9.9357508644142417E-3</v>
      </c>
      <c r="E200" s="11">
        <v>1.3437581817200854E-2</v>
      </c>
      <c r="F200" s="11">
        <f t="shared" si="137"/>
        <v>3.5018309527866127E-3</v>
      </c>
      <c r="G200" s="200">
        <f t="shared" si="131"/>
        <v>1.6603632970702664E-2</v>
      </c>
    </row>
    <row r="201" spans="1:14" x14ac:dyDescent="0.2">
      <c r="A201" t="str">
        <f t="shared" si="127"/>
        <v>71 Sales occupations</v>
      </c>
      <c r="B201" s="11">
        <v>4.2503316460276501</v>
      </c>
      <c r="C201" s="11">
        <v>4.1386848869368826</v>
      </c>
      <c r="D201" s="11">
        <f t="shared" si="136"/>
        <v>-0.11164675909076749</v>
      </c>
      <c r="E201" s="11">
        <v>1.8189034924302361</v>
      </c>
      <c r="F201" s="11">
        <f t="shared" ref="F201:F202" si="138">SUM(D201:E201)</f>
        <v>1.7072567333394686</v>
      </c>
      <c r="G201" s="200">
        <f t="shared" si="131"/>
        <v>2.4033292609177748E-2</v>
      </c>
    </row>
    <row r="202" spans="1:14" x14ac:dyDescent="0.2">
      <c r="A202" t="str">
        <f t="shared" si="127"/>
        <v>72 Customer service occupations</v>
      </c>
      <c r="B202" s="11">
        <v>1.4059300349595194</v>
      </c>
      <c r="C202" s="11">
        <v>2.1252017463444868</v>
      </c>
      <c r="D202" s="11">
        <f t="shared" si="136"/>
        <v>0.71927171138496737</v>
      </c>
      <c r="E202" s="11">
        <v>0.78363571199276727</v>
      </c>
      <c r="F202" s="11">
        <f t="shared" si="138"/>
        <v>1.5029074233777346</v>
      </c>
      <c r="G202" s="200">
        <f t="shared" si="131"/>
        <v>2.997405607522774E-2</v>
      </c>
    </row>
    <row r="203" spans="1:14" x14ac:dyDescent="0.2">
      <c r="A203" t="str">
        <f t="shared" si="127"/>
        <v>81 Process, plant and machine operatives</v>
      </c>
      <c r="B203" s="11">
        <v>2.1743849131697579</v>
      </c>
      <c r="C203" s="11">
        <v>3.5331612444089568</v>
      </c>
      <c r="D203" s="11">
        <f t="shared" si="136"/>
        <v>1.3587763312391989</v>
      </c>
      <c r="E203" s="11">
        <v>1.1637804561968685</v>
      </c>
      <c r="F203" s="11">
        <f t="shared" ref="F203:F204" si="139">SUM(D203:E203)</f>
        <v>2.5225567874360673</v>
      </c>
      <c r="G203" s="200">
        <f t="shared" si="131"/>
        <v>2.899064894893022E-2</v>
      </c>
    </row>
    <row r="204" spans="1:14" x14ac:dyDescent="0.2">
      <c r="A204" t="str">
        <f t="shared" si="127"/>
        <v>82 Transport and mobile machine drivers and operatives</v>
      </c>
      <c r="B204" s="11">
        <v>2.200706729614708</v>
      </c>
      <c r="C204" s="11">
        <v>3.2417693931146601</v>
      </c>
      <c r="D204" s="11">
        <f t="shared" si="136"/>
        <v>1.041062663499952</v>
      </c>
      <c r="E204" s="11">
        <v>1.448343937597089</v>
      </c>
      <c r="F204" s="11">
        <f t="shared" si="139"/>
        <v>2.4894066010970413</v>
      </c>
      <c r="G204" s="200">
        <f t="shared" si="131"/>
        <v>3.4287274882256469E-2</v>
      </c>
    </row>
    <row r="205" spans="1:14" x14ac:dyDescent="0.2">
      <c r="A205" t="str">
        <f t="shared" si="127"/>
        <v>91 Elementary trades and related occupations</v>
      </c>
      <c r="B205" s="11">
        <v>0.68230349281261471</v>
      </c>
      <c r="C205" s="11">
        <v>0.84474971091303852</v>
      </c>
      <c r="D205" s="11">
        <f t="shared" si="136"/>
        <v>0.16244621810042381</v>
      </c>
      <c r="E205" s="11">
        <v>0.26229579330615777</v>
      </c>
      <c r="F205" s="11">
        <f t="shared" ref="F205" si="140">SUM(D205:E205)</f>
        <v>0.42474201140658158</v>
      </c>
      <c r="G205" s="200">
        <f t="shared" si="131"/>
        <v>2.1922594062888878E-2</v>
      </c>
    </row>
    <row r="206" spans="1:14" x14ac:dyDescent="0.2">
      <c r="A206" t="str">
        <f t="shared" si="127"/>
        <v>92 Elementary administration and service occupations</v>
      </c>
      <c r="B206" s="11">
        <v>4.2241029089341984</v>
      </c>
      <c r="C206" s="11">
        <v>4.0652286372506206</v>
      </c>
      <c r="D206" s="11">
        <f t="shared" ref="D206" si="141">C206-B206</f>
        <v>-0.15887427168357782</v>
      </c>
      <c r="E206" s="11">
        <v>2.1022413671416782</v>
      </c>
      <c r="F206" s="11">
        <f t="shared" ref="F206" si="142">SUM(D206:E206)</f>
        <v>1.9433670954581004</v>
      </c>
      <c r="G206" s="200">
        <f t="shared" ref="G206:G207" si="143">IF(B206&gt;0,(1+(E206/B206))^(1/($C$6-$B$6))-1,0)</f>
        <v>2.7293536124052942E-2</v>
      </c>
    </row>
    <row r="207" spans="1:14" x14ac:dyDescent="0.2">
      <c r="A207" t="str">
        <f t="shared" si="127"/>
        <v>All occupations</v>
      </c>
      <c r="B207" s="11">
        <f>SUM(B181:B206)</f>
        <v>60.006335476825981</v>
      </c>
      <c r="C207" s="11">
        <f t="shared" ref="C207:F207" si="144">SUM(C181:C206)</f>
        <v>63.193654104931397</v>
      </c>
      <c r="D207" s="11">
        <f t="shared" si="144"/>
        <v>3.1873186281054187</v>
      </c>
      <c r="E207" s="11">
        <f t="shared" si="144"/>
        <v>27.862338561758513</v>
      </c>
      <c r="F207" s="11">
        <f t="shared" si="144"/>
        <v>31.049657189863929</v>
      </c>
      <c r="G207" s="200">
        <f t="shared" si="143"/>
        <v>2.5752217422786217E-2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2.9425377455974346</v>
      </c>
      <c r="C210" s="11">
        <v>2.3616579089101108</v>
      </c>
      <c r="D210" s="11">
        <f>C210-B210</f>
        <v>-0.58087983668732379</v>
      </c>
      <c r="E210" s="11">
        <v>1.2596512397898889</v>
      </c>
      <c r="F210" s="11">
        <f>SUM(D210:E210)</f>
        <v>0.67877140310256512</v>
      </c>
      <c r="G210" s="200">
        <f>IF(B210&gt;0,(1+(E210/B210))^(1/($C$6-$B$6))-1,0)</f>
        <v>2.4039956539669394E-2</v>
      </c>
    </row>
    <row r="211" spans="1:7" x14ac:dyDescent="0.2">
      <c r="A211" t="str">
        <f t="shared" si="146"/>
        <v>12 Other managers and proprietors</v>
      </c>
      <c r="B211" s="11">
        <v>1.6391140871788332</v>
      </c>
      <c r="C211" s="11">
        <v>2.0260156452563374</v>
      </c>
      <c r="D211" s="11">
        <f t="shared" ref="D211:D226" si="147">C211-B211</f>
        <v>0.38690155807750415</v>
      </c>
      <c r="E211" s="11">
        <v>1.1743026910894399</v>
      </c>
      <c r="F211" s="11">
        <f t="shared" ref="F211:F218" si="148">SUM(D211:E211)</f>
        <v>1.561204249166944</v>
      </c>
      <c r="G211" s="200">
        <f t="shared" ref="G211:G213" si="149">IF(B211&gt;0,(1+(E211/B211))^(1/($C$6-$B$6))-1,0)</f>
        <v>3.6672694005201789E-2</v>
      </c>
    </row>
    <row r="212" spans="1:7" x14ac:dyDescent="0.2">
      <c r="A212" t="str">
        <f t="shared" si="146"/>
        <v>21 Science, research, engineering and technology professionals</v>
      </c>
      <c r="B212" s="11">
        <v>1.7068936961632744</v>
      </c>
      <c r="C212" s="11">
        <v>1.4976035755650328</v>
      </c>
      <c r="D212" s="11">
        <f t="shared" si="147"/>
        <v>-0.20929012059824159</v>
      </c>
      <c r="E212" s="11">
        <v>0.56563604255366962</v>
      </c>
      <c r="F212" s="11">
        <f t="shared" si="148"/>
        <v>0.35634592195542802</v>
      </c>
      <c r="G212" s="200">
        <f t="shared" si="149"/>
        <v>1.9264441239768004E-2</v>
      </c>
    </row>
    <row r="213" spans="1:7" x14ac:dyDescent="0.2">
      <c r="A213" t="str">
        <f t="shared" si="146"/>
        <v>22 Health professionals</v>
      </c>
      <c r="B213" s="11">
        <v>1.076207182495303</v>
      </c>
      <c r="C213" s="11">
        <v>0.96868367990287962</v>
      </c>
      <c r="D213" s="11">
        <f t="shared" si="147"/>
        <v>-0.10752350259242338</v>
      </c>
      <c r="E213" s="11">
        <v>0.58227424445564813</v>
      </c>
      <c r="F213" s="11">
        <f t="shared" si="148"/>
        <v>0.47475074186322475</v>
      </c>
      <c r="G213" s="200">
        <f t="shared" si="149"/>
        <v>2.9250251386049086E-2</v>
      </c>
    </row>
    <row r="214" spans="1:7" x14ac:dyDescent="0.2">
      <c r="A214" t="str">
        <f t="shared" si="146"/>
        <v>23 Teaching and other educational professionals</v>
      </c>
      <c r="B214" s="11">
        <v>0.40159108329157095</v>
      </c>
      <c r="C214" s="11">
        <v>0.32732551439451962</v>
      </c>
      <c r="D214" s="11">
        <f t="shared" si="147"/>
        <v>-7.4265568897051326E-2</v>
      </c>
      <c r="E214" s="11">
        <v>0.19427714758843651</v>
      </c>
      <c r="F214" s="11">
        <f t="shared" si="148"/>
        <v>0.12001157869138518</v>
      </c>
      <c r="G214" s="200">
        <f>IF(B214&gt;0,(1+(E214/B214))^(1/($C$6-$B$6))-1,0)</f>
        <v>2.6654727530973421E-2</v>
      </c>
    </row>
    <row r="215" spans="1:7" x14ac:dyDescent="0.2">
      <c r="A215" t="str">
        <f t="shared" si="146"/>
        <v>24 Business, media and public service professionals</v>
      </c>
      <c r="B215" s="11">
        <v>1.6550427076487253</v>
      </c>
      <c r="C215" s="11">
        <v>1.5444807878012419</v>
      </c>
      <c r="D215" s="11">
        <f t="shared" si="147"/>
        <v>-0.11056191984748343</v>
      </c>
      <c r="E215" s="11">
        <v>0.72707330456704111</v>
      </c>
      <c r="F215" s="11">
        <f t="shared" si="148"/>
        <v>0.61651138471955769</v>
      </c>
      <c r="G215" s="200">
        <f t="shared" ref="G215:G234" si="150">IF(B215&gt;0,(1+(E215/B215))^(1/($C$6-$B$6))-1,0)</f>
        <v>2.4574588314466128E-2</v>
      </c>
    </row>
    <row r="216" spans="1:7" x14ac:dyDescent="0.2">
      <c r="A216" t="str">
        <f t="shared" si="146"/>
        <v>31 Science, engineering and technology associate professionals</v>
      </c>
      <c r="B216" s="11">
        <v>0.78455586463562454</v>
      </c>
      <c r="C216" s="11">
        <v>0.64551483113074326</v>
      </c>
      <c r="D216" s="11">
        <f t="shared" si="147"/>
        <v>-0.13904103350488128</v>
      </c>
      <c r="E216" s="11">
        <v>0.25956360810213508</v>
      </c>
      <c r="F216" s="11">
        <f t="shared" si="148"/>
        <v>0.1205225745972538</v>
      </c>
      <c r="G216" s="200">
        <f t="shared" si="150"/>
        <v>1.923678234905446E-2</v>
      </c>
    </row>
    <row r="217" spans="1:7" x14ac:dyDescent="0.2">
      <c r="A217" t="str">
        <f t="shared" si="146"/>
        <v>32 Health and social care associate professionals</v>
      </c>
      <c r="B217" s="11">
        <v>0.74136172879879947</v>
      </c>
      <c r="C217" s="11">
        <v>0.59806255684822696</v>
      </c>
      <c r="D217" s="11">
        <f t="shared" si="147"/>
        <v>-0.14329917195057251</v>
      </c>
      <c r="E217" s="11">
        <v>0.38136103452531722</v>
      </c>
      <c r="F217" s="11">
        <f t="shared" si="148"/>
        <v>0.23806186257474471</v>
      </c>
      <c r="G217" s="200">
        <f t="shared" si="150"/>
        <v>2.8054545624657479E-2</v>
      </c>
    </row>
    <row r="218" spans="1:7" x14ac:dyDescent="0.2">
      <c r="A218" t="str">
        <f t="shared" si="146"/>
        <v>33 Protective service occupations</v>
      </c>
      <c r="B218" s="11">
        <v>0.68944458549011811</v>
      </c>
      <c r="C218" s="11">
        <v>0.74822204167195905</v>
      </c>
      <c r="D218" s="11">
        <f t="shared" si="147"/>
        <v>5.8777456181840937E-2</v>
      </c>
      <c r="E218" s="11">
        <v>0.24315070623922941</v>
      </c>
      <c r="F218" s="11">
        <f t="shared" si="148"/>
        <v>0.30192816242107035</v>
      </c>
      <c r="G218" s="200">
        <f t="shared" si="150"/>
        <v>2.0343158613155943E-2</v>
      </c>
    </row>
    <row r="219" spans="1:7" x14ac:dyDescent="0.2">
      <c r="A219" t="str">
        <f t="shared" si="146"/>
        <v>34 Culture, media and sports occupations</v>
      </c>
      <c r="B219" s="11">
        <v>0.39258409704205643</v>
      </c>
      <c r="C219" s="11">
        <v>0.24644839070182936</v>
      </c>
      <c r="D219" s="11">
        <f t="shared" si="147"/>
        <v>-0.14613570634022707</v>
      </c>
      <c r="E219" s="11">
        <v>0.1177655051637739</v>
      </c>
      <c r="F219" s="11">
        <f t="shared" ref="F219:F220" si="151">SUM(D219:E219)</f>
        <v>-2.8370201176453169E-2</v>
      </c>
      <c r="G219" s="200">
        <f t="shared" si="150"/>
        <v>1.7643520771466692E-2</v>
      </c>
    </row>
    <row r="220" spans="1:7" x14ac:dyDescent="0.2">
      <c r="A220" t="str">
        <f t="shared" si="146"/>
        <v>35 Business and public service associate professionals</v>
      </c>
      <c r="B220" s="11">
        <v>2.6240599752590255</v>
      </c>
      <c r="C220" s="11">
        <v>2.0246768434542086</v>
      </c>
      <c r="D220" s="11">
        <f t="shared" si="147"/>
        <v>-0.59938313180481684</v>
      </c>
      <c r="E220" s="11">
        <v>0.96739321705015757</v>
      </c>
      <c r="F220" s="11">
        <f t="shared" si="151"/>
        <v>0.36801008524534073</v>
      </c>
      <c r="G220" s="200">
        <f t="shared" si="150"/>
        <v>2.1142684138514722E-2</v>
      </c>
    </row>
    <row r="221" spans="1:7" x14ac:dyDescent="0.2">
      <c r="A221" t="str">
        <f t="shared" si="146"/>
        <v>41 Administrative occupations</v>
      </c>
      <c r="B221" s="11">
        <v>6.8133627998811219</v>
      </c>
      <c r="C221" s="11">
        <v>4.7253369908135436</v>
      </c>
      <c r="D221" s="11">
        <f t="shared" si="147"/>
        <v>-2.0880258090675783</v>
      </c>
      <c r="E221" s="11">
        <v>2.6286857338322278</v>
      </c>
      <c r="F221" s="11">
        <f t="shared" ref="F221:F224" si="152">SUM(D221:E221)</f>
        <v>0.54065992476464952</v>
      </c>
      <c r="G221" s="200">
        <f t="shared" si="150"/>
        <v>2.1990787330755879E-2</v>
      </c>
    </row>
    <row r="222" spans="1:7" x14ac:dyDescent="0.2">
      <c r="A222" t="str">
        <f t="shared" si="146"/>
        <v>42 Secretarial and related occupations</v>
      </c>
      <c r="B222" s="11">
        <v>1.2183975711526267</v>
      </c>
      <c r="C222" s="11">
        <v>0.32743346057267214</v>
      </c>
      <c r="D222" s="11">
        <f t="shared" si="147"/>
        <v>-0.89096411057995462</v>
      </c>
      <c r="E222" s="11">
        <v>0.38082804477370585</v>
      </c>
      <c r="F222" s="11">
        <f t="shared" si="152"/>
        <v>-0.51013606580624882</v>
      </c>
      <c r="G222" s="200">
        <f t="shared" si="150"/>
        <v>1.8297585951808859E-2</v>
      </c>
    </row>
    <row r="223" spans="1:7" x14ac:dyDescent="0.2">
      <c r="A223" t="str">
        <f t="shared" si="146"/>
        <v>51 Skilled agricultural and related trades</v>
      </c>
      <c r="B223" s="11">
        <v>0.65742795074900295</v>
      </c>
      <c r="C223" s="11">
        <v>0.6519564407321975</v>
      </c>
      <c r="D223" s="11">
        <f t="shared" si="147"/>
        <v>-5.4715100168054587E-3</v>
      </c>
      <c r="E223" s="11">
        <v>0.38952191463834707</v>
      </c>
      <c r="F223" s="11">
        <f t="shared" si="152"/>
        <v>0.38405040462154161</v>
      </c>
      <c r="G223" s="200">
        <f t="shared" si="150"/>
        <v>3.15062127629544E-2</v>
      </c>
    </row>
    <row r="224" spans="1:7" x14ac:dyDescent="0.2">
      <c r="A224" t="str">
        <f t="shared" si="146"/>
        <v>52 Skilled metal, electrical and electronic trades</v>
      </c>
      <c r="B224" s="11">
        <v>3.0307663267412068</v>
      </c>
      <c r="C224" s="11">
        <v>2.550630600258827</v>
      </c>
      <c r="D224" s="11">
        <f t="shared" si="147"/>
        <v>-0.48013572648237979</v>
      </c>
      <c r="E224" s="11">
        <v>1.0791435672073562</v>
      </c>
      <c r="F224" s="11">
        <f t="shared" si="152"/>
        <v>0.59900784072497637</v>
      </c>
      <c r="G224" s="200">
        <f t="shared" si="150"/>
        <v>2.0513270326606659E-2</v>
      </c>
    </row>
    <row r="225" spans="1:7" x14ac:dyDescent="0.2">
      <c r="A225" t="str">
        <f t="shared" si="146"/>
        <v>53 Skilled construction and building trades</v>
      </c>
      <c r="B225" s="11">
        <v>3.164279197840461</v>
      </c>
      <c r="C225" s="11">
        <v>3.4388686774264765</v>
      </c>
      <c r="D225" s="11">
        <f t="shared" si="147"/>
        <v>0.27458947958601554</v>
      </c>
      <c r="E225" s="11">
        <v>1.6214701239604372</v>
      </c>
      <c r="F225" s="11">
        <f t="shared" ref="F225" si="153">SUM(D225:E225)</f>
        <v>1.8960596035464528</v>
      </c>
      <c r="G225" s="200">
        <f t="shared" si="150"/>
        <v>2.7965036064457882E-2</v>
      </c>
    </row>
    <row r="226" spans="1:7" x14ac:dyDescent="0.2">
      <c r="A226" t="str">
        <f t="shared" si="146"/>
        <v>54 Textiles, printing and other skilled trades</v>
      </c>
      <c r="B226" s="11">
        <v>1.3183317492355047</v>
      </c>
      <c r="C226" s="11">
        <v>1.262967807663411</v>
      </c>
      <c r="D226" s="11">
        <f t="shared" si="147"/>
        <v>-5.5363941572093678E-2</v>
      </c>
      <c r="E226" s="11">
        <v>0.5177523503730026</v>
      </c>
      <c r="F226" s="11">
        <f t="shared" ref="F226" si="154">SUM(D226:E226)</f>
        <v>0.46238840880090892</v>
      </c>
      <c r="G226" s="200">
        <f t="shared" si="150"/>
        <v>2.2330200848593496E-2</v>
      </c>
    </row>
    <row r="227" spans="1:7" x14ac:dyDescent="0.2">
      <c r="A227" t="str">
        <f t="shared" si="146"/>
        <v>61 Caring personal service occupations</v>
      </c>
      <c r="B227" s="11">
        <v>5.1807328944291262</v>
      </c>
      <c r="C227" s="11">
        <v>4.528423671130108</v>
      </c>
      <c r="D227" s="11">
        <f>C227-B227</f>
        <v>-0.65230922329901819</v>
      </c>
      <c r="E227" s="11">
        <v>2.6881402214853658</v>
      </c>
      <c r="F227" s="11">
        <f>SUM(D227:E227)</f>
        <v>2.0358309981863476</v>
      </c>
      <c r="G227" s="200">
        <f t="shared" si="150"/>
        <v>2.8256403362661109E-2</v>
      </c>
    </row>
    <row r="228" spans="1:7" x14ac:dyDescent="0.2">
      <c r="A228" t="str">
        <f t="shared" si="146"/>
        <v>62 Leisure, travel and related personal service occupations</v>
      </c>
      <c r="B228" s="11">
        <v>1.4760803863111291</v>
      </c>
      <c r="C228" s="11">
        <v>1.2340458111243722</v>
      </c>
      <c r="D228" s="11">
        <f t="shared" ref="D228:D234" si="155">C228-B228</f>
        <v>-0.24203457518675697</v>
      </c>
      <c r="E228" s="11">
        <v>0.68533596890838289</v>
      </c>
      <c r="F228" s="11">
        <f t="shared" ref="F228:F229" si="156">SUM(D228:E228)</f>
        <v>0.44330139372162591</v>
      </c>
      <c r="G228" s="200">
        <f t="shared" si="150"/>
        <v>2.575087221246064E-2</v>
      </c>
    </row>
    <row r="229" spans="1:7" x14ac:dyDescent="0.2">
      <c r="A229" t="str">
        <f t="shared" si="146"/>
        <v>63 Community and civil enforcement occupations</v>
      </c>
      <c r="B229" s="11">
        <v>7.7527809137315815E-2</v>
      </c>
      <c r="C229" s="11">
        <v>6.9874175159391483E-2</v>
      </c>
      <c r="D229" s="11">
        <f t="shared" si="155"/>
        <v>-7.6536339779243318E-3</v>
      </c>
      <c r="E229" s="11">
        <v>3.0275319792479119E-2</v>
      </c>
      <c r="F229" s="11">
        <f t="shared" si="156"/>
        <v>2.2621685814554787E-2</v>
      </c>
      <c r="G229" s="200">
        <f t="shared" si="150"/>
        <v>2.2221294250704737E-2</v>
      </c>
    </row>
    <row r="230" spans="1:7" x14ac:dyDescent="0.2">
      <c r="A230" t="str">
        <f t="shared" si="146"/>
        <v>71 Sales occupations</v>
      </c>
      <c r="B230" s="11">
        <v>4.12037256806535</v>
      </c>
      <c r="C230" s="11">
        <v>3.1999819329926216</v>
      </c>
      <c r="D230" s="11">
        <f t="shared" si="155"/>
        <v>-0.92039063507272845</v>
      </c>
      <c r="E230" s="11">
        <v>1.762225446056485</v>
      </c>
      <c r="F230" s="11">
        <f t="shared" ref="F230:F231" si="157">SUM(D230:E230)</f>
        <v>0.84183481098375657</v>
      </c>
      <c r="G230" s="200">
        <f t="shared" si="150"/>
        <v>2.4020959159086308E-2</v>
      </c>
    </row>
    <row r="231" spans="1:7" x14ac:dyDescent="0.2">
      <c r="A231" t="str">
        <f t="shared" si="146"/>
        <v>72 Customer service occupations</v>
      </c>
      <c r="B231" s="11">
        <v>1.4454936397173748</v>
      </c>
      <c r="C231" s="11">
        <v>1.9085104606024126</v>
      </c>
      <c r="D231" s="11">
        <f t="shared" si="155"/>
        <v>0.46301682088503782</v>
      </c>
      <c r="E231" s="11">
        <v>0.90163746481461826</v>
      </c>
      <c r="F231" s="11">
        <f t="shared" si="157"/>
        <v>1.3646542856996562</v>
      </c>
      <c r="G231" s="200">
        <f t="shared" si="150"/>
        <v>3.2844031620754999E-2</v>
      </c>
    </row>
    <row r="232" spans="1:7" x14ac:dyDescent="0.2">
      <c r="A232" t="str">
        <f t="shared" si="146"/>
        <v>81 Process, plant and machine operatives</v>
      </c>
      <c r="B232" s="11">
        <v>2.8848268672790862</v>
      </c>
      <c r="C232" s="11">
        <v>4.0773434905681025</v>
      </c>
      <c r="D232" s="11">
        <f t="shared" si="155"/>
        <v>1.1925166232890163</v>
      </c>
      <c r="E232" s="11">
        <v>1.6416253472933358</v>
      </c>
      <c r="F232" s="11">
        <f t="shared" ref="F232:F233" si="158">SUM(D232:E232)</f>
        <v>2.8341419705823521</v>
      </c>
      <c r="G232" s="200">
        <f t="shared" si="150"/>
        <v>3.0487067307418458E-2</v>
      </c>
    </row>
    <row r="233" spans="1:7" x14ac:dyDescent="0.2">
      <c r="A233" t="str">
        <f t="shared" si="146"/>
        <v>82 Transport and mobile machine drivers and operatives</v>
      </c>
      <c r="B233" s="11">
        <v>3.4252797306043532</v>
      </c>
      <c r="C233" s="11">
        <v>4.5537558462048455</v>
      </c>
      <c r="D233" s="11">
        <f t="shared" si="155"/>
        <v>1.1284761156004923</v>
      </c>
      <c r="E233" s="11">
        <v>2.4489229463207458</v>
      </c>
      <c r="F233" s="11">
        <f t="shared" si="158"/>
        <v>3.5773990619212381</v>
      </c>
      <c r="G233" s="200">
        <f t="shared" si="150"/>
        <v>3.6613496143291346E-2</v>
      </c>
    </row>
    <row r="234" spans="1:7" x14ac:dyDescent="0.2">
      <c r="A234" t="str">
        <f t="shared" si="146"/>
        <v>91 Elementary trades and related occupations</v>
      </c>
      <c r="B234" s="11">
        <v>1.2042096204859112</v>
      </c>
      <c r="C234" s="11">
        <v>1.1927803452940526</v>
      </c>
      <c r="D234" s="11">
        <f t="shared" si="155"/>
        <v>-1.1429275191858546E-2</v>
      </c>
      <c r="E234" s="11">
        <v>0.46159646649271963</v>
      </c>
      <c r="F234" s="11">
        <f t="shared" ref="F234" si="159">SUM(D234:E234)</f>
        <v>0.45016719130086108</v>
      </c>
      <c r="G234" s="200">
        <f t="shared" si="150"/>
        <v>2.186805678636583E-2</v>
      </c>
    </row>
    <row r="235" spans="1:7" x14ac:dyDescent="0.2">
      <c r="A235" t="str">
        <f t="shared" si="146"/>
        <v>92 Elementary administration and service occupations</v>
      </c>
      <c r="B235" s="11">
        <v>7.665563186783328</v>
      </c>
      <c r="C235" s="11">
        <v>8.3955919851286271</v>
      </c>
      <c r="D235" s="11">
        <f t="shared" ref="D235" si="160">C235-B235</f>
        <v>0.7300287983452991</v>
      </c>
      <c r="E235" s="11">
        <v>4.3412559312593748</v>
      </c>
      <c r="F235" s="11">
        <f t="shared" ref="F235" si="161">SUM(D235:E235)</f>
        <v>5.0712847296046739</v>
      </c>
      <c r="G235" s="200">
        <f t="shared" ref="G235:G236" si="162">IF(B235&gt;0,(1+(E235/B235))^(1/($C$6-$B$6))-1,0)</f>
        <v>3.0367757087818692E-2</v>
      </c>
    </row>
    <row r="236" spans="1:7" x14ac:dyDescent="0.2">
      <c r="A236" t="str">
        <f t="shared" si="146"/>
        <v>All occupations</v>
      </c>
      <c r="B236" s="11">
        <f>SUM(B210:B235)</f>
        <v>58.336045052013674</v>
      </c>
      <c r="C236" s="11">
        <f t="shared" ref="C236:F236" si="163">SUM(C210:C235)</f>
        <v>55.10619347130875</v>
      </c>
      <c r="D236" s="11">
        <f t="shared" si="163"/>
        <v>-3.2298515807049144</v>
      </c>
      <c r="E236" s="11">
        <f t="shared" si="163"/>
        <v>28.050865588333323</v>
      </c>
      <c r="F236" s="11">
        <f t="shared" si="163"/>
        <v>24.821014007628406</v>
      </c>
      <c r="G236" s="200">
        <f t="shared" si="162"/>
        <v>2.651995769315052E-2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2.1753441666498348</v>
      </c>
      <c r="C239" s="11">
        <v>1.3130165642540881</v>
      </c>
      <c r="D239" s="11">
        <f>C239-B239</f>
        <v>-0.86232760239574668</v>
      </c>
      <c r="E239" s="11">
        <v>0.74813065814598723</v>
      </c>
      <c r="F239" s="11">
        <f>SUM(D239:E239)</f>
        <v>-0.11419694424975946</v>
      </c>
      <c r="G239" s="200">
        <f>IF(B239&gt;0,(1+(E239/B239))^(1/($C$6-$B$6))-1,0)</f>
        <v>1.9901174829975998E-2</v>
      </c>
    </row>
    <row r="240" spans="1:7" x14ac:dyDescent="0.2">
      <c r="A240" t="str">
        <f t="shared" si="165"/>
        <v>12 Other managers and proprietors</v>
      </c>
      <c r="B240" s="11">
        <v>1.1159273270306636</v>
      </c>
      <c r="C240" s="11">
        <v>0.86534284945728812</v>
      </c>
      <c r="D240" s="11">
        <f t="shared" ref="D240:D255" si="166">C240-B240</f>
        <v>-0.25058447757337543</v>
      </c>
      <c r="E240" s="11">
        <v>0.52413439822276897</v>
      </c>
      <c r="F240" s="11">
        <f t="shared" ref="F240:F247" si="167">SUM(D240:E240)</f>
        <v>0.27354992064939354</v>
      </c>
      <c r="G240" s="200">
        <f t="shared" ref="G240:G242" si="168">IF(B240&gt;0,(1+(E240/B240))^(1/($C$6-$B$6))-1,0)</f>
        <v>2.6002184326106237E-2</v>
      </c>
    </row>
    <row r="241" spans="1:7" x14ac:dyDescent="0.2">
      <c r="A241" t="str">
        <f t="shared" si="165"/>
        <v>21 Science, research, engineering and technology professionals</v>
      </c>
      <c r="B241" s="11">
        <v>1.040157983191299</v>
      </c>
      <c r="C241" s="11">
        <v>0.64532131445513641</v>
      </c>
      <c r="D241" s="11">
        <f t="shared" si="166"/>
        <v>-0.39483666873616263</v>
      </c>
      <c r="E241" s="11">
        <v>0.26059964693368787</v>
      </c>
      <c r="F241" s="11">
        <f t="shared" si="167"/>
        <v>-0.13423702180247477</v>
      </c>
      <c r="G241" s="200">
        <f t="shared" si="168"/>
        <v>1.5016584638415598E-2</v>
      </c>
    </row>
    <row r="242" spans="1:7" x14ac:dyDescent="0.2">
      <c r="A242" t="str">
        <f t="shared" si="165"/>
        <v>22 Health professionals</v>
      </c>
      <c r="B242" s="11">
        <v>0.50848989561151214</v>
      </c>
      <c r="C242" s="11">
        <v>0.22225564260727718</v>
      </c>
      <c r="D242" s="11">
        <f t="shared" si="166"/>
        <v>-0.286234253004235</v>
      </c>
      <c r="E242" s="11">
        <v>0.16272801176097459</v>
      </c>
      <c r="F242" s="11">
        <f t="shared" si="167"/>
        <v>-0.1235062412432604</v>
      </c>
      <c r="G242" s="200">
        <f t="shared" si="168"/>
        <v>1.8682269402721108E-2</v>
      </c>
    </row>
    <row r="243" spans="1:7" x14ac:dyDescent="0.2">
      <c r="A243" t="str">
        <f t="shared" si="165"/>
        <v>23 Teaching and other educational professionals</v>
      </c>
      <c r="B243" s="11">
        <v>0.27195097655359368</v>
      </c>
      <c r="C243" s="11">
        <v>0.14179959481360124</v>
      </c>
      <c r="D243" s="11">
        <f t="shared" si="166"/>
        <v>-0.13015138173999244</v>
      </c>
      <c r="E243" s="11">
        <v>9.7953376690949182E-2</v>
      </c>
      <c r="F243" s="11">
        <f t="shared" si="167"/>
        <v>-3.2198005049043257E-2</v>
      </c>
      <c r="G243" s="200">
        <f>IF(B243&gt;0,(1+(E243/B243))^(1/($C$6-$B$6))-1,0)</f>
        <v>2.0719914342013812E-2</v>
      </c>
    </row>
    <row r="244" spans="1:7" x14ac:dyDescent="0.2">
      <c r="A244" t="str">
        <f t="shared" si="165"/>
        <v>24 Business, media and public service professionals</v>
      </c>
      <c r="B244" s="11">
        <v>1.0401746032347425</v>
      </c>
      <c r="C244" s="11">
        <v>0.63509052342668859</v>
      </c>
      <c r="D244" s="11">
        <f t="shared" si="166"/>
        <v>-0.40508407980805394</v>
      </c>
      <c r="E244" s="11">
        <v>0.3380844210508443</v>
      </c>
      <c r="F244" s="11">
        <f t="shared" si="167"/>
        <v>-6.6999658757209646E-2</v>
      </c>
      <c r="G244" s="200">
        <f t="shared" ref="G244:G263" si="169">IF(B244&gt;0,(1+(E244/B244))^(1/($C$6-$B$6))-1,0)</f>
        <v>1.8939284742144125E-2</v>
      </c>
    </row>
    <row r="245" spans="1:7" x14ac:dyDescent="0.2">
      <c r="A245" t="str">
        <f t="shared" si="165"/>
        <v>31 Science, engineering and technology associate professionals</v>
      </c>
      <c r="B245" s="11">
        <v>0.65924148277499284</v>
      </c>
      <c r="C245" s="11">
        <v>0.37307176635095074</v>
      </c>
      <c r="D245" s="11">
        <f t="shared" si="166"/>
        <v>-0.2861697164240421</v>
      </c>
      <c r="E245" s="11">
        <v>0.16641684930610401</v>
      </c>
      <c r="F245" s="11">
        <f t="shared" si="167"/>
        <v>-0.11975286711793809</v>
      </c>
      <c r="G245" s="200">
        <f>IF(B245&gt;0,(1+(E245/B245))^(1/($C$6-$B$6))-1,0)</f>
        <v>1.5119232516739078E-2</v>
      </c>
    </row>
    <row r="246" spans="1:7" x14ac:dyDescent="0.2">
      <c r="A246" t="str">
        <f t="shared" si="165"/>
        <v>32 Health and social care associate professionals</v>
      </c>
      <c r="B246" s="11">
        <v>0.24787869566512719</v>
      </c>
      <c r="C246" s="11">
        <v>0.10990728745775567</v>
      </c>
      <c r="D246" s="11">
        <f t="shared" si="166"/>
        <v>-0.13797140820737153</v>
      </c>
      <c r="E246" s="11">
        <v>7.502281856629836E-2</v>
      </c>
      <c r="F246" s="11">
        <f t="shared" si="167"/>
        <v>-6.2948589641073166E-2</v>
      </c>
      <c r="G246" s="200">
        <f t="shared" si="169"/>
        <v>1.7783467229921524E-2</v>
      </c>
    </row>
    <row r="247" spans="1:7" x14ac:dyDescent="0.2">
      <c r="A247" t="str">
        <f t="shared" si="165"/>
        <v>33 Protective service occupations</v>
      </c>
      <c r="B247" s="11">
        <v>0.38290485572297689</v>
      </c>
      <c r="C247" s="11">
        <v>0.2439117706607645</v>
      </c>
      <c r="D247" s="11">
        <f t="shared" si="166"/>
        <v>-0.13899308506221239</v>
      </c>
      <c r="E247" s="11">
        <v>0.11670344312263073</v>
      </c>
      <c r="F247" s="11">
        <f t="shared" si="167"/>
        <v>-2.2289641939581661E-2</v>
      </c>
      <c r="G247" s="200">
        <f t="shared" si="169"/>
        <v>1.7894070892905622E-2</v>
      </c>
    </row>
    <row r="248" spans="1:7" x14ac:dyDescent="0.2">
      <c r="A248" t="str">
        <f t="shared" si="165"/>
        <v>34 Culture, media and sports occupations</v>
      </c>
      <c r="B248" s="11">
        <v>0.29833655955762983</v>
      </c>
      <c r="C248" s="11">
        <v>0.1171543711667527</v>
      </c>
      <c r="D248" s="11">
        <f t="shared" si="166"/>
        <v>-0.18118218839087713</v>
      </c>
      <c r="E248" s="11">
        <v>6.7163617652034768E-2</v>
      </c>
      <c r="F248" s="11">
        <f t="shared" ref="F248:F249" si="170">SUM(D248:E248)</f>
        <v>-0.11401857073884236</v>
      </c>
      <c r="G248" s="200">
        <f t="shared" si="169"/>
        <v>1.3628331864155685E-2</v>
      </c>
    </row>
    <row r="249" spans="1:7" x14ac:dyDescent="0.2">
      <c r="A249" t="str">
        <f t="shared" si="165"/>
        <v>35 Business and public service associate professionals</v>
      </c>
      <c r="B249" s="11">
        <v>1.6499032185803224</v>
      </c>
      <c r="C249" s="11">
        <v>0.83221131789388458</v>
      </c>
      <c r="D249" s="11">
        <f t="shared" si="166"/>
        <v>-0.81769190068643782</v>
      </c>
      <c r="E249" s="11">
        <v>0.43404516576492719</v>
      </c>
      <c r="F249" s="11">
        <f t="shared" si="170"/>
        <v>-0.38364673492151063</v>
      </c>
      <c r="G249" s="200">
        <f t="shared" si="169"/>
        <v>1.5691689966599309E-2</v>
      </c>
    </row>
    <row r="250" spans="1:7" x14ac:dyDescent="0.2">
      <c r="A250" t="str">
        <f t="shared" si="165"/>
        <v>41 Administrative occupations</v>
      </c>
      <c r="B250" s="11">
        <v>2.9410436581659392</v>
      </c>
      <c r="C250" s="11">
        <v>0.76933247818331563</v>
      </c>
      <c r="D250" s="11">
        <f t="shared" si="166"/>
        <v>-2.1717111799826236</v>
      </c>
      <c r="E250" s="11">
        <v>0.6455324439856992</v>
      </c>
      <c r="F250" s="11">
        <f t="shared" ref="F250:F253" si="171">SUM(D250:E250)</f>
        <v>-1.5261787359969246</v>
      </c>
      <c r="G250" s="200">
        <f t="shared" si="169"/>
        <v>1.331678979095785E-2</v>
      </c>
    </row>
    <row r="251" spans="1:7" x14ac:dyDescent="0.2">
      <c r="A251" t="str">
        <f t="shared" si="165"/>
        <v>42 Secretarial and related occupations</v>
      </c>
      <c r="B251" s="11">
        <v>1.0902293649664934</v>
      </c>
      <c r="C251" s="11">
        <v>0.18797800206773391</v>
      </c>
      <c r="D251" s="11">
        <f t="shared" si="166"/>
        <v>-0.9022513628987594</v>
      </c>
      <c r="E251" s="11">
        <v>0.28748005326902654</v>
      </c>
      <c r="F251" s="11">
        <f t="shared" si="171"/>
        <v>-0.61477130962973292</v>
      </c>
      <c r="G251" s="200">
        <f t="shared" si="169"/>
        <v>1.572462954191356E-2</v>
      </c>
    </row>
    <row r="252" spans="1:7" x14ac:dyDescent="0.2">
      <c r="A252" t="str">
        <f t="shared" si="165"/>
        <v>51 Skilled agricultural and related trades</v>
      </c>
      <c r="B252" s="11">
        <v>0.57111950813790058</v>
      </c>
      <c r="C252" s="11">
        <v>0.59628959409228832</v>
      </c>
      <c r="D252" s="11">
        <f t="shared" si="166"/>
        <v>2.5170085954387744E-2</v>
      </c>
      <c r="E252" s="11">
        <v>0.26695907483558146</v>
      </c>
      <c r="F252" s="11">
        <f t="shared" si="171"/>
        <v>0.2921291607899692</v>
      </c>
      <c r="G252" s="200">
        <f t="shared" si="169"/>
        <v>2.5897212624858668E-2</v>
      </c>
    </row>
    <row r="253" spans="1:7" x14ac:dyDescent="0.2">
      <c r="A253" t="str">
        <f t="shared" si="165"/>
        <v>52 Skilled metal, electrical and electronic trades</v>
      </c>
      <c r="B253" s="11">
        <v>1.5418422394899958</v>
      </c>
      <c r="C253" s="11">
        <v>0.69261645621196011</v>
      </c>
      <c r="D253" s="11">
        <f t="shared" si="166"/>
        <v>-0.84922578327803566</v>
      </c>
      <c r="E253" s="11">
        <v>0.3912234094169566</v>
      </c>
      <c r="F253" s="11">
        <f t="shared" si="171"/>
        <v>-0.45800237386107906</v>
      </c>
      <c r="G253" s="200">
        <f t="shared" si="169"/>
        <v>1.5189485267937508E-2</v>
      </c>
    </row>
    <row r="254" spans="1:7" x14ac:dyDescent="0.2">
      <c r="A254" t="str">
        <f t="shared" si="165"/>
        <v>53 Skilled construction and building trades</v>
      </c>
      <c r="B254" s="11">
        <v>1.5071688887718542</v>
      </c>
      <c r="C254" s="11">
        <v>0.94346097317049338</v>
      </c>
      <c r="D254" s="11">
        <f t="shared" si="166"/>
        <v>-0.5637079156013608</v>
      </c>
      <c r="E254" s="11">
        <v>0.48361077804644592</v>
      </c>
      <c r="F254" s="11">
        <f t="shared" ref="F254" si="172">SUM(D254:E254)</f>
        <v>-8.0097137554914877E-2</v>
      </c>
      <c r="G254" s="200">
        <f t="shared" si="169"/>
        <v>1.8726065625646937E-2</v>
      </c>
    </row>
    <row r="255" spans="1:7" x14ac:dyDescent="0.2">
      <c r="A255" t="str">
        <f t="shared" si="165"/>
        <v>54 Textiles, printing and other skilled trades</v>
      </c>
      <c r="B255" s="11">
        <v>1.0306510324633866</v>
      </c>
      <c r="C255" s="11">
        <v>0.56136538360089905</v>
      </c>
      <c r="D255" s="11">
        <f t="shared" si="166"/>
        <v>-0.46928564886248758</v>
      </c>
      <c r="E255" s="11">
        <v>0.29662509377354829</v>
      </c>
      <c r="F255" s="11">
        <f t="shared" ref="F255" si="173">SUM(D255:E255)</f>
        <v>-0.17266055508893929</v>
      </c>
      <c r="G255" s="200">
        <f t="shared" si="169"/>
        <v>1.7005518111724127E-2</v>
      </c>
    </row>
    <row r="256" spans="1:7" x14ac:dyDescent="0.2">
      <c r="A256" t="str">
        <f t="shared" si="165"/>
        <v>61 Caring personal service occupations</v>
      </c>
      <c r="B256" s="11">
        <v>0.87319701415172113</v>
      </c>
      <c r="C256" s="11">
        <v>0.45645265797110129</v>
      </c>
      <c r="D256" s="11">
        <f>C256-B256</f>
        <v>-0.41674435618061983</v>
      </c>
      <c r="E256" s="11">
        <v>0.19874056761508352</v>
      </c>
      <c r="F256" s="11">
        <f>SUM(D256:E256)</f>
        <v>-0.21800378856553632</v>
      </c>
      <c r="G256" s="200">
        <f t="shared" si="169"/>
        <v>1.3764666501900891E-2</v>
      </c>
    </row>
    <row r="257" spans="1:7" x14ac:dyDescent="0.2">
      <c r="A257" t="str">
        <f t="shared" si="165"/>
        <v>62 Leisure, travel and related personal service occupations</v>
      </c>
      <c r="B257" s="11">
        <v>0.9227865943395982</v>
      </c>
      <c r="C257" s="11">
        <v>0.5825185007972109</v>
      </c>
      <c r="D257" s="11">
        <f t="shared" ref="D257:D263" si="174">C257-B257</f>
        <v>-0.3402680935423873</v>
      </c>
      <c r="E257" s="11">
        <v>0.33153452647483966</v>
      </c>
      <c r="F257" s="11">
        <f t="shared" ref="F257:F258" si="175">SUM(D257:E257)</f>
        <v>-8.7335670675476318E-3</v>
      </c>
      <c r="G257" s="200">
        <f t="shared" si="169"/>
        <v>2.067426304520259E-2</v>
      </c>
    </row>
    <row r="258" spans="1:7" x14ac:dyDescent="0.2">
      <c r="A258" t="str">
        <f t="shared" si="165"/>
        <v>63 Community and civil enforcement occupations</v>
      </c>
      <c r="B258" s="11">
        <v>6.5885387473245807E-2</v>
      </c>
      <c r="C258" s="11">
        <v>4.1391338462759067E-2</v>
      </c>
      <c r="D258" s="11">
        <f t="shared" si="174"/>
        <v>-2.449404901048674E-2</v>
      </c>
      <c r="E258" s="11">
        <v>1.9438102439406694E-2</v>
      </c>
      <c r="F258" s="11">
        <f t="shared" si="175"/>
        <v>-5.0559465710800465E-3</v>
      </c>
      <c r="G258" s="200">
        <f t="shared" si="169"/>
        <v>1.7384930141336019E-2</v>
      </c>
    </row>
    <row r="259" spans="1:7" x14ac:dyDescent="0.2">
      <c r="A259" t="str">
        <f t="shared" si="165"/>
        <v>71 Sales occupations</v>
      </c>
      <c r="B259" s="11">
        <v>2.6064103349006045</v>
      </c>
      <c r="C259" s="11">
        <v>0.8262004902393123</v>
      </c>
      <c r="D259" s="11">
        <f t="shared" si="174"/>
        <v>-1.7802098446612922</v>
      </c>
      <c r="E259" s="11">
        <v>0.6112192938271872</v>
      </c>
      <c r="F259" s="11">
        <f t="shared" ref="F259:F260" si="176">SUM(D259:E259)</f>
        <v>-1.168990550834105</v>
      </c>
      <c r="G259" s="200">
        <f t="shared" si="169"/>
        <v>1.4143825598187387E-2</v>
      </c>
    </row>
    <row r="260" spans="1:7" x14ac:dyDescent="0.2">
      <c r="A260" t="str">
        <f t="shared" si="165"/>
        <v>72 Customer service occupations</v>
      </c>
      <c r="B260" s="11">
        <v>0.73263170034854841</v>
      </c>
      <c r="C260" s="11">
        <v>0.7060278269490009</v>
      </c>
      <c r="D260" s="11">
        <f t="shared" si="174"/>
        <v>-2.6603873399547506E-2</v>
      </c>
      <c r="E260" s="11">
        <v>0.2573546916617987</v>
      </c>
      <c r="F260" s="11">
        <f t="shared" si="176"/>
        <v>0.23075081826225119</v>
      </c>
      <c r="G260" s="200">
        <f t="shared" si="169"/>
        <v>2.0272625832201907E-2</v>
      </c>
    </row>
    <row r="261" spans="1:7" x14ac:dyDescent="0.2">
      <c r="A261" t="str">
        <f t="shared" si="165"/>
        <v>81 Process, plant and machine operatives</v>
      </c>
      <c r="B261" s="11">
        <v>2.2679027630461248</v>
      </c>
      <c r="C261" s="11">
        <v>1.2417810035436685</v>
      </c>
      <c r="D261" s="11">
        <f t="shared" si="174"/>
        <v>-1.0261217595024563</v>
      </c>
      <c r="E261" s="11">
        <v>0.75374283903062145</v>
      </c>
      <c r="F261" s="11">
        <f t="shared" ref="F261:F262" si="177">SUM(D261:E261)</f>
        <v>-0.27237892047183487</v>
      </c>
      <c r="G261" s="200">
        <f t="shared" si="169"/>
        <v>1.9313883975674129E-2</v>
      </c>
    </row>
    <row r="262" spans="1:7" x14ac:dyDescent="0.2">
      <c r="A262" t="str">
        <f t="shared" si="165"/>
        <v>82 Transport and mobile machine drivers and operatives</v>
      </c>
      <c r="B262" s="11">
        <v>2.8251730406399584</v>
      </c>
      <c r="C262" s="11">
        <v>1.9764871765395329</v>
      </c>
      <c r="D262" s="11">
        <f t="shared" si="174"/>
        <v>-0.84868586410042557</v>
      </c>
      <c r="E262" s="11">
        <v>1.1296920340518795</v>
      </c>
      <c r="F262" s="11">
        <f t="shared" si="177"/>
        <v>0.28100616995145389</v>
      </c>
      <c r="G262" s="200">
        <f t="shared" si="169"/>
        <v>2.2678457871023516E-2</v>
      </c>
    </row>
    <row r="263" spans="1:7" x14ac:dyDescent="0.2">
      <c r="A263" t="str">
        <f t="shared" si="165"/>
        <v>91 Elementary trades and related occupations</v>
      </c>
      <c r="B263" s="11">
        <v>1.5069066691842403</v>
      </c>
      <c r="C263" s="11">
        <v>0.90920376036726447</v>
      </c>
      <c r="D263" s="11">
        <f t="shared" si="174"/>
        <v>-0.59770290881697585</v>
      </c>
      <c r="E263" s="11">
        <v>0.44634889064229838</v>
      </c>
      <c r="F263" s="11">
        <f t="shared" ref="F263" si="178">SUM(D263:E263)</f>
        <v>-0.15135401817467747</v>
      </c>
      <c r="G263" s="200">
        <f t="shared" si="169"/>
        <v>1.7446340983178654E-2</v>
      </c>
    </row>
    <row r="264" spans="1:7" x14ac:dyDescent="0.2">
      <c r="A264" t="str">
        <f t="shared" si="165"/>
        <v>92 Elementary administration and service occupations</v>
      </c>
      <c r="B264" s="11">
        <v>6.4905711023074391</v>
      </c>
      <c r="C264" s="11">
        <v>4.1072110345189357</v>
      </c>
      <c r="D264" s="11">
        <f t="shared" ref="D264" si="179">C264-B264</f>
        <v>-2.3833600677885034</v>
      </c>
      <c r="E264" s="11">
        <v>2.25826780914849</v>
      </c>
      <c r="F264" s="11">
        <f>SUM(D264:E264)</f>
        <v>-0.12509225864001339</v>
      </c>
      <c r="G264" s="200">
        <f t="shared" ref="G264:G265" si="180">IF(B264&gt;0,(1+(E264/B264))^(1/($C$6-$B$6))-1,0)</f>
        <v>2.0104117541151156E-2</v>
      </c>
    </row>
    <row r="265" spans="1:7" x14ac:dyDescent="0.2">
      <c r="A265" t="str">
        <f t="shared" si="165"/>
        <v>All occupations</v>
      </c>
      <c r="B265" s="11">
        <f>SUM(B239:B264)</f>
        <v>36.363829062959745</v>
      </c>
      <c r="C265" s="11">
        <f t="shared" ref="C265:F265" si="181">SUM(C239:C264)</f>
        <v>20.097399679259663</v>
      </c>
      <c r="D265" s="11">
        <f t="shared" si="181"/>
        <v>-16.266429383700082</v>
      </c>
      <c r="E265" s="11">
        <f t="shared" si="181"/>
        <v>11.368752015436069</v>
      </c>
      <c r="F265" s="11">
        <f t="shared" si="181"/>
        <v>-4.8976773682640093</v>
      </c>
      <c r="G265" s="200">
        <f t="shared" si="180"/>
        <v>1.8301431034575932E-2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0.68546689970286101</v>
      </c>
      <c r="C268" s="11">
        <v>0.32972820374170936</v>
      </c>
      <c r="D268" s="11">
        <f>C268-B268</f>
        <v>-0.35573869596115165</v>
      </c>
      <c r="E268" s="11">
        <v>0.14319225927624271</v>
      </c>
      <c r="F268" s="11">
        <f>SUM(D268:E268)</f>
        <v>-0.21254643668490894</v>
      </c>
      <c r="G268" s="200">
        <f>IF(B268&gt;0,(1+(E268/B268))^(1/($C$6-$B$6))-1,0)</f>
        <v>1.272756212484949E-2</v>
      </c>
    </row>
    <row r="269" spans="1:7" x14ac:dyDescent="0.2">
      <c r="A269" t="str">
        <f t="shared" si="183"/>
        <v>12 Other managers and proprietors</v>
      </c>
      <c r="B269" s="11">
        <v>0.49018950066242623</v>
      </c>
      <c r="C269" s="11">
        <v>0.31757639985446301</v>
      </c>
      <c r="D269" s="11">
        <f t="shared" ref="D269:D284" si="184">C269-B269</f>
        <v>-0.17261310080796322</v>
      </c>
      <c r="E269" s="11">
        <v>0.15560662155887051</v>
      </c>
      <c r="F269" s="11">
        <f t="shared" ref="F269:F276" si="185">SUM(D269:E269)</f>
        <v>-1.700647924909271E-2</v>
      </c>
      <c r="G269" s="200">
        <f t="shared" ref="G269:G271" si="186">IF(B269&gt;0,(1+(E269/B269))^(1/($C$6-$B$6))-1,0)</f>
        <v>1.8549395123054646E-2</v>
      </c>
    </row>
    <row r="270" spans="1:7" x14ac:dyDescent="0.2">
      <c r="A270" t="str">
        <f t="shared" si="183"/>
        <v>21 Science, research, engineering and technology professionals</v>
      </c>
      <c r="B270" s="11">
        <v>0.42475175492325057</v>
      </c>
      <c r="C270" s="11">
        <v>0.25726460945239016</v>
      </c>
      <c r="D270" s="11">
        <f t="shared" si="184"/>
        <v>-0.16748714547086041</v>
      </c>
      <c r="E270" s="11">
        <v>9.748591070458977E-2</v>
      </c>
      <c r="F270" s="11">
        <f t="shared" si="185"/>
        <v>-7.000123476627064E-2</v>
      </c>
      <c r="G270" s="200">
        <f t="shared" si="186"/>
        <v>1.3869831891672124E-2</v>
      </c>
    </row>
    <row r="271" spans="1:7" x14ac:dyDescent="0.2">
      <c r="A271" t="str">
        <f t="shared" si="183"/>
        <v>22 Health professionals</v>
      </c>
      <c r="B271" s="11">
        <v>0.17709307537052776</v>
      </c>
      <c r="C271" s="11">
        <v>0.18946086780682495</v>
      </c>
      <c r="D271" s="11">
        <f t="shared" si="184"/>
        <v>1.2367792436297181E-2</v>
      </c>
      <c r="E271" s="11">
        <v>7.8235165980481053E-2</v>
      </c>
      <c r="F271" s="11">
        <f t="shared" si="185"/>
        <v>9.0602958416778234E-2</v>
      </c>
      <c r="G271" s="200">
        <f t="shared" si="186"/>
        <v>2.4691542305701253E-2</v>
      </c>
    </row>
    <row r="272" spans="1:7" x14ac:dyDescent="0.2">
      <c r="A272" t="str">
        <f t="shared" si="183"/>
        <v>23 Teaching and other educational professionals</v>
      </c>
      <c r="B272" s="11">
        <v>0.118210786165801</v>
      </c>
      <c r="C272" s="11">
        <v>7.2708854132147019E-2</v>
      </c>
      <c r="D272" s="11">
        <f t="shared" si="184"/>
        <v>-4.5501932033653977E-2</v>
      </c>
      <c r="E272" s="11">
        <v>3.9481011601187645E-2</v>
      </c>
      <c r="F272" s="11">
        <f t="shared" si="185"/>
        <v>-6.0209204324663326E-3</v>
      </c>
      <c r="G272" s="200">
        <f>IF(B272&gt;0,(1+(E272/B272))^(1/($C$6-$B$6))-1,0)</f>
        <v>1.939727092098309E-2</v>
      </c>
    </row>
    <row r="273" spans="1:7" x14ac:dyDescent="0.2">
      <c r="A273" t="str">
        <f t="shared" si="183"/>
        <v>24 Business, media and public service professionals</v>
      </c>
      <c r="B273" s="11">
        <v>0.41044879573780474</v>
      </c>
      <c r="C273" s="11">
        <v>0.23962881267466402</v>
      </c>
      <c r="D273" s="11">
        <f t="shared" si="184"/>
        <v>-0.17081998306314072</v>
      </c>
      <c r="E273" s="11">
        <v>0.10936473408466767</v>
      </c>
      <c r="F273" s="11">
        <f t="shared" si="185"/>
        <v>-6.1455248978473057E-2</v>
      </c>
      <c r="G273" s="200">
        <f t="shared" ref="G273" si="187">IF(B273&gt;0,(1+(E273/B273))^(1/($C$6-$B$6))-1,0)</f>
        <v>1.5872583210196023E-2</v>
      </c>
    </row>
    <row r="274" spans="1:7" x14ac:dyDescent="0.2">
      <c r="A274" t="str">
        <f t="shared" si="183"/>
        <v>31 Science, engineering and technology associate professionals</v>
      </c>
      <c r="B274" s="11">
        <v>0.22085397867499154</v>
      </c>
      <c r="C274" s="11">
        <v>0.19823042247235406</v>
      </c>
      <c r="D274" s="11">
        <f t="shared" si="184"/>
        <v>-2.2623556202637479E-2</v>
      </c>
      <c r="E274" s="11">
        <v>7.1958180330822546E-2</v>
      </c>
      <c r="F274" s="11">
        <f t="shared" si="185"/>
        <v>4.9334624128185067E-2</v>
      </c>
      <c r="G274" s="200">
        <f>IF(B274&gt;0,(1+(E274/B274))^(1/($C$6-$B$6))-1,0)</f>
        <v>1.8979840379045321E-2</v>
      </c>
    </row>
    <row r="275" spans="1:7" x14ac:dyDescent="0.2">
      <c r="A275" t="str">
        <f t="shared" si="183"/>
        <v>32 Health and social care associate professionals</v>
      </c>
      <c r="B275" s="11">
        <v>7.3791395509200289E-2</v>
      </c>
      <c r="C275" s="11">
        <v>5.2541438968686467E-2</v>
      </c>
      <c r="D275" s="11">
        <f t="shared" si="184"/>
        <v>-2.1249956540513822E-2</v>
      </c>
      <c r="E275" s="11">
        <v>2.3476170264241772E-2</v>
      </c>
      <c r="F275" s="11">
        <f t="shared" si="185"/>
        <v>2.2262137237279503E-3</v>
      </c>
      <c r="G275" s="200">
        <f t="shared" ref="G275:G292" si="188">IF(B275&gt;0,(1+(E275/B275))^(1/($C$6-$B$6))-1,0)</f>
        <v>1.8585497024464104E-2</v>
      </c>
    </row>
    <row r="276" spans="1:7" x14ac:dyDescent="0.2">
      <c r="A276" t="str">
        <f t="shared" si="183"/>
        <v>33 Protective service occupations</v>
      </c>
      <c r="B276" s="11">
        <v>8.5709876995117742E-2</v>
      </c>
      <c r="C276" s="11">
        <v>5.6428641615294005E-2</v>
      </c>
      <c r="D276" s="11">
        <f t="shared" si="184"/>
        <v>-2.9281235379823738E-2</v>
      </c>
      <c r="E276" s="11">
        <v>1.5727832426361256E-2</v>
      </c>
      <c r="F276" s="11">
        <f t="shared" si="185"/>
        <v>-1.3553402953462482E-2</v>
      </c>
      <c r="G276" s="200">
        <f t="shared" si="188"/>
        <v>1.1295102699841575E-2</v>
      </c>
    </row>
    <row r="277" spans="1:7" x14ac:dyDescent="0.2">
      <c r="A277" t="str">
        <f t="shared" si="183"/>
        <v>34 Culture, media and sports occupations</v>
      </c>
      <c r="B277" s="11">
        <v>0.19870641976910644</v>
      </c>
      <c r="C277" s="11">
        <v>9.487970564082357E-2</v>
      </c>
      <c r="D277" s="11">
        <f t="shared" si="184"/>
        <v>-0.10382671412828287</v>
      </c>
      <c r="E277" s="11">
        <v>4.4412164589744306E-2</v>
      </c>
      <c r="F277" s="11">
        <f t="shared" ref="F277:F278" si="189">SUM(D277:E277)</f>
        <v>-5.9414549538538565E-2</v>
      </c>
      <c r="G277" s="200">
        <f t="shared" si="188"/>
        <v>1.3538889703641033E-2</v>
      </c>
    </row>
    <row r="278" spans="1:7" x14ac:dyDescent="0.2">
      <c r="A278" t="str">
        <f t="shared" si="183"/>
        <v>35 Business and public service associate professionals</v>
      </c>
      <c r="B278" s="11">
        <v>0.61064943778196912</v>
      </c>
      <c r="C278" s="11">
        <v>0.37904669963785209</v>
      </c>
      <c r="D278" s="11">
        <f t="shared" si="184"/>
        <v>-0.23160273814411703</v>
      </c>
      <c r="E278" s="11">
        <v>0.14013271241670575</v>
      </c>
      <c r="F278" s="11">
        <f t="shared" si="189"/>
        <v>-9.147002572741128E-2</v>
      </c>
      <c r="G278" s="200">
        <f t="shared" si="188"/>
        <v>1.3868114865815517E-2</v>
      </c>
    </row>
    <row r="279" spans="1:7" x14ac:dyDescent="0.2">
      <c r="A279" t="str">
        <f t="shared" si="183"/>
        <v>41 Administrative occupations</v>
      </c>
      <c r="B279" s="11">
        <v>1.365228822962044</v>
      </c>
      <c r="C279" s="11">
        <v>0.72292257924453263</v>
      </c>
      <c r="D279" s="11">
        <f t="shared" si="184"/>
        <v>-0.64230624371751133</v>
      </c>
      <c r="E279" s="11">
        <v>0.29912214626967387</v>
      </c>
      <c r="F279" s="11">
        <f t="shared" ref="F279:F282" si="190">SUM(D279:E279)</f>
        <v>-0.34318409744783746</v>
      </c>
      <c r="G279" s="200">
        <f t="shared" si="188"/>
        <v>1.3295150805608946E-2</v>
      </c>
    </row>
    <row r="280" spans="1:7" x14ac:dyDescent="0.2">
      <c r="A280" t="str">
        <f t="shared" si="183"/>
        <v>42 Secretarial and related occupations</v>
      </c>
      <c r="B280" s="11">
        <v>0.45665084756045909</v>
      </c>
      <c r="C280" s="11">
        <v>0.32452048087778307</v>
      </c>
      <c r="D280" s="11">
        <f t="shared" si="184"/>
        <v>-0.13213036668267603</v>
      </c>
      <c r="E280" s="11">
        <v>0.16334050217381418</v>
      </c>
      <c r="F280" s="11">
        <f t="shared" si="190"/>
        <v>3.1210135491138158E-2</v>
      </c>
      <c r="G280" s="200">
        <f t="shared" si="188"/>
        <v>2.0594971312666743E-2</v>
      </c>
    </row>
    <row r="281" spans="1:7" x14ac:dyDescent="0.2">
      <c r="A281" t="str">
        <f t="shared" si="183"/>
        <v>51 Skilled agricultural and related trades</v>
      </c>
      <c r="B281" s="11">
        <v>0.51191298816443032</v>
      </c>
      <c r="C281" s="11">
        <v>0.1795389204128999</v>
      </c>
      <c r="D281" s="11">
        <f t="shared" si="184"/>
        <v>-0.33237406775153044</v>
      </c>
      <c r="E281" s="11">
        <v>0.1211768333022009</v>
      </c>
      <c r="F281" s="11">
        <f t="shared" si="190"/>
        <v>-0.21119723444932953</v>
      </c>
      <c r="G281" s="200">
        <f t="shared" si="188"/>
        <v>1.4264625452306223E-2</v>
      </c>
    </row>
    <row r="282" spans="1:7" x14ac:dyDescent="0.2">
      <c r="A282" t="str">
        <f t="shared" si="183"/>
        <v>52 Skilled metal, electrical and electronic trades</v>
      </c>
      <c r="B282" s="11">
        <v>0.74269028958803129</v>
      </c>
      <c r="C282" s="11">
        <v>0.30208953029503793</v>
      </c>
      <c r="D282" s="11">
        <f t="shared" si="184"/>
        <v>-0.44060075929299336</v>
      </c>
      <c r="E282" s="11">
        <v>0.15558929851808478</v>
      </c>
      <c r="F282" s="11">
        <f t="shared" si="190"/>
        <v>-0.28501146077490858</v>
      </c>
      <c r="G282" s="200">
        <f t="shared" si="188"/>
        <v>1.2760883647147114E-2</v>
      </c>
    </row>
    <row r="283" spans="1:7" x14ac:dyDescent="0.2">
      <c r="A283" t="str">
        <f t="shared" si="183"/>
        <v>53 Skilled construction and building trades</v>
      </c>
      <c r="B283" s="11">
        <v>1.1264230078429562</v>
      </c>
      <c r="C283" s="11">
        <v>0.11416730982510372</v>
      </c>
      <c r="D283" s="11">
        <f t="shared" si="184"/>
        <v>-1.0122556980178525</v>
      </c>
      <c r="E283" s="11">
        <v>0.14146108744565233</v>
      </c>
      <c r="F283" s="11">
        <f t="shared" ref="F283" si="191">SUM(D283:E283)</f>
        <v>-0.8707946105722002</v>
      </c>
      <c r="G283" s="200">
        <f t="shared" si="188"/>
        <v>7.9180037036967743E-3</v>
      </c>
    </row>
    <row r="284" spans="1:7" x14ac:dyDescent="0.2">
      <c r="A284" t="str">
        <f t="shared" si="183"/>
        <v>54 Textiles, printing and other skilled trades</v>
      </c>
      <c r="B284" s="11">
        <v>0.72034671091409086</v>
      </c>
      <c r="C284" s="11">
        <v>0.28422968045685199</v>
      </c>
      <c r="D284" s="11">
        <f t="shared" si="184"/>
        <v>-0.43611703045723887</v>
      </c>
      <c r="E284" s="11">
        <v>0.13030276722395312</v>
      </c>
      <c r="F284" s="11">
        <f t="shared" ref="F284" si="192">SUM(D284:E284)</f>
        <v>-0.30581426323328575</v>
      </c>
      <c r="G284" s="200">
        <f t="shared" si="188"/>
        <v>1.114616140003144E-2</v>
      </c>
    </row>
    <row r="285" spans="1:7" x14ac:dyDescent="0.2">
      <c r="A285" t="str">
        <f t="shared" si="183"/>
        <v>61 Caring personal service occupations</v>
      </c>
      <c r="B285" s="11">
        <v>0.32490749431788934</v>
      </c>
      <c r="C285" s="11">
        <v>0.19168339962754119</v>
      </c>
      <c r="D285" s="11">
        <f>C285-B285</f>
        <v>-0.13322409469034815</v>
      </c>
      <c r="E285" s="11">
        <v>7.3309310573764802E-2</v>
      </c>
      <c r="F285" s="11">
        <f>SUM(D285:E285)</f>
        <v>-5.9914784116583353E-2</v>
      </c>
      <c r="G285" s="200">
        <f t="shared" si="188"/>
        <v>1.3656143747977856E-2</v>
      </c>
    </row>
    <row r="286" spans="1:7" x14ac:dyDescent="0.2">
      <c r="A286" t="str">
        <f t="shared" si="183"/>
        <v>62 Leisure, travel and related personal service occupations</v>
      </c>
      <c r="B286" s="11">
        <v>0.48826549155828691</v>
      </c>
      <c r="C286" s="11">
        <v>0.21111156348308258</v>
      </c>
      <c r="D286" s="11">
        <f t="shared" ref="D286:D292" si="193">C286-B286</f>
        <v>-0.27715392807520434</v>
      </c>
      <c r="E286" s="11">
        <v>9.5325957618776921E-2</v>
      </c>
      <c r="F286" s="11">
        <f t="shared" ref="F286:F287" si="194">SUM(D286:E286)</f>
        <v>-0.1818279704564274</v>
      </c>
      <c r="G286" s="200">
        <f t="shared" si="188"/>
        <v>1.1960418331129041E-2</v>
      </c>
    </row>
    <row r="287" spans="1:7" x14ac:dyDescent="0.2">
      <c r="A287" t="str">
        <f t="shared" si="183"/>
        <v>63 Community and civil enforcement occupations</v>
      </c>
      <c r="B287" s="11">
        <v>2.7757402176595072E-2</v>
      </c>
      <c r="C287" s="11">
        <v>5.9393455059957752E-3</v>
      </c>
      <c r="D287" s="11">
        <f t="shared" si="193"/>
        <v>-2.1818056670599297E-2</v>
      </c>
      <c r="E287" s="11">
        <v>2.881923321765375E-3</v>
      </c>
      <c r="F287" s="11">
        <f t="shared" si="194"/>
        <v>-1.8936133348833921E-2</v>
      </c>
      <c r="G287" s="200">
        <f t="shared" si="188"/>
        <v>6.6071838441175146E-3</v>
      </c>
    </row>
    <row r="288" spans="1:7" x14ac:dyDescent="0.2">
      <c r="A288" t="str">
        <f t="shared" si="183"/>
        <v>71 Sales occupations</v>
      </c>
      <c r="B288" s="11">
        <v>1.6151447291372532</v>
      </c>
      <c r="C288" s="11">
        <v>0.44152493599397052</v>
      </c>
      <c r="D288" s="11">
        <f t="shared" si="193"/>
        <v>-1.1736197931432826</v>
      </c>
      <c r="E288" s="11">
        <v>0.21719986550623743</v>
      </c>
      <c r="F288" s="11">
        <f t="shared" ref="F288:F289" si="195">SUM(D288:E288)</f>
        <v>-0.95641992763704509</v>
      </c>
      <c r="G288" s="200">
        <f t="shared" si="188"/>
        <v>8.4469275155001355E-3</v>
      </c>
    </row>
    <row r="289" spans="1:7" x14ac:dyDescent="0.2">
      <c r="A289" t="str">
        <f t="shared" si="183"/>
        <v>72 Customer service occupations</v>
      </c>
      <c r="B289" s="11">
        <v>0.35975344807389981</v>
      </c>
      <c r="C289" s="11">
        <v>0.36512768571736814</v>
      </c>
      <c r="D289" s="11">
        <f t="shared" si="193"/>
        <v>5.3742376434683381E-3</v>
      </c>
      <c r="E289" s="11">
        <v>0.12680064856835899</v>
      </c>
      <c r="F289" s="11">
        <f t="shared" si="195"/>
        <v>0.13217488621182732</v>
      </c>
      <c r="G289" s="200">
        <f t="shared" si="188"/>
        <v>2.0332557283126107E-2</v>
      </c>
    </row>
    <row r="290" spans="1:7" x14ac:dyDescent="0.2">
      <c r="A290" t="str">
        <f t="shared" si="183"/>
        <v>81 Process, plant and machine operatives</v>
      </c>
      <c r="B290" s="11">
        <v>1.3525910183284335</v>
      </c>
      <c r="C290" s="11">
        <v>0.23805454989547506</v>
      </c>
      <c r="D290" s="11">
        <f t="shared" si="193"/>
        <v>-1.1145364684329584</v>
      </c>
      <c r="E290" s="11">
        <v>0.14645812997527027</v>
      </c>
      <c r="F290" s="11">
        <f t="shared" ref="F290:F291" si="196">SUM(D290:E290)</f>
        <v>-0.96807833845768809</v>
      </c>
      <c r="G290" s="200">
        <f t="shared" si="188"/>
        <v>6.8774739556738407E-3</v>
      </c>
    </row>
    <row r="291" spans="1:7" x14ac:dyDescent="0.2">
      <c r="A291" t="str">
        <f t="shared" si="183"/>
        <v>82 Transport and mobile machine drivers and operatives</v>
      </c>
      <c r="B291" s="11">
        <v>2.0302049358356493</v>
      </c>
      <c r="C291" s="11">
        <v>0.61686886369137905</v>
      </c>
      <c r="D291" s="11">
        <f t="shared" si="193"/>
        <v>-1.4133360721442703</v>
      </c>
      <c r="E291" s="11">
        <v>0.47943518387947098</v>
      </c>
      <c r="F291" s="11">
        <f t="shared" si="196"/>
        <v>-0.93390088826479922</v>
      </c>
      <c r="G291" s="200">
        <f t="shared" si="188"/>
        <v>1.4233858415853673E-2</v>
      </c>
    </row>
    <row r="292" spans="1:7" x14ac:dyDescent="0.2">
      <c r="A292" t="str">
        <f t="shared" si="183"/>
        <v>91 Elementary trades and related occupations</v>
      </c>
      <c r="B292" s="11">
        <v>1.0896223867387633</v>
      </c>
      <c r="C292" s="11">
        <v>0.42570349922753103</v>
      </c>
      <c r="D292" s="11">
        <f t="shared" si="193"/>
        <v>-0.66391888751123229</v>
      </c>
      <c r="E292" s="11">
        <v>0.20244000365819745</v>
      </c>
      <c r="F292" s="11">
        <f t="shared" ref="F292" si="197">SUM(D292:E292)</f>
        <v>-0.46147888385303482</v>
      </c>
      <c r="G292" s="200">
        <f t="shared" si="188"/>
        <v>1.1425342426869323E-2</v>
      </c>
    </row>
    <row r="293" spans="1:7" x14ac:dyDescent="0.2">
      <c r="A293" t="str">
        <f t="shared" si="183"/>
        <v>92 Elementary administration and service occupations</v>
      </c>
      <c r="B293" s="11">
        <v>3.8553028720026798</v>
      </c>
      <c r="C293" s="11">
        <v>1.3230076694095203</v>
      </c>
      <c r="D293" s="11">
        <f t="shared" ref="D293" si="198">C293-B293</f>
        <v>-2.5322952025931595</v>
      </c>
      <c r="E293" s="11">
        <v>0.6676527907769465</v>
      </c>
      <c r="F293" s="11">
        <f t="shared" ref="F293" si="199">SUM(D293:E293)</f>
        <v>-1.864642411816213</v>
      </c>
      <c r="G293" s="200">
        <f t="shared" ref="G293:G294" si="200">IF(B293&gt;0,(1+(E293/B293))^(1/($C$6-$B$6))-1,0)</f>
        <v>1.070463012224887E-2</v>
      </c>
    </row>
    <row r="294" spans="1:7" x14ac:dyDescent="0.2">
      <c r="A294" s="24" t="str">
        <f t="shared" si="183"/>
        <v>All occupations</v>
      </c>
      <c r="B294" s="34">
        <f>SUM(B268:B293)</f>
        <v>19.56267436649452</v>
      </c>
      <c r="C294" s="34">
        <f t="shared" ref="C294:F294" si="201">SUM(C268:C293)</f>
        <v>7.9339846696612817</v>
      </c>
      <c r="D294" s="34">
        <f t="shared" si="201"/>
        <v>-11.628689696833236</v>
      </c>
      <c r="E294" s="34">
        <f t="shared" si="201"/>
        <v>3.9415692120460823</v>
      </c>
      <c r="F294" s="34">
        <f t="shared" si="201"/>
        <v>-7.6871204847871528</v>
      </c>
      <c r="G294" s="234">
        <f t="shared" si="200"/>
        <v>1.2312353965637124E-2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Worcestershire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-1.3636583357594994</v>
      </c>
      <c r="Q7" s="11">
        <f>'Occ T1'!J16</f>
        <v>13.621719172627365</v>
      </c>
    </row>
    <row r="8" spans="1:17" x14ac:dyDescent="0.2">
      <c r="O8" t="str">
        <f>name!E11</f>
        <v>Process, plant and machine operatives</v>
      </c>
      <c r="P8" s="11">
        <f>'Occ T1'!H15</f>
        <v>3.0188300113690545</v>
      </c>
      <c r="Q8" s="11">
        <f>'Occ T1'!J15</f>
        <v>14.362015076338036</v>
      </c>
    </row>
    <row r="9" spans="1:17" x14ac:dyDescent="0.2">
      <c r="O9" t="str">
        <f>name!E10</f>
        <v>Sales and customer service occupations</v>
      </c>
      <c r="P9" s="11">
        <f>'Occ T1'!H14</f>
        <v>1.1553695156383874</v>
      </c>
      <c r="Q9" s="11">
        <f>'Occ T1'!J14</f>
        <v>11.77427378235531</v>
      </c>
    </row>
    <row r="10" spans="1:17" x14ac:dyDescent="0.2">
      <c r="O10" t="str">
        <f>name!E9</f>
        <v>Caring, leisure and other service occupations</v>
      </c>
      <c r="P10" s="11">
        <f>'Occ T1'!H13</f>
        <v>4.5070478200710973</v>
      </c>
      <c r="Q10" s="11">
        <f>'Occ T1'!J13</f>
        <v>21.054301300561882</v>
      </c>
    </row>
    <row r="11" spans="1:17" x14ac:dyDescent="0.2">
      <c r="O11" t="str">
        <f>name!E8</f>
        <v>Skilled trades occupations</v>
      </c>
      <c r="P11" s="11">
        <f>'Occ T1'!H12</f>
        <v>-2.1586446939978856</v>
      </c>
      <c r="Q11" s="11">
        <f>'Occ T1'!J12</f>
        <v>10.288847012518875</v>
      </c>
    </row>
    <row r="12" spans="1:17" x14ac:dyDescent="0.2">
      <c r="O12" t="str">
        <f>name!E7</f>
        <v>Administrative and secretarial occupations</v>
      </c>
      <c r="P12" s="11">
        <f>'Occ T1'!H11</f>
        <v>-4.2943924192297018</v>
      </c>
      <c r="Q12" s="11">
        <f>'Occ T1'!J11</f>
        <v>11.898700825804543</v>
      </c>
    </row>
    <row r="13" spans="1:17" x14ac:dyDescent="0.2">
      <c r="O13" t="str">
        <f>name!E6</f>
        <v>Associate professional occupations</v>
      </c>
      <c r="P13" s="11">
        <f>'Occ T1'!H10</f>
        <v>2.2329669620419494</v>
      </c>
      <c r="Q13" s="11">
        <f>'Occ T1'!J10</f>
        <v>19.320639208028307</v>
      </c>
    </row>
    <row r="14" spans="1:17" x14ac:dyDescent="0.2">
      <c r="O14" t="str">
        <f>name!E5</f>
        <v>Professional occupations</v>
      </c>
      <c r="P14" s="11">
        <f>'Occ T1'!H9</f>
        <v>12.494337319325183</v>
      </c>
      <c r="Q14" s="11">
        <f>'Occ T1'!J9</f>
        <v>43.570242628231838</v>
      </c>
    </row>
    <row r="15" spans="1:17" x14ac:dyDescent="0.2">
      <c r="O15" t="str">
        <f>name!E4</f>
        <v>Managers, directors and senior officials</v>
      </c>
      <c r="P15" s="11">
        <f>'Occ T1'!H8</f>
        <v>4.7601438205413018</v>
      </c>
      <c r="Q15" s="11">
        <f>'Occ T1'!J8</f>
        <v>21.261980928123148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Worcestershire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0.80162925241823046</v>
      </c>
      <c r="Q37" s="11">
        <f>'Occ T2'!J8</f>
        <v>10.8961781281334</v>
      </c>
    </row>
    <row r="38" spans="1:17" x14ac:dyDescent="0.2">
      <c r="O38" s="10" t="str">
        <f>name!D5</f>
        <v>12 Other managers and proprietors</v>
      </c>
      <c r="P38" s="11">
        <f>'Occ T2'!H9</f>
        <v>3.9585145681230696</v>
      </c>
      <c r="Q38" s="11">
        <f>'Occ T2'!J9</f>
        <v>10.365802799989744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2.742984199255126</v>
      </c>
      <c r="Q39" s="11">
        <f>'Occ T2'!J10</f>
        <v>9.4755618170208002</v>
      </c>
    </row>
    <row r="40" spans="1:17" x14ac:dyDescent="0.2">
      <c r="O40" s="10" t="str">
        <f>name!D7</f>
        <v>22 Health professionals</v>
      </c>
      <c r="P40" s="11">
        <f>'Occ T2'!H11</f>
        <v>2.6617230263578406</v>
      </c>
      <c r="Q40" s="11">
        <f>'Occ T2'!J11</f>
        <v>10.810379124586749</v>
      </c>
    </row>
    <row r="41" spans="1:17" x14ac:dyDescent="0.2">
      <c r="O41" s="10" t="str">
        <f>name!D8</f>
        <v>23 Teaching and other educational professionals</v>
      </c>
      <c r="P41" s="11">
        <f>'Occ T2'!H12</f>
        <v>2.2641401433114154</v>
      </c>
      <c r="Q41" s="11">
        <f>'Occ T2'!J12</f>
        <v>8.8234212472695077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4.8254899504008009</v>
      </c>
      <c r="Q42" s="11">
        <f>'Occ T2'!J13</f>
        <v>14.460880439354778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-0.37846235243456938</v>
      </c>
      <c r="Q43" s="11">
        <f>'Occ T2'!J14</f>
        <v>1.5911841415247565</v>
      </c>
    </row>
    <row r="44" spans="1:17" x14ac:dyDescent="0.2">
      <c r="O44" s="10" t="str">
        <f>name!D11</f>
        <v>32 Health and social care associate professionals</v>
      </c>
      <c r="P44" s="11">
        <f>'Occ T2'!H15</f>
        <v>0.76947054486741973</v>
      </c>
      <c r="Q44" s="11">
        <f>'Occ T2'!J15</f>
        <v>4.2430686454221451</v>
      </c>
    </row>
    <row r="45" spans="1:17" x14ac:dyDescent="0.2">
      <c r="O45" s="10" t="str">
        <f>name!D12</f>
        <v>33 Protective service occupations</v>
      </c>
      <c r="P45" s="11">
        <f>'Occ T2'!H16</f>
        <v>1.2324439138757786</v>
      </c>
      <c r="Q45" s="11">
        <f>'Occ T2'!J16</f>
        <v>2.5333990981048919</v>
      </c>
    </row>
    <row r="46" spans="1:17" x14ac:dyDescent="0.2">
      <c r="O46" s="10" t="str">
        <f>name!D13</f>
        <v>34 Culture, media and sports occupations</v>
      </c>
      <c r="P46" s="11">
        <f>'Occ T2'!H17</f>
        <v>0.33464402679176075</v>
      </c>
      <c r="Q46" s="11">
        <f>'Occ T2'!J17</f>
        <v>2.7520532575336021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0.27487082894156245</v>
      </c>
      <c r="Q47" s="11">
        <f>'Occ T2'!J18</f>
        <v>8.2009340654429153</v>
      </c>
    </row>
    <row r="48" spans="1:17" x14ac:dyDescent="0.2">
      <c r="O48" s="10" t="str">
        <f>name!D15</f>
        <v>41 Administrative occupations</v>
      </c>
      <c r="P48" s="11">
        <f>'Occ T2'!H19</f>
        <v>-2.8453081531589213</v>
      </c>
      <c r="Q48" s="11">
        <f>'Occ T2'!J19</f>
        <v>10.466781451120209</v>
      </c>
    </row>
    <row r="49" spans="15:17" x14ac:dyDescent="0.2">
      <c r="O49" s="10" t="str">
        <f>name!D16</f>
        <v>42 Secretarial and related occupations</v>
      </c>
      <c r="P49" s="11">
        <f>'Occ T2'!H20</f>
        <v>-1.4490842660707797</v>
      </c>
      <c r="Q49" s="11">
        <f>'Occ T2'!J20</f>
        <v>1.4319193746843344</v>
      </c>
    </row>
    <row r="50" spans="15:17" x14ac:dyDescent="0.2">
      <c r="O50" s="10" t="str">
        <f>name!D17</f>
        <v>51 Skilled agricultural and related trades</v>
      </c>
      <c r="P50" s="11">
        <f>'Occ T2'!H21</f>
        <v>0.24350441107869258</v>
      </c>
      <c r="Q50" s="11">
        <f>'Occ T2'!J21</f>
        <v>1.9682866766141427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-0.95120705478877277</v>
      </c>
      <c r="Q51" s="11">
        <f>'Occ T2'!J22</f>
        <v>3.6078051401866036</v>
      </c>
    </row>
    <row r="52" spans="15:17" x14ac:dyDescent="0.2">
      <c r="O52" s="10" t="str">
        <f>name!D19</f>
        <v>53 Skilled construction and building trades</v>
      </c>
      <c r="P52" s="11">
        <f>'Occ T2'!H23</f>
        <v>-1.0782574630808028</v>
      </c>
      <c r="Q52" s="11">
        <f>'Occ T2'!J23</f>
        <v>2.9803343465011141</v>
      </c>
    </row>
    <row r="53" spans="15:17" x14ac:dyDescent="0.2">
      <c r="O53" s="10" t="str">
        <f>name!D20</f>
        <v>54 Textiles, printing and other skilled trades</v>
      </c>
      <c r="P53" s="11">
        <f>'Occ T2'!H24</f>
        <v>-0.37268458720700259</v>
      </c>
      <c r="Q53" s="11">
        <f>'Occ T2'!J24</f>
        <v>1.7324208492170161</v>
      </c>
    </row>
    <row r="54" spans="15:17" x14ac:dyDescent="0.2">
      <c r="O54" s="10" t="str">
        <f>name!D21</f>
        <v>61 Caring personal service occupations</v>
      </c>
      <c r="P54" s="11">
        <f>'Occ T2'!H25</f>
        <v>4.2909836474291225</v>
      </c>
      <c r="Q54" s="11">
        <f>'Occ T2'!J25</f>
        <v>17.661194137838073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0.24581361621091169</v>
      </c>
      <c r="Q55" s="11">
        <f>'Occ T2'!J26</f>
        <v>3.2942579550125841</v>
      </c>
    </row>
    <row r="56" spans="15:17" x14ac:dyDescent="0.2">
      <c r="O56" s="10" t="str">
        <f>name!D23</f>
        <v>63 Community and civil enforcement occupations</v>
      </c>
      <c r="P56" s="11">
        <f>'Occ T2'!H27</f>
        <v>-2.9749443568936718E-2</v>
      </c>
      <c r="Q56" s="11">
        <f>'Occ T2'!J27</f>
        <v>9.8849207711226128E-2</v>
      </c>
    </row>
    <row r="57" spans="15:17" x14ac:dyDescent="0.2">
      <c r="O57" s="10" t="str">
        <f>name!D24</f>
        <v>71 Sales occupations</v>
      </c>
      <c r="P57" s="11">
        <f>'Occ T2'!H28</f>
        <v>-2.0000226295691732</v>
      </c>
      <c r="Q57" s="11">
        <f>'Occ T2'!J28</f>
        <v>5.0077208900376329</v>
      </c>
    </row>
    <row r="58" spans="15:17" x14ac:dyDescent="0.2">
      <c r="O58" s="10" t="str">
        <f>name!D25</f>
        <v>72 Customer service occupations</v>
      </c>
      <c r="P58" s="11">
        <f>'Occ T2'!H29</f>
        <v>3.1553921452075615</v>
      </c>
      <c r="Q58" s="11">
        <f>'Occ T2'!J29</f>
        <v>6.7665528923176783</v>
      </c>
    </row>
    <row r="59" spans="15:17" x14ac:dyDescent="0.2">
      <c r="O59" s="10" t="str">
        <f>name!D26</f>
        <v>81 Process, plant and machine operatives</v>
      </c>
      <c r="P59" s="11">
        <f>'Occ T2'!H30</f>
        <v>1.8820780619546049</v>
      </c>
      <c r="Q59" s="11">
        <f>'Occ T2'!J30</f>
        <v>6.4599248956717075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1.1367519494144478</v>
      </c>
      <c r="Q60" s="11">
        <f>'Occ T2'!J31</f>
        <v>7.9020901806663266</v>
      </c>
    </row>
    <row r="61" spans="15:17" x14ac:dyDescent="0.2">
      <c r="O61" s="10" t="str">
        <f>name!D28</f>
        <v>91 Elementary trades and related occupations</v>
      </c>
      <c r="P61" s="11">
        <f>'Occ T2'!H32</f>
        <v>-0.90362498645800837</v>
      </c>
      <c r="Q61" s="11">
        <f>'Occ T2'!J32</f>
        <v>0.80636579356465199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-0.46003334930149009</v>
      </c>
      <c r="Q62" s="11">
        <f>'Occ T2'!J33</f>
        <v>12.815353379062714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20.351999999999805</v>
      </c>
      <c r="Q64" s="11">
        <f>'Occ T2'!J35</f>
        <v>167.15271993458936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Worcestershire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294.91000000000003</v>
      </c>
      <c r="C8" s="305">
        <f>SUM(C9:C17)</f>
        <v>302.78199999999993</v>
      </c>
      <c r="D8" s="305">
        <f>SUM(D9:D17)</f>
        <v>315.26199999999989</v>
      </c>
      <c r="E8" s="304"/>
      <c r="F8" s="305">
        <f>SUM(F9:F17)</f>
        <v>4.0376970230557463</v>
      </c>
      <c r="G8" s="305">
        <f>SUM(G9:G17)</f>
        <v>5.2319662224734751</v>
      </c>
      <c r="H8" s="305">
        <f>SUM(H9:H17)</f>
        <v>7.7514689716974088</v>
      </c>
      <c r="I8" s="304"/>
      <c r="J8" s="305">
        <f>SUM(J9:J17)</f>
        <v>28.629171090577888</v>
      </c>
      <c r="K8" s="305">
        <f>SUM(K9:K17)</f>
        <v>36.509157776291325</v>
      </c>
      <c r="L8" s="305">
        <f>SUM(L9:L17)</f>
        <v>54.420166523246166</v>
      </c>
      <c r="M8" s="304"/>
      <c r="N8" s="305">
        <f>SUM(N9:N17)</f>
        <v>55.331251198231108</v>
      </c>
      <c r="O8" s="305">
        <f>SUM(O9:O17)</f>
        <v>59.198471278410878</v>
      </c>
      <c r="P8" s="305">
        <f>SUM(P9:P17)</f>
        <v>68.787357555151075</v>
      </c>
      <c r="Q8" s="306"/>
      <c r="R8" s="305">
        <f>SUM(R9:R17)</f>
        <v>16.242409273904293</v>
      </c>
      <c r="S8" s="305">
        <f>SUM(S9:S17)</f>
        <v>16.132915844297852</v>
      </c>
      <c r="T8" s="305">
        <f>SUM(T9:T17)</f>
        <v>18.149429159195151</v>
      </c>
      <c r="U8" s="306"/>
      <c r="V8" s="305">
        <f>SUM(V9:V17)</f>
        <v>16.400587455937092</v>
      </c>
      <c r="W8" s="305">
        <f>SUM(W9:W17)</f>
        <v>17.109370947409182</v>
      </c>
      <c r="X8" s="305">
        <f>SUM(X9:X17)</f>
        <v>19.822345865549014</v>
      </c>
      <c r="Y8" s="306"/>
      <c r="Z8" s="305">
        <f>SUM(Z9:Z17)</f>
        <v>60.006335476825974</v>
      </c>
      <c r="AA8" s="305">
        <f>SUM(AA9:AA17)</f>
        <v>62.45611286313197</v>
      </c>
      <c r="AB8" s="305">
        <f>SUM(AB9:AB17)</f>
        <v>63.193654104931397</v>
      </c>
      <c r="AC8" s="306"/>
      <c r="AD8" s="305">
        <f>SUM(AD9:AD17)</f>
        <v>58.33604505201366</v>
      </c>
      <c r="AE8" s="305">
        <f>SUM(AE9:AE17)</f>
        <v>61.798018051422389</v>
      </c>
      <c r="AF8" s="305">
        <f>SUM(AF9:AF17)</f>
        <v>55.10619347130875</v>
      </c>
      <c r="AG8" s="306"/>
      <c r="AH8" s="305">
        <f>SUM(AH9:AH17)</f>
        <v>36.363829062959745</v>
      </c>
      <c r="AI8" s="305">
        <f>SUM(AI9:AI17)</f>
        <v>31.767282841886704</v>
      </c>
      <c r="AJ8" s="305">
        <f>SUM(AJ9:AJ17)</f>
        <v>20.097399679259667</v>
      </c>
      <c r="AK8" s="306"/>
      <c r="AL8" s="305">
        <f>SUM(AL9:AL17)</f>
        <v>19.56267436649452</v>
      </c>
      <c r="AM8" s="305">
        <f>SUM(AM9:AM17)</f>
        <v>12.578704174676172</v>
      </c>
      <c r="AN8" s="305">
        <f>SUM(AN9:AN17)</f>
        <v>7.9339846696612808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28.92163440101162</v>
      </c>
      <c r="C9" s="304">
        <f t="shared" ref="B9:D17" si="0">SUM(C21,C33,C51,C63,C75,C93)</f>
        <v>29.703928341740415</v>
      </c>
      <c r="D9" s="304">
        <f t="shared" si="0"/>
        <v>33.681778221552932</v>
      </c>
      <c r="E9" s="304"/>
      <c r="F9" s="304">
        <f t="shared" ref="F9:H17" si="1">SUM(F21,F33,F51,F63,F75,F93)</f>
        <v>0.32922649513616548</v>
      </c>
      <c r="G9" s="304">
        <f t="shared" si="1"/>
        <v>0.4313154185195362</v>
      </c>
      <c r="H9" s="304">
        <f t="shared" si="1"/>
        <v>0.70109977010333147</v>
      </c>
      <c r="I9" s="304"/>
      <c r="J9" s="304">
        <f t="shared" ref="J9:L17" si="2">SUM(J21,J33,J51,J63,J75,J93)</f>
        <v>3.1835514598747792</v>
      </c>
      <c r="K9" s="304">
        <f t="shared" si="2"/>
        <v>4.0812267442397001</v>
      </c>
      <c r="L9" s="304">
        <f t="shared" si="2"/>
        <v>6.5853000175197227</v>
      </c>
      <c r="M9" s="304"/>
      <c r="N9" s="304">
        <f t="shared" ref="N9:P17" si="3">SUM(N21,N33,N51,N63,N75,N93)</f>
        <v>7.2844645123615015</v>
      </c>
      <c r="O9" s="304">
        <f t="shared" si="3"/>
        <v>7.6560084432166953</v>
      </c>
      <c r="P9" s="304">
        <f t="shared" si="3"/>
        <v>9.1888820678174934</v>
      </c>
      <c r="Q9" s="306"/>
      <c r="R9" s="304">
        <f t="shared" ref="R9:T9" si="4">SUM(R21,R33,R51,R63,R75,R93)</f>
        <v>1.5889018950581397</v>
      </c>
      <c r="S9" s="304">
        <f t="shared" si="4"/>
        <v>1.6107079269838607</v>
      </c>
      <c r="T9" s="304">
        <f t="shared" si="4"/>
        <v>1.8867088051965952</v>
      </c>
      <c r="U9" s="306"/>
      <c r="V9" s="304">
        <f t="shared" ref="V9:X9" si="5">SUM(V21,V33,V51,V63,V75,V93)</f>
        <v>2.2034835891174258</v>
      </c>
      <c r="W9" s="304">
        <f t="shared" si="5"/>
        <v>2.196825814700142</v>
      </c>
      <c r="X9" s="304">
        <f t="shared" si="5"/>
        <v>2.4946145293769439</v>
      </c>
      <c r="Y9" s="306"/>
      <c r="Z9" s="304">
        <f t="shared" ref="Z9:AB9" si="6">SUM(Z21,Z33,Z51,Z63,Z75,Z93)</f>
        <v>5.2834267226415523</v>
      </c>
      <c r="AA9" s="304">
        <f t="shared" si="6"/>
        <v>5.2015404883772929</v>
      </c>
      <c r="AB9" s="304">
        <f t="shared" si="6"/>
        <v>5.6118354600648486</v>
      </c>
      <c r="AC9" s="306"/>
      <c r="AD9" s="304">
        <f>SUM(AD21,AD33,AD51,AD63,AD75,AD93)</f>
        <v>4.5816518327762719</v>
      </c>
      <c r="AE9" s="304">
        <f t="shared" ref="AE9:AF9" si="7">SUM(AE21,AE33,AE51,AE63,AE75,AE93)</f>
        <v>4.7343537128108082</v>
      </c>
      <c r="AF9" s="304">
        <f t="shared" si="7"/>
        <v>4.3876735541664491</v>
      </c>
      <c r="AG9" s="306"/>
      <c r="AH9" s="304">
        <f t="shared" ref="AH9:AJ9" si="8">SUM(AH21,AH33,AH51,AH63,AH75,AH93)</f>
        <v>3.2912714936804979</v>
      </c>
      <c r="AI9" s="304">
        <f t="shared" si="8"/>
        <v>2.9338043407565406</v>
      </c>
      <c r="AJ9" s="304">
        <f t="shared" si="8"/>
        <v>2.1783594137113766</v>
      </c>
      <c r="AK9" s="306"/>
      <c r="AL9" s="304">
        <f t="shared" ref="AL9:AN9" si="9">SUM(AL21,AL33,AL51,AL63,AL75,AL93)</f>
        <v>1.175656400365287</v>
      </c>
      <c r="AM9" s="304">
        <f t="shared" si="9"/>
        <v>0.85814545213583882</v>
      </c>
      <c r="AN9" s="304">
        <f t="shared" si="9"/>
        <v>0.64730460359617226</v>
      </c>
    </row>
    <row r="10" spans="1:40" x14ac:dyDescent="0.2">
      <c r="A10" s="13" t="str">
        <f>name!E5</f>
        <v>Professional occupations</v>
      </c>
      <c r="B10" s="304">
        <f t="shared" si="0"/>
        <v>60.527182508358919</v>
      </c>
      <c r="C10" s="304">
        <f t="shared" si="0"/>
        <v>65.292206846922483</v>
      </c>
      <c r="D10" s="304">
        <f t="shared" si="0"/>
        <v>73.021519827684145</v>
      </c>
      <c r="E10" s="304"/>
      <c r="F10" s="304">
        <f t="shared" si="1"/>
        <v>2.9510411181926379</v>
      </c>
      <c r="G10" s="304">
        <f t="shared" si="1"/>
        <v>3.7959269052477551</v>
      </c>
      <c r="H10" s="304">
        <f t="shared" si="1"/>
        <v>5.3725598965246855</v>
      </c>
      <c r="I10" s="304"/>
      <c r="J10" s="304">
        <f t="shared" si="2"/>
        <v>15.44669528163204</v>
      </c>
      <c r="K10" s="304">
        <f t="shared" si="2"/>
        <v>19.455008464885381</v>
      </c>
      <c r="L10" s="304">
        <f t="shared" si="2"/>
        <v>26.890747851885578</v>
      </c>
      <c r="M10" s="304"/>
      <c r="N10" s="304">
        <f t="shared" si="3"/>
        <v>19.892246842186914</v>
      </c>
      <c r="O10" s="304">
        <f t="shared" si="3"/>
        <v>20.544867556627228</v>
      </c>
      <c r="P10" s="304">
        <f t="shared" si="3"/>
        <v>21.083872426215272</v>
      </c>
      <c r="Q10" s="306"/>
      <c r="R10" s="304">
        <f t="shared" ref="R10:T10" si="10">SUM(R22,R34,R52,R64,R76,R94)</f>
        <v>3.1679691363391207</v>
      </c>
      <c r="S10" s="304">
        <f t="shared" si="10"/>
        <v>2.4135899804383518</v>
      </c>
      <c r="T10" s="304">
        <f t="shared" si="10"/>
        <v>1.8715557694198766</v>
      </c>
      <c r="U10" s="306"/>
      <c r="V10" s="304">
        <f t="shared" ref="V10:X10" si="11">SUM(V22,V34,V52,V64,V76,V94)</f>
        <v>3.1376132285545126</v>
      </c>
      <c r="W10" s="304">
        <f t="shared" si="11"/>
        <v>3.1174644305671375</v>
      </c>
      <c r="X10" s="304">
        <f t="shared" si="11"/>
        <v>3.2520430999270915</v>
      </c>
      <c r="Y10" s="306"/>
      <c r="Z10" s="304">
        <f t="shared" ref="Z10:AB10" si="12">SUM(Z22,Z34,Z52,Z64,Z76,Z94)</f>
        <v>7.1006043610662957</v>
      </c>
      <c r="AA10" s="304">
        <f t="shared" si="12"/>
        <v>7.5041717473862448</v>
      </c>
      <c r="AB10" s="304">
        <f t="shared" si="12"/>
        <v>7.8091170066792266</v>
      </c>
      <c r="AC10" s="306"/>
      <c r="AD10" s="304">
        <f t="shared" ref="AD10:AF10" si="13">SUM(AD22,AD34,AD52,AD64,AD76,AD94)</f>
        <v>4.8397346695988732</v>
      </c>
      <c r="AE10" s="304">
        <f t="shared" si="13"/>
        <v>5.0059497735507632</v>
      </c>
      <c r="AF10" s="304">
        <f t="shared" si="13"/>
        <v>4.3380935576636723</v>
      </c>
      <c r="AG10" s="306"/>
      <c r="AH10" s="304">
        <f t="shared" ref="AH10:AJ10" si="14">SUM(AH22,AH34,AH52,AH64,AH76,AH94)</f>
        <v>2.8607734585911473</v>
      </c>
      <c r="AI10" s="304">
        <f t="shared" si="14"/>
        <v>2.5514657449260687</v>
      </c>
      <c r="AJ10" s="304">
        <f t="shared" si="14"/>
        <v>1.6444670753027038</v>
      </c>
      <c r="AK10" s="306"/>
      <c r="AL10" s="304">
        <f t="shared" ref="AL10:AN10" si="15">SUM(AL22,AL34,AL52,AL64,AL76,AL94)</f>
        <v>1.1305044121973844</v>
      </c>
      <c r="AM10" s="304">
        <f t="shared" si="15"/>
        <v>0.90376224329355415</v>
      </c>
      <c r="AN10" s="304">
        <f t="shared" si="15"/>
        <v>0.75906314406602604</v>
      </c>
    </row>
    <row r="11" spans="1:40" x14ac:dyDescent="0.2">
      <c r="A11" s="13" t="str">
        <f>name!E6</f>
        <v>Associate professional occupations</v>
      </c>
      <c r="B11" s="304">
        <f>SUM(B23,B35,B53,B65,B77,B95)</f>
        <v>37.21325862490545</v>
      </c>
      <c r="C11" s="304">
        <f t="shared" si="0"/>
        <v>36.262953429652597</v>
      </c>
      <c r="D11" s="304">
        <f>SUM(D23,D35,D53,D65,D77,D95)</f>
        <v>39.446225586947378</v>
      </c>
      <c r="E11" s="304"/>
      <c r="F11" s="304">
        <f t="shared" si="1"/>
        <v>0.38517673923198475</v>
      </c>
      <c r="G11" s="304">
        <f t="shared" si="1"/>
        <v>0.48984731860873898</v>
      </c>
      <c r="H11" s="304">
        <f t="shared" si="1"/>
        <v>0.79838568820898659</v>
      </c>
      <c r="I11" s="304"/>
      <c r="J11" s="304">
        <f t="shared" si="2"/>
        <v>4.5552838035735892</v>
      </c>
      <c r="K11" s="304">
        <f t="shared" si="2"/>
        <v>5.4620478645159265</v>
      </c>
      <c r="L11" s="304">
        <f t="shared" si="2"/>
        <v>8.2994288676279879</v>
      </c>
      <c r="M11" s="304"/>
      <c r="N11" s="304">
        <f t="shared" si="3"/>
        <v>10.253273585719681</v>
      </c>
      <c r="O11" s="304">
        <f t="shared" si="3"/>
        <v>10.272802531500261</v>
      </c>
      <c r="P11" s="304">
        <f t="shared" si="3"/>
        <v>11.666503847640756</v>
      </c>
      <c r="Q11" s="306"/>
      <c r="R11" s="304">
        <f t="shared" ref="R11:T11" si="16">SUM(R23,R35,R53,R65,R77,R95)</f>
        <v>3.0357190476990521</v>
      </c>
      <c r="S11" s="304">
        <f t="shared" si="16"/>
        <v>2.8420179879444198</v>
      </c>
      <c r="T11" s="304">
        <f t="shared" si="16"/>
        <v>3.0068372893097206</v>
      </c>
      <c r="U11" s="306"/>
      <c r="V11" s="304">
        <f t="shared" ref="V11:X11" si="17">SUM(V23,V35,V53,V65,V77,V95)</f>
        <v>2.4613442291718597</v>
      </c>
      <c r="W11" s="304">
        <f t="shared" si="17"/>
        <v>2.2800978632838613</v>
      </c>
      <c r="X11" s="304">
        <f t="shared" si="17"/>
        <v>2.4612510592775401</v>
      </c>
      <c r="Y11" s="306"/>
      <c r="Z11" s="304">
        <f t="shared" ref="Z11:AB11" si="18">SUM(Z23,Z35,Z53,Z65,Z77,Z95)</f>
        <v>6.862479047252231</v>
      </c>
      <c r="AA11" s="304">
        <f t="shared" si="18"/>
        <v>6.5162886363055339</v>
      </c>
      <c r="AB11" s="304">
        <f t="shared" si="18"/>
        <v>6.4935107492103006</v>
      </c>
      <c r="AC11" s="306"/>
      <c r="AD11" s="304">
        <f t="shared" ref="AD11:AF11" si="19">SUM(AD23,AD35,AD53,AD65,AD77,AD95)</f>
        <v>5.2320062512256236</v>
      </c>
      <c r="AE11" s="304">
        <f t="shared" si="19"/>
        <v>4.9983300892864548</v>
      </c>
      <c r="AF11" s="304">
        <f t="shared" si="19"/>
        <v>4.2629246638069684</v>
      </c>
      <c r="AG11" s="306"/>
      <c r="AH11" s="304">
        <f t="shared" ref="AH11:AJ11" si="20">SUM(AH23,AH35,AH53,AH65,AH77,AH95)</f>
        <v>3.2382648123010496</v>
      </c>
      <c r="AI11" s="304">
        <f t="shared" si="20"/>
        <v>2.5774391807049764</v>
      </c>
      <c r="AJ11" s="304">
        <f t="shared" si="20"/>
        <v>1.6762565135301082</v>
      </c>
      <c r="AK11" s="306"/>
      <c r="AL11" s="304">
        <f t="shared" ref="AL11:AN11" si="21">SUM(AL23,AL35,AL53,AL65,AL77,AL95)</f>
        <v>1.1897111087303849</v>
      </c>
      <c r="AM11" s="304">
        <f t="shared" si="21"/>
        <v>0.82408195750242497</v>
      </c>
      <c r="AN11" s="304">
        <f t="shared" si="21"/>
        <v>0.78112690833501019</v>
      </c>
    </row>
    <row r="12" spans="1:40" x14ac:dyDescent="0.2">
      <c r="A12" s="13" t="str">
        <f>name!E7</f>
        <v>Administrative and secretarial occupations</v>
      </c>
      <c r="B12" s="304">
        <f t="shared" si="0"/>
        <v>34.641600824238722</v>
      </c>
      <c r="C12" s="304">
        <f t="shared" si="0"/>
        <v>33.051384794663292</v>
      </c>
      <c r="D12" s="304">
        <f t="shared" si="0"/>
        <v>30.347208405009003</v>
      </c>
      <c r="E12" s="304"/>
      <c r="F12" s="304">
        <f t="shared" si="1"/>
        <v>0.19773484529690336</v>
      </c>
      <c r="G12" s="304">
        <f t="shared" si="1"/>
        <v>0.25577833811449102</v>
      </c>
      <c r="H12" s="304">
        <f t="shared" si="1"/>
        <v>0.42679678121929054</v>
      </c>
      <c r="I12" s="304"/>
      <c r="J12" s="304">
        <f t="shared" si="2"/>
        <v>2.1347313395685195</v>
      </c>
      <c r="K12" s="304">
        <f t="shared" si="2"/>
        <v>2.6591017453943913</v>
      </c>
      <c r="L12" s="304">
        <f t="shared" si="2"/>
        <v>3.7011608251702026</v>
      </c>
      <c r="M12" s="304"/>
      <c r="N12" s="304">
        <f t="shared" si="3"/>
        <v>6.629111169011721</v>
      </c>
      <c r="O12" s="304">
        <f t="shared" si="3"/>
        <v>7.0829945843792395</v>
      </c>
      <c r="P12" s="304">
        <f t="shared" si="3"/>
        <v>8.4656625157350636</v>
      </c>
      <c r="Q12" s="306"/>
      <c r="R12" s="304">
        <f t="shared" ref="R12:T12" si="22">SUM(R24,R36,R54,R66,R78,R96)</f>
        <v>2.4965696348455824</v>
      </c>
      <c r="S12" s="304">
        <f t="shared" si="22"/>
        <v>2.5930362967733824</v>
      </c>
      <c r="T12" s="304">
        <f t="shared" si="22"/>
        <v>2.9534226061866713</v>
      </c>
      <c r="U12" s="306"/>
      <c r="V12" s="304">
        <f t="shared" ref="V12:X12" si="23">SUM(V24,V36,V54,V66,V78,V96)</f>
        <v>2.3501809886855711</v>
      </c>
      <c r="W12" s="304">
        <f t="shared" si="23"/>
        <v>2.3598379892239558</v>
      </c>
      <c r="X12" s="304">
        <f t="shared" si="23"/>
        <v>2.6703063151526019</v>
      </c>
      <c r="Y12" s="306"/>
      <c r="Z12" s="304">
        <f t="shared" ref="Z12:AA12" si="24">SUM(Z24,Z36,Z54,Z66,Z78,Z96)</f>
        <v>6.9483597821417398</v>
      </c>
      <c r="AA12" s="304">
        <f t="shared" si="24"/>
        <v>6.4769213106479793</v>
      </c>
      <c r="AB12" s="304">
        <f>SUM(AB24,AB36,AB54,AB66,AB78,AB96)</f>
        <v>5.0723353697855948</v>
      </c>
      <c r="AC12" s="306"/>
      <c r="AD12" s="304">
        <f t="shared" ref="AD12:AE12" si="25">SUM(AD24,AD36,AD54,AD66,AD78,AD96)</f>
        <v>8.0317603710337497</v>
      </c>
      <c r="AE12" s="304">
        <f t="shared" si="25"/>
        <v>7.3102845668803029</v>
      </c>
      <c r="AF12" s="304">
        <f>SUM(AF24,AF36,AF54,AF66,AF78,AF96)</f>
        <v>5.0527704513862135</v>
      </c>
      <c r="AG12" s="306"/>
      <c r="AH12" s="304">
        <f t="shared" ref="AH12:AI12" si="26">SUM(AH24,AH36,AH54,AH66,AH78,AH96)</f>
        <v>4.0312730231324307</v>
      </c>
      <c r="AI12" s="304">
        <f t="shared" si="26"/>
        <v>2.9775114518446379</v>
      </c>
      <c r="AJ12" s="304">
        <f>SUM(AJ24,AJ36,AJ54,AJ66,AJ78,AJ96)</f>
        <v>0.95731048025104959</v>
      </c>
      <c r="AK12" s="306"/>
      <c r="AL12" s="304">
        <f t="shared" ref="AL12:AM12" si="27">SUM(AL24,AL36,AL54,AL66,AL78,AL96)</f>
        <v>1.8218796705225033</v>
      </c>
      <c r="AM12" s="304">
        <f t="shared" si="27"/>
        <v>1.3359185114049104</v>
      </c>
      <c r="AN12" s="304">
        <f>SUM(AN24,AN36,AN54,AN66,AN78,AN96)</f>
        <v>1.0474430601223157</v>
      </c>
    </row>
    <row r="13" spans="1:40" x14ac:dyDescent="0.2">
      <c r="A13" s="13" t="str">
        <f>name!E8</f>
        <v>Skilled trades occupations</v>
      </c>
      <c r="B13" s="304">
        <f t="shared" si="0"/>
        <v>30.531972461111945</v>
      </c>
      <c r="C13" s="304">
        <f t="shared" si="0"/>
        <v>30.234375434496371</v>
      </c>
      <c r="D13" s="304">
        <f t="shared" si="0"/>
        <v>28.373327767114095</v>
      </c>
      <c r="E13" s="304"/>
      <c r="F13" s="304">
        <f t="shared" si="1"/>
        <v>3.3023847997796889E-2</v>
      </c>
      <c r="G13" s="304">
        <f t="shared" si="1"/>
        <v>4.2099521221651282E-2</v>
      </c>
      <c r="H13" s="304">
        <f t="shared" si="1"/>
        <v>5.9349367320420426E-2</v>
      </c>
      <c r="I13" s="304"/>
      <c r="J13" s="304">
        <f t="shared" si="2"/>
        <v>0.50654913489244302</v>
      </c>
      <c r="K13" s="304">
        <f t="shared" si="2"/>
        <v>0.74954746437005459</v>
      </c>
      <c r="L13" s="304">
        <f t="shared" si="2"/>
        <v>1.1921404516578695</v>
      </c>
      <c r="M13" s="304"/>
      <c r="N13" s="304">
        <f t="shared" si="3"/>
        <v>1.600579425753619</v>
      </c>
      <c r="O13" s="304">
        <f t="shared" si="3"/>
        <v>1.9385668804685319</v>
      </c>
      <c r="P13" s="304">
        <f t="shared" si="3"/>
        <v>2.4443810047349697</v>
      </c>
      <c r="Q13" s="306"/>
      <c r="R13" s="304">
        <f t="shared" ref="R13:T13" si="28">SUM(R25,R37,R55,R67,R79,R97)</f>
        <v>0.75687568892451362</v>
      </c>
      <c r="S13" s="304">
        <f t="shared" si="28"/>
        <v>0.86194398989048371</v>
      </c>
      <c r="T13" s="304">
        <f t="shared" si="28"/>
        <v>1.0679684592998751</v>
      </c>
      <c r="U13" s="306"/>
      <c r="V13" s="304">
        <f t="shared" ref="V13:X13" si="29">SUM(V25,V37,V55,V67,V79,V97)</f>
        <v>1.7167200513449565</v>
      </c>
      <c r="W13" s="304">
        <f t="shared" si="29"/>
        <v>1.8954478191984008</v>
      </c>
      <c r="X13" s="304">
        <f t="shared" si="29"/>
        <v>2.2023997943391826</v>
      </c>
      <c r="Y13" s="306"/>
      <c r="Z13" s="304">
        <f t="shared" ref="Z13:AB13" si="30">SUM(Z25,Z37,Z55,Z67,Z79,Z97)</f>
        <v>9.9952644222597904</v>
      </c>
      <c r="AA13" s="304">
        <f t="shared" si="30"/>
        <v>10.265016822875632</v>
      </c>
      <c r="AB13" s="304">
        <f t="shared" si="30"/>
        <v>9.8289073156153286</v>
      </c>
      <c r="AC13" s="306"/>
      <c r="AD13" s="304">
        <f t="shared" ref="AD13:AF13" si="31">SUM(AD25,AD37,AD55,AD67,AD79,AD97)</f>
        <v>8.1708052245661733</v>
      </c>
      <c r="AE13" s="304">
        <f t="shared" si="31"/>
        <v>8.5884362226973927</v>
      </c>
      <c r="AF13" s="304">
        <f t="shared" si="31"/>
        <v>7.9044235260809135</v>
      </c>
      <c r="AG13" s="306"/>
      <c r="AH13" s="304">
        <f t="shared" ref="AH13:AJ13" si="32">SUM(AH25,AH37,AH55,AH67,AH79,AH97)</f>
        <v>4.6507816688631358</v>
      </c>
      <c r="AI13" s="304">
        <f t="shared" si="32"/>
        <v>4.0601243814981505</v>
      </c>
      <c r="AJ13" s="304">
        <f t="shared" si="32"/>
        <v>2.7937324070756402</v>
      </c>
      <c r="AK13" s="306"/>
      <c r="AL13" s="304">
        <f t="shared" ref="AL13:AN13" si="33">SUM(AL25,AL37,AL55,AL67,AL79,AL97)</f>
        <v>3.1013729965095092</v>
      </c>
      <c r="AM13" s="304">
        <f t="shared" si="33"/>
        <v>1.8331923322760779</v>
      </c>
      <c r="AN13" s="304">
        <f t="shared" si="33"/>
        <v>0.88002544098989366</v>
      </c>
    </row>
    <row r="14" spans="1:40" x14ac:dyDescent="0.2">
      <c r="A14" s="13" t="str">
        <f>name!E9</f>
        <v>Caring, leisure and other service occupations</v>
      </c>
      <c r="B14" s="304">
        <f t="shared" si="0"/>
        <v>27.258138847486411</v>
      </c>
      <c r="C14" s="304">
        <f t="shared" si="0"/>
        <v>29.094848685058544</v>
      </c>
      <c r="D14" s="304">
        <f t="shared" si="0"/>
        <v>31.765186667557483</v>
      </c>
      <c r="E14" s="304"/>
      <c r="F14" s="304">
        <f t="shared" si="1"/>
        <v>2.5724045991116572E-2</v>
      </c>
      <c r="G14" s="304">
        <f t="shared" si="1"/>
        <v>3.6737184449602445E-2</v>
      </c>
      <c r="H14" s="304">
        <f t="shared" si="1"/>
        <v>6.7630147442345606E-2</v>
      </c>
      <c r="I14" s="304"/>
      <c r="J14" s="304">
        <f t="shared" si="2"/>
        <v>1.0950756363933278</v>
      </c>
      <c r="K14" s="304">
        <f t="shared" si="2"/>
        <v>1.5519115072112917</v>
      </c>
      <c r="L14" s="304">
        <f t="shared" si="2"/>
        <v>2.9773899573033091</v>
      </c>
      <c r="M14" s="304"/>
      <c r="N14" s="304">
        <f t="shared" si="3"/>
        <v>3.4494319934388269</v>
      </c>
      <c r="O14" s="304">
        <f t="shared" si="3"/>
        <v>4.0678424277457959</v>
      </c>
      <c r="P14" s="304">
        <f t="shared" si="3"/>
        <v>5.4220708336669112</v>
      </c>
      <c r="Q14" s="306"/>
      <c r="R14" s="304">
        <f>SUM(R26,R38,R56,R68,R80,R98)</f>
        <v>2.7044527268058367</v>
      </c>
      <c r="S14" s="304">
        <f t="shared" ref="S14:T14" si="34">SUM(S26,S38,S56,S68,S80,S98)</f>
        <v>2.8307080850526929</v>
      </c>
      <c r="T14" s="304">
        <f t="shared" si="34"/>
        <v>3.3108309728644132</v>
      </c>
      <c r="U14" s="306"/>
      <c r="V14" s="304">
        <f t="shared" ref="V14:X14" si="35">SUM(V26,V38,V56,V68,V80,V98)</f>
        <v>1.6678725550164799</v>
      </c>
      <c r="W14" s="304">
        <f t="shared" si="35"/>
        <v>1.7944598362928872</v>
      </c>
      <c r="X14" s="304">
        <f t="shared" si="35"/>
        <v>2.2366717084114836</v>
      </c>
      <c r="Y14" s="306"/>
      <c r="Z14" s="304">
        <f t="shared" ref="Z14:AB14" si="36">SUM(Z26,Z38,Z56,Z68,Z80,Z98)</f>
        <v>8.8784414159459164</v>
      </c>
      <c r="AA14" s="304">
        <f t="shared" si="36"/>
        <v>9.6928495628480711</v>
      </c>
      <c r="AB14" s="304">
        <f t="shared" si="36"/>
        <v>10.429152584607454</v>
      </c>
      <c r="AC14" s="306"/>
      <c r="AD14" s="304">
        <f t="shared" ref="AD14:AF14" si="37">SUM(AD26,AD38,AD56,AD68,AD80,AD98)</f>
        <v>6.7343410898775709</v>
      </c>
      <c r="AE14" s="304">
        <f t="shared" si="37"/>
        <v>7.0111390908655542</v>
      </c>
      <c r="AF14" s="304">
        <f t="shared" si="37"/>
        <v>5.8323436574138725</v>
      </c>
      <c r="AG14" s="306"/>
      <c r="AH14" s="304">
        <f t="shared" ref="AH14:AJ14" si="38">SUM(AH26,AH38,AH56,AH68,AH80,AH98)</f>
        <v>1.8618689959645647</v>
      </c>
      <c r="AI14" s="304">
        <f t="shared" si="38"/>
        <v>1.5311219248425023</v>
      </c>
      <c r="AJ14" s="304">
        <f t="shared" si="38"/>
        <v>1.0803624972310713</v>
      </c>
      <c r="AK14" s="306"/>
      <c r="AL14" s="304">
        <f t="shared" ref="AL14:AN14" si="39">SUM(AL26,AL38,AL56,AL68,AL80,AL98)</f>
        <v>0.84093038805277132</v>
      </c>
      <c r="AM14" s="304">
        <f t="shared" si="39"/>
        <v>0.57807906575014534</v>
      </c>
      <c r="AN14" s="304">
        <f t="shared" si="39"/>
        <v>0.40873430861661941</v>
      </c>
    </row>
    <row r="15" spans="1:40" x14ac:dyDescent="0.2">
      <c r="A15" s="13" t="str">
        <f>name!E10</f>
        <v>Sales and customer service occupations</v>
      </c>
      <c r="B15" s="304">
        <f t="shared" si="0"/>
        <v>22.776022271702825</v>
      </c>
      <c r="C15" s="304">
        <f t="shared" si="0"/>
        <v>23.322431912111348</v>
      </c>
      <c r="D15" s="304">
        <f t="shared" si="0"/>
        <v>23.931391787341223</v>
      </c>
      <c r="E15" s="304"/>
      <c r="F15" s="304">
        <f t="shared" si="1"/>
        <v>5.390672777399088E-2</v>
      </c>
      <c r="G15" s="304">
        <f t="shared" si="1"/>
        <v>7.818138568188665E-2</v>
      </c>
      <c r="H15" s="304">
        <f t="shared" si="1"/>
        <v>0.13202627793315197</v>
      </c>
      <c r="I15" s="304"/>
      <c r="J15" s="304">
        <f t="shared" si="2"/>
        <v>0.80177620475376776</v>
      </c>
      <c r="K15" s="304">
        <f t="shared" si="2"/>
        <v>1.1245739980609923</v>
      </c>
      <c r="L15" s="304">
        <f t="shared" si="2"/>
        <v>1.967979950622871</v>
      </c>
      <c r="M15" s="304"/>
      <c r="N15" s="304">
        <f t="shared" si="3"/>
        <v>3.1993246784419362</v>
      </c>
      <c r="O15" s="304">
        <f t="shared" si="3"/>
        <v>3.7523658407898974</v>
      </c>
      <c r="P15" s="304">
        <f t="shared" si="3"/>
        <v>4.9961170003898436</v>
      </c>
      <c r="Q15" s="306"/>
      <c r="R15" s="304">
        <f t="shared" ref="R15:T15" si="40">SUM(R27,R39,R57,R69,R81,R99)</f>
        <v>1.0467279072479336</v>
      </c>
      <c r="S15" s="304">
        <f t="shared" si="40"/>
        <v>1.1714517813270513</v>
      </c>
      <c r="T15" s="304">
        <f t="shared" si="40"/>
        <v>1.5445933160140226</v>
      </c>
      <c r="U15" s="306"/>
      <c r="V15" s="304">
        <f t="shared" ref="V15:X15" si="41">SUM(V27,V39,V57,V69,V81,V99)</f>
        <v>1.1382186522550011</v>
      </c>
      <c r="W15" s="304">
        <f t="shared" si="41"/>
        <v>1.3020397009375104</v>
      </c>
      <c r="X15" s="304">
        <f t="shared" si="41"/>
        <v>1.5794152766052776</v>
      </c>
      <c r="Y15" s="306"/>
      <c r="Z15" s="304">
        <f t="shared" ref="Z15:AB15" si="42">SUM(Z27,Z39,Z57,Z69,Z81,Z99)</f>
        <v>5.6562616809871704</v>
      </c>
      <c r="AA15" s="304">
        <f t="shared" si="42"/>
        <v>6.0173740814656638</v>
      </c>
      <c r="AB15" s="304">
        <f t="shared" si="42"/>
        <v>6.2638866332813699</v>
      </c>
      <c r="AC15" s="306"/>
      <c r="AD15" s="304">
        <f t="shared" ref="AD15:AF15" si="43">SUM(AD27,AD39,AD57,AD69,AD81,AD99)</f>
        <v>5.5658662077827197</v>
      </c>
      <c r="AE15" s="304">
        <f t="shared" si="43"/>
        <v>5.8350505821966712</v>
      </c>
      <c r="AF15" s="304">
        <f t="shared" si="43"/>
        <v>5.108492393595033</v>
      </c>
      <c r="AG15" s="306"/>
      <c r="AH15" s="304">
        <f t="shared" ref="AH15:AJ15" si="44">SUM(AH27,AH39,AH57,AH69,AH81,AH99)</f>
        <v>3.3390420352491543</v>
      </c>
      <c r="AI15" s="304">
        <f t="shared" si="44"/>
        <v>2.8021984172181025</v>
      </c>
      <c r="AJ15" s="304">
        <f t="shared" si="44"/>
        <v>1.5322283171883131</v>
      </c>
      <c r="AK15" s="306"/>
      <c r="AL15" s="304">
        <f t="shared" ref="AL15:AN15" si="45">SUM(AL27,AL39,AL57,AL69,AL81,AL99)</f>
        <v>1.9748981772111527</v>
      </c>
      <c r="AM15" s="304">
        <f t="shared" si="45"/>
        <v>1.2391961244335694</v>
      </c>
      <c r="AN15" s="304">
        <f t="shared" si="45"/>
        <v>0.80665262171133878</v>
      </c>
    </row>
    <row r="16" spans="1:40" x14ac:dyDescent="0.2">
      <c r="A16" s="13" t="str">
        <f>name!E11</f>
        <v>Process, plant and machine operatives</v>
      </c>
      <c r="B16" s="304">
        <f t="shared" si="0"/>
        <v>21.44607138072443</v>
      </c>
      <c r="C16" s="304">
        <f t="shared" si="0"/>
        <v>24.401511171085179</v>
      </c>
      <c r="D16" s="304">
        <f t="shared" si="0"/>
        <v>24.464901392093513</v>
      </c>
      <c r="E16" s="304"/>
      <c r="F16" s="304">
        <f t="shared" si="1"/>
        <v>4.0233755674904677E-2</v>
      </c>
      <c r="G16" s="304">
        <f t="shared" si="1"/>
        <v>6.8962597759126942E-2</v>
      </c>
      <c r="H16" s="304">
        <f t="shared" si="1"/>
        <v>0.1377138560403407</v>
      </c>
      <c r="I16" s="304"/>
      <c r="J16" s="304">
        <f t="shared" si="2"/>
        <v>0.27453198926823019</v>
      </c>
      <c r="K16" s="304">
        <f t="shared" si="2"/>
        <v>0.46584919544719566</v>
      </c>
      <c r="L16" s="304">
        <f t="shared" si="2"/>
        <v>0.87249799443336518</v>
      </c>
      <c r="M16" s="304"/>
      <c r="N16" s="304">
        <f t="shared" si="3"/>
        <v>0.85878714703127146</v>
      </c>
      <c r="O16" s="304">
        <f t="shared" si="3"/>
        <v>1.2457012575777568</v>
      </c>
      <c r="P16" s="304">
        <f t="shared" si="3"/>
        <v>1.9666143493802692</v>
      </c>
      <c r="Q16" s="306"/>
      <c r="R16" s="304">
        <f t="shared" ref="R16:T16" si="46">SUM(R28,R40,R58,R70,R82,R100)</f>
        <v>0.39258591387965924</v>
      </c>
      <c r="S16" s="304">
        <f t="shared" si="46"/>
        <v>0.54363977486355719</v>
      </c>
      <c r="T16" s="304">
        <f t="shared" si="46"/>
        <v>0.72891601938812445</v>
      </c>
      <c r="U16" s="306"/>
      <c r="V16" s="304">
        <f t="shared" ref="V16:X16" si="47">SUM(V28,V40,V58,V70,V82,V100)</f>
        <v>0.71886257635229578</v>
      </c>
      <c r="W16" s="304">
        <f t="shared" si="47"/>
        <v>0.97238693710444901</v>
      </c>
      <c r="X16" s="304">
        <f t="shared" si="47"/>
        <v>1.2799376048847899</v>
      </c>
      <c r="Y16" s="306"/>
      <c r="Z16" s="304">
        <f t="shared" ref="Z16:AB16" si="48">SUM(Z28,Z40,Z58,Z70,Z82,Z100)</f>
        <v>4.3750916427844651</v>
      </c>
      <c r="AA16" s="304">
        <f t="shared" si="48"/>
        <v>5.7531832180902507</v>
      </c>
      <c r="AB16" s="304">
        <f t="shared" si="48"/>
        <v>6.7749306375236191</v>
      </c>
      <c r="AC16" s="306"/>
      <c r="AD16" s="304">
        <f t="shared" ref="AD16:AF16" si="49">SUM(AD28,AD40,AD58,AD70,AD82,AD100)</f>
        <v>6.3101065978834399</v>
      </c>
      <c r="AE16" s="304">
        <f t="shared" si="49"/>
        <v>8.3349815345467491</v>
      </c>
      <c r="AF16" s="304">
        <f t="shared" si="49"/>
        <v>8.6310993367729498</v>
      </c>
      <c r="AG16" s="306"/>
      <c r="AH16" s="304">
        <f t="shared" ref="AH16:AJ16" si="50">SUM(AH28,AH40,AH58,AH70,AH82,AH100)</f>
        <v>5.0930758036860819</v>
      </c>
      <c r="AI16" s="304">
        <f t="shared" si="50"/>
        <v>5.0658345342910334</v>
      </c>
      <c r="AJ16" s="304">
        <f t="shared" si="50"/>
        <v>3.2182681800832014</v>
      </c>
      <c r="AK16" s="306"/>
      <c r="AL16" s="304">
        <f t="shared" ref="AL16:AN16" si="51">SUM(AL28,AL40,AL58,AL70,AL82,AL100)</f>
        <v>3.3827959541640817</v>
      </c>
      <c r="AM16" s="304">
        <f t="shared" si="51"/>
        <v>1.9509721214050608</v>
      </c>
      <c r="AN16" s="304">
        <f t="shared" si="51"/>
        <v>0.85492341358685431</v>
      </c>
    </row>
    <row r="17" spans="1:40" x14ac:dyDescent="0.2">
      <c r="A17" s="13" t="str">
        <f>name!E12</f>
        <v>Elementary occupations</v>
      </c>
      <c r="B17" s="304">
        <f t="shared" si="0"/>
        <v>31.59411868045968</v>
      </c>
      <c r="C17" s="304">
        <f t="shared" si="0"/>
        <v>31.41835938426971</v>
      </c>
      <c r="D17" s="304">
        <f t="shared" si="0"/>
        <v>30.230460344700145</v>
      </c>
      <c r="E17" s="304"/>
      <c r="F17" s="304">
        <f t="shared" si="1"/>
        <v>2.1629447760245387E-2</v>
      </c>
      <c r="G17" s="304">
        <f t="shared" si="1"/>
        <v>3.3117552870686982E-2</v>
      </c>
      <c r="H17" s="304">
        <f t="shared" si="1"/>
        <v>5.5907186904856715E-2</v>
      </c>
      <c r="I17" s="304"/>
      <c r="J17" s="304">
        <f t="shared" si="2"/>
        <v>0.63097624062119084</v>
      </c>
      <c r="K17" s="304">
        <f t="shared" si="2"/>
        <v>0.95989079216638618</v>
      </c>
      <c r="L17" s="304">
        <f t="shared" si="2"/>
        <v>1.9335206070252551</v>
      </c>
      <c r="M17" s="304"/>
      <c r="N17" s="304">
        <f t="shared" si="3"/>
        <v>2.1640318442856286</v>
      </c>
      <c r="O17" s="304">
        <f t="shared" si="3"/>
        <v>2.637321756105468</v>
      </c>
      <c r="P17" s="304">
        <f t="shared" si="3"/>
        <v>3.55325350957049</v>
      </c>
      <c r="Q17" s="306"/>
      <c r="R17" s="304">
        <f t="shared" ref="R17:T17" si="52">SUM(R29,R41,R59,R71,R83,R101)</f>
        <v>1.0526073231044542</v>
      </c>
      <c r="S17" s="304">
        <f t="shared" si="52"/>
        <v>1.2658200210240511</v>
      </c>
      <c r="T17" s="304">
        <f t="shared" si="52"/>
        <v>1.778595921515852</v>
      </c>
      <c r="U17" s="306"/>
      <c r="V17" s="304">
        <f t="shared" ref="V17:X17" si="53">SUM(V29,V41,V59,V71,V83,V101)</f>
        <v>1.0062915854389909</v>
      </c>
      <c r="W17" s="304">
        <f t="shared" si="53"/>
        <v>1.1908105561008373</v>
      </c>
      <c r="X17" s="304">
        <f t="shared" si="53"/>
        <v>1.6457064775741055</v>
      </c>
      <c r="Y17" s="306"/>
      <c r="Z17" s="304">
        <f t="shared" ref="Z17:AB17" si="54">SUM(Z29,Z41,Z59,Z71,Z83,Z101)</f>
        <v>4.9064064017468123</v>
      </c>
      <c r="AA17" s="304">
        <f t="shared" si="54"/>
        <v>5.0287669951353013</v>
      </c>
      <c r="AB17" s="304">
        <f t="shared" si="54"/>
        <v>4.9099783481636585</v>
      </c>
      <c r="AC17" s="306"/>
      <c r="AD17" s="304">
        <f t="shared" ref="AD17:AF17" si="55">SUM(AD29,AD41,AD59,AD71,AD83,AD101)</f>
        <v>8.8697728072692374</v>
      </c>
      <c r="AE17" s="304">
        <f t="shared" si="55"/>
        <v>9.9794924785876979</v>
      </c>
      <c r="AF17" s="304">
        <f t="shared" si="55"/>
        <v>9.5883723304226773</v>
      </c>
      <c r="AG17" s="306"/>
      <c r="AH17" s="304">
        <f t="shared" ref="AH17:AJ17" si="56">SUM(AH29,AH41,AH59,AH71,AH83,AH101)</f>
        <v>7.9974777714916794</v>
      </c>
      <c r="AI17" s="304">
        <f t="shared" si="56"/>
        <v>7.2677828658046888</v>
      </c>
      <c r="AJ17" s="304">
        <f t="shared" si="56"/>
        <v>5.0164147948862015</v>
      </c>
      <c r="AK17" s="306"/>
      <c r="AL17" s="304">
        <f t="shared" ref="AL17:AN17" si="57">SUM(AL29,AL41,AL59,AL71,AL83,AL101)</f>
        <v>4.9449252587414438</v>
      </c>
      <c r="AM17" s="304">
        <f t="shared" si="57"/>
        <v>3.0553563664745904</v>
      </c>
      <c r="AN17" s="304">
        <f t="shared" si="57"/>
        <v>1.7487111686370511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5.2439999999999989</v>
      </c>
      <c r="C20" s="305">
        <f>SUM(C21:C29)</f>
        <v>5.3620000000000001</v>
      </c>
      <c r="D20" s="305">
        <f>SUM(D21:D29)</f>
        <v>5.3869999999999987</v>
      </c>
      <c r="E20" s="304"/>
      <c r="F20" s="305">
        <f>SUM(F21:F29)</f>
        <v>4.9998217013444729E-2</v>
      </c>
      <c r="G20" s="305">
        <f>SUM(G21:G29)</f>
        <v>6.8217968611536256E-2</v>
      </c>
      <c r="H20" s="305">
        <f>SUM(H21:H29)</f>
        <v>0.1095772696288897</v>
      </c>
      <c r="I20" s="304"/>
      <c r="J20" s="305">
        <f>SUM(J21:J29)</f>
        <v>0.31435450380747604</v>
      </c>
      <c r="K20" s="305">
        <f>SUM(K21:K29)</f>
        <v>0.41575769277026015</v>
      </c>
      <c r="L20" s="305">
        <f>SUM(L21:L29)</f>
        <v>0.6515917101119364</v>
      </c>
      <c r="M20" s="304"/>
      <c r="N20" s="305">
        <f>SUM(N21:N29)</f>
        <v>0.8239799029379522</v>
      </c>
      <c r="O20" s="305">
        <f>SUM(O21:O29)</f>
        <v>0.90166962182111521</v>
      </c>
      <c r="P20" s="305">
        <f>SUM(P21:P29)</f>
        <v>1.051751432602043</v>
      </c>
      <c r="Q20" s="306"/>
      <c r="R20" s="305">
        <f>SUM(R21:R29)</f>
        <v>0.18658435788050842</v>
      </c>
      <c r="S20" s="305">
        <f>SUM(S21:S29)</f>
        <v>0.20692334037601692</v>
      </c>
      <c r="T20" s="305">
        <f>SUM(T21:T29)</f>
        <v>0.24689097413255298</v>
      </c>
      <c r="U20" s="306"/>
      <c r="V20" s="305">
        <f>SUM(V21:V29)</f>
        <v>0.45857350129603314</v>
      </c>
      <c r="W20" s="305">
        <f>SUM(W21:W29)</f>
        <v>0.50210357281637008</v>
      </c>
      <c r="X20" s="305">
        <f>SUM(X21:X29)</f>
        <v>0.58871337806059343</v>
      </c>
      <c r="Y20" s="306"/>
      <c r="Z20" s="305">
        <f>SUM(Z21:Z29)</f>
        <v>0.88678045036069009</v>
      </c>
      <c r="AA20" s="305">
        <f>SUM(AA21:AA29)</f>
        <v>0.93774173690700979</v>
      </c>
      <c r="AB20" s="305">
        <f>SUM(AB21:AB29)</f>
        <v>0.97005091443038993</v>
      </c>
      <c r="AC20" s="306"/>
      <c r="AD20" s="305">
        <f>SUM(AD21:AD29)</f>
        <v>1.0171172829645088</v>
      </c>
      <c r="AE20" s="305">
        <f>SUM(AE21:AE29)</f>
        <v>1.0980838905497221</v>
      </c>
      <c r="AF20" s="305">
        <f>SUM(AF21:AF29)</f>
        <v>0.9755909877316391</v>
      </c>
      <c r="AG20" s="306"/>
      <c r="AH20" s="305">
        <f>SUM(AH21:AH29)</f>
        <v>0.7341290448863742</v>
      </c>
      <c r="AI20" s="305">
        <f>SUM(AI21:AI29)</f>
        <v>0.64178797528506293</v>
      </c>
      <c r="AJ20" s="305">
        <f>SUM(AJ21:AJ29)</f>
        <v>0.42516427111125898</v>
      </c>
      <c r="AK20" s="306"/>
      <c r="AL20" s="305">
        <f>SUM(AL21:AL29)</f>
        <v>0.77248273885301066</v>
      </c>
      <c r="AM20" s="305">
        <f>SUM(AM21:AM29)</f>
        <v>0.58971420086290649</v>
      </c>
      <c r="AN20" s="305">
        <f>SUM(AN21:AN29)</f>
        <v>0.36766906219069478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0.44367438621838695</v>
      </c>
      <c r="C21" s="304">
        <f t="shared" ref="C21:D21" si="59">SUM(G21,K21,O21,S21,W21,AA21,AE21,AI21,AM21)</f>
        <v>0.47890945558088382</v>
      </c>
      <c r="D21" s="304">
        <f t="shared" si="59"/>
        <v>0.51818672054942061</v>
      </c>
      <c r="E21" s="304"/>
      <c r="F21" s="304">
        <v>9.9931737751432267E-3</v>
      </c>
      <c r="G21" s="304">
        <v>1.4261593418415352E-2</v>
      </c>
      <c r="H21" s="304">
        <v>2.2357799724652929E-2</v>
      </c>
      <c r="I21" s="304"/>
      <c r="J21" s="304">
        <v>6.0034460409646412E-2</v>
      </c>
      <c r="K21" s="304">
        <v>7.6149360194241719E-2</v>
      </c>
      <c r="L21" s="304">
        <v>0.10787988099007967</v>
      </c>
      <c r="M21" s="304"/>
      <c r="N21" s="304">
        <v>8.7622560245905437E-2</v>
      </c>
      <c r="O21" s="304">
        <v>9.1101292419777241E-2</v>
      </c>
      <c r="P21" s="304">
        <v>0.1021262480328624</v>
      </c>
      <c r="Q21" s="306"/>
      <c r="R21" s="304">
        <v>1.4927029803089832E-2</v>
      </c>
      <c r="S21" s="304">
        <v>1.6362215129503099E-2</v>
      </c>
      <c r="T21" s="304">
        <v>1.6769559400035008E-2</v>
      </c>
      <c r="U21" s="306"/>
      <c r="V21" s="304">
        <v>2.5936871123513866E-2</v>
      </c>
      <c r="W21" s="304">
        <v>2.5645173971588171E-2</v>
      </c>
      <c r="X21" s="304">
        <v>2.7299933535218358E-2</v>
      </c>
      <c r="Y21" s="306"/>
      <c r="Z21" s="304">
        <v>7.2242870876782508E-2</v>
      </c>
      <c r="AA21" s="304">
        <v>8.7112662980699404E-2</v>
      </c>
      <c r="AB21" s="304">
        <v>0.10355340269863073</v>
      </c>
      <c r="AC21" s="306"/>
      <c r="AD21" s="304">
        <v>7.4706708529206967E-2</v>
      </c>
      <c r="AE21" s="304">
        <v>8.4642250488285387E-2</v>
      </c>
      <c r="AF21" s="304">
        <v>7.2913960788761625E-2</v>
      </c>
      <c r="AG21" s="306"/>
      <c r="AH21" s="304">
        <v>3.8629545671379162E-2</v>
      </c>
      <c r="AI21" s="304">
        <v>3.271049801108921E-2</v>
      </c>
      <c r="AJ21" s="304">
        <v>1.9748202295873856E-2</v>
      </c>
      <c r="AK21" s="306"/>
      <c r="AL21" s="304">
        <v>5.9581165783719595E-2</v>
      </c>
      <c r="AM21" s="304">
        <v>5.0924408967284236E-2</v>
      </c>
      <c r="AN21" s="304">
        <v>4.5537733083306012E-2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0.54699571954039905</v>
      </c>
      <c r="C22" s="304">
        <f t="shared" ref="C22:C29" si="61">SUM(G22,K22,O22,S22,W22,AA22,AE22,AI22,AM22)</f>
        <v>0.62912887756373992</v>
      </c>
      <c r="D22" s="304">
        <f t="shared" ref="D22:D29" si="62">SUM(H22,L22,P22,T22,X22,AB22,AF22,AJ22,AN22)</f>
        <v>0.75922869026703477</v>
      </c>
      <c r="E22" s="304"/>
      <c r="F22" s="304">
        <v>1.7810948554276233E-2</v>
      </c>
      <c r="G22" s="304">
        <v>2.5039979950430634E-2</v>
      </c>
      <c r="H22" s="304">
        <v>4.07994338930001E-2</v>
      </c>
      <c r="I22" s="304"/>
      <c r="J22" s="304">
        <v>0.10658021518176169</v>
      </c>
      <c r="K22" s="304">
        <v>0.15128869163967998</v>
      </c>
      <c r="L22" s="304">
        <v>0.24552930199481274</v>
      </c>
      <c r="M22" s="304"/>
      <c r="N22" s="304">
        <v>0.15268209269611668</v>
      </c>
      <c r="O22" s="304">
        <v>0.15781897155929436</v>
      </c>
      <c r="P22" s="304">
        <v>0.16042787110480891</v>
      </c>
      <c r="Q22" s="306"/>
      <c r="R22" s="304">
        <v>1.2501857581675569E-2</v>
      </c>
      <c r="S22" s="304">
        <v>1.3095590813676297E-2</v>
      </c>
      <c r="T22" s="304">
        <v>1.385829445851668E-2</v>
      </c>
      <c r="U22" s="306"/>
      <c r="V22" s="304">
        <v>7.283796200514267E-2</v>
      </c>
      <c r="W22" s="304">
        <v>8.25507000597374E-2</v>
      </c>
      <c r="X22" s="304">
        <v>9.8042419396940722E-2</v>
      </c>
      <c r="Y22" s="306"/>
      <c r="Z22" s="304">
        <v>5.1152263842786171E-2</v>
      </c>
      <c r="AA22" s="304">
        <v>5.3023144197347355E-2</v>
      </c>
      <c r="AB22" s="304">
        <v>5.4072785600482384E-2</v>
      </c>
      <c r="AC22" s="306"/>
      <c r="AD22" s="304">
        <v>6.7893631247353911E-2</v>
      </c>
      <c r="AE22" s="304">
        <v>8.7620866496527963E-2</v>
      </c>
      <c r="AF22" s="304">
        <v>0.10155460274962447</v>
      </c>
      <c r="AG22" s="306"/>
      <c r="AH22" s="304">
        <v>3.4479144916395484E-2</v>
      </c>
      <c r="AI22" s="304">
        <v>3.3618261111736811E-2</v>
      </c>
      <c r="AJ22" s="304">
        <v>2.5733068716140551E-2</v>
      </c>
      <c r="AK22" s="306"/>
      <c r="AL22" s="304">
        <v>3.1057603514890657E-2</v>
      </c>
      <c r="AM22" s="304">
        <v>2.5072671735309027E-2</v>
      </c>
      <c r="AN22" s="304">
        <v>1.9210912352708248E-2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0.53022039628966622</v>
      </c>
      <c r="C23" s="304">
        <f t="shared" si="61"/>
        <v>0.53887122315566838</v>
      </c>
      <c r="D23" s="304">
        <f t="shared" si="62"/>
        <v>0.62631372455604184</v>
      </c>
      <c r="E23" s="304"/>
      <c r="F23" s="304">
        <v>1.2014081306265518E-2</v>
      </c>
      <c r="G23" s="304">
        <v>1.6519032068969847E-2</v>
      </c>
      <c r="H23" s="304">
        <v>2.8997417716800519E-2</v>
      </c>
      <c r="I23" s="304"/>
      <c r="J23" s="304">
        <v>6.0131927862500975E-2</v>
      </c>
      <c r="K23" s="304">
        <v>7.8284466660302657E-2</v>
      </c>
      <c r="L23" s="304">
        <v>0.12985809415898178</v>
      </c>
      <c r="M23" s="304"/>
      <c r="N23" s="304">
        <v>0.12107030640917478</v>
      </c>
      <c r="O23" s="304">
        <v>0.11713472832762055</v>
      </c>
      <c r="P23" s="304">
        <v>0.12405820910018667</v>
      </c>
      <c r="Q23" s="306"/>
      <c r="R23" s="304">
        <v>1.4930857966565424E-2</v>
      </c>
      <c r="S23" s="304">
        <v>1.4788769541788597E-2</v>
      </c>
      <c r="T23" s="304">
        <v>1.8611965043320501E-2</v>
      </c>
      <c r="U23" s="306"/>
      <c r="V23" s="304">
        <v>9.3923982047397658E-2</v>
      </c>
      <c r="W23" s="304">
        <v>0.10007202978578934</v>
      </c>
      <c r="X23" s="304">
        <v>0.11966967411084642</v>
      </c>
      <c r="Y23" s="306"/>
      <c r="Z23" s="304">
        <v>8.9942799601261156E-2</v>
      </c>
      <c r="AA23" s="304">
        <v>8.2652168091627815E-2</v>
      </c>
      <c r="AB23" s="304">
        <v>8.4453862196283355E-2</v>
      </c>
      <c r="AC23" s="306"/>
      <c r="AD23" s="304">
        <v>6.1228770700456306E-2</v>
      </c>
      <c r="AE23" s="304">
        <v>5.9366907679763894E-2</v>
      </c>
      <c r="AF23" s="304">
        <v>4.9077009231465095E-2</v>
      </c>
      <c r="AG23" s="306"/>
      <c r="AH23" s="304">
        <v>4.4813546346954468E-2</v>
      </c>
      <c r="AI23" s="304">
        <v>3.8711860314512653E-2</v>
      </c>
      <c r="AJ23" s="304">
        <v>2.8482941866556678E-2</v>
      </c>
      <c r="AK23" s="306"/>
      <c r="AL23" s="304">
        <v>3.2164124049090019E-2</v>
      </c>
      <c r="AM23" s="304">
        <v>3.1341260685293082E-2</v>
      </c>
      <c r="AN23" s="304">
        <v>4.3104551131600798E-2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0.45983666365932446</v>
      </c>
      <c r="C24" s="304">
        <f t="shared" si="61"/>
        <v>0.44062367539473812</v>
      </c>
      <c r="D24" s="304">
        <f t="shared" si="62"/>
        <v>0.4016031341145212</v>
      </c>
      <c r="E24" s="304"/>
      <c r="F24" s="304">
        <v>1.1364412315195518E-3</v>
      </c>
      <c r="G24" s="304">
        <v>1.3123330535471549E-3</v>
      </c>
      <c r="H24" s="304">
        <v>1.990420033351013E-3</v>
      </c>
      <c r="I24" s="304"/>
      <c r="J24" s="304">
        <v>3.0659220478938952E-2</v>
      </c>
      <c r="K24" s="304">
        <v>3.7562755556513533E-2</v>
      </c>
      <c r="L24" s="304">
        <v>5.9819752767476406E-2</v>
      </c>
      <c r="M24" s="304"/>
      <c r="N24" s="304">
        <v>8.5982927559144842E-2</v>
      </c>
      <c r="O24" s="304">
        <v>9.2208446174451952E-2</v>
      </c>
      <c r="P24" s="304">
        <v>0.10499366612363489</v>
      </c>
      <c r="Q24" s="306"/>
      <c r="R24" s="304">
        <v>1.4686843611726834E-2</v>
      </c>
      <c r="S24" s="304">
        <v>1.3730941955935697E-2</v>
      </c>
      <c r="T24" s="304">
        <v>1.3412322399989815E-2</v>
      </c>
      <c r="U24" s="306"/>
      <c r="V24" s="304">
        <v>3.1080386593859151E-2</v>
      </c>
      <c r="W24" s="304">
        <v>3.198016082317795E-2</v>
      </c>
      <c r="X24" s="304">
        <v>3.7413095914353774E-2</v>
      </c>
      <c r="Y24" s="306"/>
      <c r="Z24" s="304">
        <v>6.7948499363864837E-2</v>
      </c>
      <c r="AA24" s="304">
        <v>6.2139649793568202E-2</v>
      </c>
      <c r="AB24" s="304">
        <v>5.0800290922815197E-2</v>
      </c>
      <c r="AC24" s="306"/>
      <c r="AD24" s="304">
        <v>6.929721194687001E-2</v>
      </c>
      <c r="AE24" s="304">
        <v>5.6677727214539349E-2</v>
      </c>
      <c r="AF24" s="304">
        <v>3.734358015926971E-2</v>
      </c>
      <c r="AG24" s="306"/>
      <c r="AH24" s="304">
        <v>9.0219717255311457E-2</v>
      </c>
      <c r="AI24" s="304">
        <v>8.1654276038696808E-2</v>
      </c>
      <c r="AJ24" s="304">
        <v>4.2549085616436881E-2</v>
      </c>
      <c r="AK24" s="306"/>
      <c r="AL24" s="304">
        <v>6.8825415618088873E-2</v>
      </c>
      <c r="AM24" s="304">
        <v>6.3357384784307552E-2</v>
      </c>
      <c r="AN24" s="304">
        <v>5.3280920177193519E-2</v>
      </c>
    </row>
    <row r="25" spans="1:40" x14ac:dyDescent="0.2">
      <c r="A25" s="13" t="str">
        <f t="shared" si="58"/>
        <v>Skilled trades occupations</v>
      </c>
      <c r="B25" s="304">
        <f t="shared" si="60"/>
        <v>1.8422173427780852</v>
      </c>
      <c r="C25" s="304">
        <f t="shared" si="61"/>
        <v>1.8536741287153939</v>
      </c>
      <c r="D25" s="304">
        <f t="shared" si="62"/>
        <v>1.7301879174016308</v>
      </c>
      <c r="E25" s="304"/>
      <c r="F25" s="304">
        <v>6.9064469437540585E-3</v>
      </c>
      <c r="G25" s="304">
        <v>8.1765337960634041E-3</v>
      </c>
      <c r="H25" s="304">
        <v>1.0790937058197211E-2</v>
      </c>
      <c r="I25" s="304"/>
      <c r="J25" s="304">
        <v>2.7658345393321085E-2</v>
      </c>
      <c r="K25" s="304">
        <v>3.304269011761047E-2</v>
      </c>
      <c r="L25" s="304">
        <v>4.9801760094506049E-2</v>
      </c>
      <c r="M25" s="304"/>
      <c r="N25" s="304">
        <v>0.25753502529127276</v>
      </c>
      <c r="O25" s="304">
        <v>0.30518494321823908</v>
      </c>
      <c r="P25" s="304">
        <v>0.40291284687781642</v>
      </c>
      <c r="Q25" s="306"/>
      <c r="R25" s="304">
        <v>8.6798495819532917E-2</v>
      </c>
      <c r="S25" s="304">
        <v>9.8911620107344195E-2</v>
      </c>
      <c r="T25" s="304">
        <v>0.12065995763396946</v>
      </c>
      <c r="U25" s="306"/>
      <c r="V25" s="304">
        <v>0.17114269039067803</v>
      </c>
      <c r="W25" s="304">
        <v>0.19210425729804098</v>
      </c>
      <c r="X25" s="304">
        <v>0.23019587297007793</v>
      </c>
      <c r="Y25" s="306"/>
      <c r="Z25" s="304">
        <v>0.30948765181361104</v>
      </c>
      <c r="AA25" s="304">
        <v>0.3170957321580023</v>
      </c>
      <c r="AB25" s="304">
        <v>0.28535490096787541</v>
      </c>
      <c r="AC25" s="306"/>
      <c r="AD25" s="304">
        <v>0.39496126490499811</v>
      </c>
      <c r="AE25" s="304">
        <v>0.43524710700415853</v>
      </c>
      <c r="AF25" s="304">
        <v>0.38195856291162317</v>
      </c>
      <c r="AG25" s="306"/>
      <c r="AH25" s="304">
        <v>0.26791050480005602</v>
      </c>
      <c r="AI25" s="304">
        <v>0.24372284473972319</v>
      </c>
      <c r="AJ25" s="304">
        <v>0.17372414610963272</v>
      </c>
      <c r="AK25" s="306"/>
      <c r="AL25" s="304">
        <v>0.31981691742086116</v>
      </c>
      <c r="AM25" s="304">
        <v>0.22018840027621164</v>
      </c>
      <c r="AN25" s="304">
        <v>7.4788932777932207E-2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0.18628901793475164</v>
      </c>
      <c r="C26" s="304">
        <f t="shared" si="61"/>
        <v>0.19563842268699885</v>
      </c>
      <c r="D26" s="304">
        <f t="shared" si="62"/>
        <v>0.20190881202790409</v>
      </c>
      <c r="E26" s="304"/>
      <c r="F26" s="304">
        <v>8.3107359247446976E-4</v>
      </c>
      <c r="G26" s="304">
        <v>1.258362739827903E-3</v>
      </c>
      <c r="H26" s="304">
        <v>1.8081991359527904E-3</v>
      </c>
      <c r="I26" s="304"/>
      <c r="J26" s="304">
        <v>8.8056119971393326E-3</v>
      </c>
      <c r="K26" s="304">
        <v>1.1474570327588541E-2</v>
      </c>
      <c r="L26" s="304">
        <v>1.6299000844215143E-2</v>
      </c>
      <c r="M26" s="304"/>
      <c r="N26" s="304">
        <v>6.7518371614081682E-2</v>
      </c>
      <c r="O26" s="304">
        <v>7.2514238401399783E-2</v>
      </c>
      <c r="P26" s="304">
        <v>7.3183095231916059E-2</v>
      </c>
      <c r="Q26" s="306"/>
      <c r="R26" s="304">
        <v>1.7778326119821393E-2</v>
      </c>
      <c r="S26" s="304">
        <v>2.318976836399771E-2</v>
      </c>
      <c r="T26" s="304">
        <v>3.0364024535266168E-2</v>
      </c>
      <c r="U26" s="306"/>
      <c r="V26" s="304">
        <v>5.1910048013365734E-3</v>
      </c>
      <c r="W26" s="304">
        <v>4.760348294603485E-3</v>
      </c>
      <c r="X26" s="304">
        <v>4.5766209750720552E-3</v>
      </c>
      <c r="Y26" s="306"/>
      <c r="Z26" s="304">
        <v>1.4951905256039772E-2</v>
      </c>
      <c r="AA26" s="304">
        <v>1.5376560456151357E-2</v>
      </c>
      <c r="AB26" s="304">
        <v>1.6284077076685076E-2</v>
      </c>
      <c r="AC26" s="306"/>
      <c r="AD26" s="304">
        <v>1.2308121206182914E-2</v>
      </c>
      <c r="AE26" s="304">
        <v>1.1922484683873854E-2</v>
      </c>
      <c r="AF26" s="304">
        <v>9.1127245777430418E-3</v>
      </c>
      <c r="AG26" s="306"/>
      <c r="AH26" s="304">
        <v>3.5414340016039339E-2</v>
      </c>
      <c r="AI26" s="304">
        <v>3.735374024844914E-2</v>
      </c>
      <c r="AJ26" s="304">
        <v>3.532218648629068E-2</v>
      </c>
      <c r="AK26" s="306"/>
      <c r="AL26" s="304">
        <v>2.3490263331636136E-2</v>
      </c>
      <c r="AM26" s="304">
        <v>1.7788349171107071E-2</v>
      </c>
      <c r="AN26" s="304">
        <v>1.4958883164763072E-2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0.18147016612810832</v>
      </c>
      <c r="C27" s="304">
        <f t="shared" si="61"/>
        <v>0.18298761303430688</v>
      </c>
      <c r="D27" s="304">
        <f t="shared" si="62"/>
        <v>0.1833523983554067</v>
      </c>
      <c r="E27" s="304"/>
      <c r="F27" s="304">
        <v>1.2259937167814422E-3</v>
      </c>
      <c r="G27" s="304">
        <v>1.5271467215430302E-3</v>
      </c>
      <c r="H27" s="304">
        <v>2.6428880343603608E-3</v>
      </c>
      <c r="I27" s="304"/>
      <c r="J27" s="304">
        <v>7.7274940209551314E-3</v>
      </c>
      <c r="K27" s="304">
        <v>9.7641919088126729E-3</v>
      </c>
      <c r="L27" s="304">
        <v>1.3755120151005234E-2</v>
      </c>
      <c r="M27" s="304"/>
      <c r="N27" s="304">
        <v>1.682148189656384E-2</v>
      </c>
      <c r="O27" s="304">
        <v>2.0396452722009611E-2</v>
      </c>
      <c r="P27" s="304">
        <v>2.6147591330694435E-2</v>
      </c>
      <c r="Q27" s="306"/>
      <c r="R27" s="304">
        <v>9.0776540417321864E-3</v>
      </c>
      <c r="S27" s="304">
        <v>9.2791487298852938E-3</v>
      </c>
      <c r="T27" s="304">
        <v>1.2582295368603469E-2</v>
      </c>
      <c r="U27" s="306"/>
      <c r="V27" s="304">
        <v>1.5154928189697674E-2</v>
      </c>
      <c r="W27" s="304">
        <v>1.5177541515010008E-2</v>
      </c>
      <c r="X27" s="304">
        <v>1.5002443839820986E-2</v>
      </c>
      <c r="Y27" s="306"/>
      <c r="Z27" s="304">
        <v>4.7286304608137139E-2</v>
      </c>
      <c r="AA27" s="304">
        <v>4.9705810072142524E-2</v>
      </c>
      <c r="AB27" s="304">
        <v>5.2646191841369219E-2</v>
      </c>
      <c r="AC27" s="306"/>
      <c r="AD27" s="304">
        <v>2.9114754179772696E-2</v>
      </c>
      <c r="AE27" s="304">
        <v>3.2697947072959213E-2</v>
      </c>
      <c r="AF27" s="304">
        <v>3.1863574587644945E-2</v>
      </c>
      <c r="AG27" s="306"/>
      <c r="AH27" s="304">
        <v>3.437589220085676E-2</v>
      </c>
      <c r="AI27" s="304">
        <v>2.9816751866210373E-2</v>
      </c>
      <c r="AJ27" s="304">
        <v>1.8854451905670172E-2</v>
      </c>
      <c r="AK27" s="306"/>
      <c r="AL27" s="304">
        <v>2.068566327361146E-2</v>
      </c>
      <c r="AM27" s="304">
        <v>1.4622622425734186E-2</v>
      </c>
      <c r="AN27" s="304">
        <v>9.8578412962378684E-3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0.48572144501842618</v>
      </c>
      <c r="C28" s="304">
        <f t="shared" si="61"/>
        <v>0.52620332540113401</v>
      </c>
      <c r="D28" s="304">
        <f t="shared" si="62"/>
        <v>0.53520686443825405</v>
      </c>
      <c r="E28" s="304"/>
      <c r="F28" s="304">
        <v>6.7547294118037917E-5</v>
      </c>
      <c r="G28" s="304">
        <v>1.0746794078603957E-4</v>
      </c>
      <c r="H28" s="304">
        <v>1.6283157153388966E-4</v>
      </c>
      <c r="I28" s="304"/>
      <c r="J28" s="304">
        <v>4.3233038115938361E-3</v>
      </c>
      <c r="K28" s="304">
        <v>6.2277109434081745E-3</v>
      </c>
      <c r="L28" s="304">
        <v>9.3183367949223606E-3</v>
      </c>
      <c r="M28" s="304"/>
      <c r="N28" s="304">
        <v>1.8175145768856836E-2</v>
      </c>
      <c r="O28" s="304">
        <v>2.6648913419861496E-2</v>
      </c>
      <c r="P28" s="304">
        <v>3.7471652196473089E-2</v>
      </c>
      <c r="Q28" s="306"/>
      <c r="R28" s="304">
        <v>5.7684672018127291E-3</v>
      </c>
      <c r="S28" s="304">
        <v>7.1492600504784705E-3</v>
      </c>
      <c r="T28" s="304">
        <v>9.6652632400089922E-3</v>
      </c>
      <c r="U28" s="306"/>
      <c r="V28" s="304">
        <v>1.4238950072644406E-2</v>
      </c>
      <c r="W28" s="304">
        <v>1.9186736120174672E-2</v>
      </c>
      <c r="X28" s="304">
        <v>2.3828368117644279E-2</v>
      </c>
      <c r="Y28" s="306"/>
      <c r="Z28" s="304">
        <v>0.13821592976866096</v>
      </c>
      <c r="AA28" s="304">
        <v>0.17589550445726951</v>
      </c>
      <c r="AB28" s="304">
        <v>0.23584615493611141</v>
      </c>
      <c r="AC28" s="306"/>
      <c r="AD28" s="304">
        <v>0.14711848328717086</v>
      </c>
      <c r="AE28" s="304">
        <v>0.1685010155719199</v>
      </c>
      <c r="AF28" s="304">
        <v>0.157753347683906</v>
      </c>
      <c r="AG28" s="306"/>
      <c r="AH28" s="304">
        <v>5.5407444504129343E-2</v>
      </c>
      <c r="AI28" s="304">
        <v>4.1105947526945873E-2</v>
      </c>
      <c r="AJ28" s="304">
        <v>1.695423322211196E-2</v>
      </c>
      <c r="AK28" s="306"/>
      <c r="AL28" s="304">
        <v>0.10240617330943917</v>
      </c>
      <c r="AM28" s="304">
        <v>8.1380769370289874E-2</v>
      </c>
      <c r="AN28" s="304">
        <v>4.420667667554197E-2</v>
      </c>
    </row>
    <row r="29" spans="1:40" x14ac:dyDescent="0.2">
      <c r="A29" s="13" t="str">
        <f t="shared" si="58"/>
        <v>Elementary occupations</v>
      </c>
      <c r="B29" s="304">
        <f t="shared" si="60"/>
        <v>0.56757486243285038</v>
      </c>
      <c r="C29" s="304">
        <f t="shared" si="61"/>
        <v>0.5159632784671363</v>
      </c>
      <c r="D29" s="304">
        <f t="shared" si="62"/>
        <v>0.43101173828978462</v>
      </c>
      <c r="E29" s="304"/>
      <c r="F29" s="304">
        <v>1.2510599112206689E-5</v>
      </c>
      <c r="G29" s="304">
        <v>1.5518921952887463E-5</v>
      </c>
      <c r="H29" s="304">
        <v>2.7342461040886227E-5</v>
      </c>
      <c r="I29" s="304"/>
      <c r="J29" s="304">
        <v>8.4339246516187075E-3</v>
      </c>
      <c r="K29" s="304">
        <v>1.1963255422102494E-2</v>
      </c>
      <c r="L29" s="304">
        <v>1.9330462315937089E-2</v>
      </c>
      <c r="M29" s="304"/>
      <c r="N29" s="304">
        <v>1.6571991456835338E-2</v>
      </c>
      <c r="O29" s="304">
        <v>1.8661635578461074E-2</v>
      </c>
      <c r="P29" s="304">
        <v>2.0430252603650109E-2</v>
      </c>
      <c r="Q29" s="306"/>
      <c r="R29" s="304">
        <v>1.0114825734551559E-2</v>
      </c>
      <c r="S29" s="304">
        <v>1.041602568340755E-2</v>
      </c>
      <c r="T29" s="304">
        <v>1.0967292052842918E-2</v>
      </c>
      <c r="U29" s="306"/>
      <c r="V29" s="304">
        <v>2.9066726071763117E-2</v>
      </c>
      <c r="W29" s="304">
        <v>3.0626624948248027E-2</v>
      </c>
      <c r="X29" s="304">
        <v>3.2684949200618769E-2</v>
      </c>
      <c r="Y29" s="306"/>
      <c r="Z29" s="304">
        <v>9.5552225229546692E-2</v>
      </c>
      <c r="AA29" s="304">
        <v>9.4740504700201414E-2</v>
      </c>
      <c r="AB29" s="304">
        <v>8.7039248190137253E-2</v>
      </c>
      <c r="AC29" s="306"/>
      <c r="AD29" s="304">
        <v>0.16048833696249698</v>
      </c>
      <c r="AE29" s="304">
        <v>0.16140758433769417</v>
      </c>
      <c r="AF29" s="304">
        <v>0.13401362504160094</v>
      </c>
      <c r="AG29" s="306"/>
      <c r="AH29" s="304">
        <v>0.13287890917525211</v>
      </c>
      <c r="AI29" s="304">
        <v>0.10309379542769895</v>
      </c>
      <c r="AJ29" s="304">
        <v>6.3795954892545539E-2</v>
      </c>
      <c r="AK29" s="306"/>
      <c r="AL29" s="304">
        <v>0.11445541255167364</v>
      </c>
      <c r="AM29" s="304">
        <v>8.5038333447369732E-2</v>
      </c>
      <c r="AN29" s="304">
        <v>6.2722611531411121E-2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32.10500000000004</v>
      </c>
      <c r="C32" s="305">
        <f>SUM(C33:C41)</f>
        <v>32.079999999999977</v>
      </c>
      <c r="D32" s="305">
        <f>SUM(D33:D41)</f>
        <v>30.074999999999971</v>
      </c>
      <c r="E32" s="304"/>
      <c r="F32" s="305">
        <f>SUM(F33:F41)</f>
        <v>0.30613829037100743</v>
      </c>
      <c r="G32" s="305">
        <f>SUM(G33:G41)</f>
        <v>0.39595128095331267</v>
      </c>
      <c r="H32" s="305">
        <f>SUM(H33:H41)</f>
        <v>0.54949877141038583</v>
      </c>
      <c r="I32" s="304"/>
      <c r="J32" s="305">
        <f>SUM(J33:J41)</f>
        <v>1.8037235478360749</v>
      </c>
      <c r="K32" s="305">
        <f>SUM(K33:K41)</f>
        <v>2.3665399001426857</v>
      </c>
      <c r="L32" s="305">
        <f>SUM(L33:L41)</f>
        <v>3.3744186619242056</v>
      </c>
      <c r="M32" s="304"/>
      <c r="N32" s="305">
        <f>SUM(N33:N41)</f>
        <v>4.4066225204178195</v>
      </c>
      <c r="O32" s="305">
        <f>SUM(O33:O41)</f>
        <v>4.6504961182460836</v>
      </c>
      <c r="P32" s="305">
        <f>SUM(P33:P41)</f>
        <v>4.8571015587461659</v>
      </c>
      <c r="Q32" s="306"/>
      <c r="R32" s="305">
        <f>SUM(R33:R41)</f>
        <v>1.1256011146249834</v>
      </c>
      <c r="S32" s="305">
        <f>SUM(S33:S41)</f>
        <v>1.2047814485381774</v>
      </c>
      <c r="T32" s="305">
        <f>SUM(T33:T41)</f>
        <v>1.3118551040474451</v>
      </c>
      <c r="U32" s="306"/>
      <c r="V32" s="305">
        <f>SUM(V33:V41)</f>
        <v>2.519134166588715</v>
      </c>
      <c r="W32" s="305">
        <f>SUM(W33:W41)</f>
        <v>2.5748071707181595</v>
      </c>
      <c r="X32" s="305">
        <f>SUM(X33:X41)</f>
        <v>2.5835159849793117</v>
      </c>
      <c r="Y32" s="306"/>
      <c r="Z32" s="305">
        <f>SUM(Z33:Z41)</f>
        <v>7.8957672453745014</v>
      </c>
      <c r="AA32" s="305">
        <f>SUM(AA33:AA41)</f>
        <v>8.3761063743070494</v>
      </c>
      <c r="AB32" s="305">
        <f>SUM(AB33:AB41)</f>
        <v>8.2545720637690838</v>
      </c>
      <c r="AC32" s="306"/>
      <c r="AD32" s="305">
        <f>SUM(AD33:AD41)</f>
        <v>6.9075204112952733</v>
      </c>
      <c r="AE32" s="305">
        <f>SUM(AE33:AE41)</f>
        <v>7.3290436765109677</v>
      </c>
      <c r="AF32" s="305">
        <f>SUM(AF33:AF41)</f>
        <v>6.1771495027831449</v>
      </c>
      <c r="AG32" s="306"/>
      <c r="AH32" s="305">
        <f>SUM(AH33:AH41)</f>
        <v>4.7226820404982535</v>
      </c>
      <c r="AI32" s="305">
        <f>SUM(AI33:AI41)</f>
        <v>3.980970574739811</v>
      </c>
      <c r="AJ32" s="305">
        <f>SUM(AJ33:AJ41)</f>
        <v>2.2838087994653113</v>
      </c>
      <c r="AK32" s="306"/>
      <c r="AL32" s="305">
        <f>SUM(AL33:AL41)</f>
        <v>2.417810662993412</v>
      </c>
      <c r="AM32" s="305">
        <f>SUM(AM33:AM41)</f>
        <v>1.201303455843735</v>
      </c>
      <c r="AN32" s="305">
        <f>SUM(AN33:AN41)</f>
        <v>0.68307955287491517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3.3381148787589465</v>
      </c>
      <c r="C33" s="304">
        <f t="shared" ref="C33:C41" si="64">SUM(G33,K33,O33,S33,W33,AA33,AE33,AI33,AM33)</f>
        <v>3.2210260882188937</v>
      </c>
      <c r="D33" s="304">
        <f t="shared" ref="D33:D40" si="65">SUM(H33,L33,P33,T33,X33,AB33,AF33,AJ33,AN33)</f>
        <v>3.2082844773110542</v>
      </c>
      <c r="E33" s="304"/>
      <c r="F33" s="304">
        <v>4.2731203001276703E-2</v>
      </c>
      <c r="G33" s="304">
        <v>4.7365111210881133E-2</v>
      </c>
      <c r="H33" s="304">
        <v>6.0691950334593882E-2</v>
      </c>
      <c r="I33" s="304"/>
      <c r="J33" s="304">
        <v>0.33825396581063188</v>
      </c>
      <c r="K33" s="304">
        <v>0.42007711003227882</v>
      </c>
      <c r="L33" s="304">
        <v>0.57329464386510276</v>
      </c>
      <c r="M33" s="304"/>
      <c r="N33" s="304">
        <v>0.85708982975022441</v>
      </c>
      <c r="O33" s="304">
        <v>0.85199241784814039</v>
      </c>
      <c r="P33" s="304">
        <v>0.86703050694751604</v>
      </c>
      <c r="Q33" s="306"/>
      <c r="R33" s="304">
        <v>0.19036854768805239</v>
      </c>
      <c r="S33" s="304">
        <v>0.1861515582748404</v>
      </c>
      <c r="T33" s="304">
        <v>0.18965486480220409</v>
      </c>
      <c r="U33" s="306"/>
      <c r="V33" s="304">
        <v>0.41225585372495294</v>
      </c>
      <c r="W33" s="304">
        <v>0.38816779291560238</v>
      </c>
      <c r="X33" s="304">
        <v>0.38440223760318243</v>
      </c>
      <c r="Y33" s="306"/>
      <c r="Z33" s="304">
        <v>0.60176796800263133</v>
      </c>
      <c r="AA33" s="304">
        <v>0.56314397509339498</v>
      </c>
      <c r="AB33" s="304">
        <v>0.53025058543108794</v>
      </c>
      <c r="AC33" s="306"/>
      <c r="AD33" s="304">
        <v>0.50095715383045414</v>
      </c>
      <c r="AE33" s="304">
        <v>0.46893342157600731</v>
      </c>
      <c r="AF33" s="304">
        <v>0.39655448692729811</v>
      </c>
      <c r="AG33" s="306"/>
      <c r="AH33" s="304">
        <v>0.28093160248163007</v>
      </c>
      <c r="AI33" s="304">
        <v>0.2146288456549697</v>
      </c>
      <c r="AJ33" s="304">
        <v>0.14246523521980384</v>
      </c>
      <c r="AK33" s="306"/>
      <c r="AL33" s="304">
        <v>0.11375875446909213</v>
      </c>
      <c r="AM33" s="304">
        <v>8.0565855612778334E-2</v>
      </c>
      <c r="AN33" s="304">
        <v>6.3939966180265664E-2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5.3654582349448816</v>
      </c>
      <c r="C34" s="304">
        <f t="shared" si="64"/>
        <v>5.7292321580069148</v>
      </c>
      <c r="D34" s="304">
        <f t="shared" si="65"/>
        <v>5.9126573921867509</v>
      </c>
      <c r="E34" s="304"/>
      <c r="F34" s="304">
        <v>0.19397301072694742</v>
      </c>
      <c r="G34" s="304">
        <v>0.26262852462684438</v>
      </c>
      <c r="H34" s="304">
        <v>0.36156870324553803</v>
      </c>
      <c r="I34" s="304"/>
      <c r="J34" s="304">
        <v>0.7620651042191644</v>
      </c>
      <c r="K34" s="304">
        <v>1.0196736317827924</v>
      </c>
      <c r="L34" s="304">
        <v>1.4273760947036935</v>
      </c>
      <c r="M34" s="304"/>
      <c r="N34" s="304">
        <v>1.4508073351376611</v>
      </c>
      <c r="O34" s="304">
        <v>1.5056122814652708</v>
      </c>
      <c r="P34" s="304">
        <v>1.4440138427917528</v>
      </c>
      <c r="Q34" s="306"/>
      <c r="R34" s="304">
        <v>0.15624163903469759</v>
      </c>
      <c r="S34" s="304">
        <v>0.15902833901688609</v>
      </c>
      <c r="T34" s="304">
        <v>0.16000161888949921</v>
      </c>
      <c r="U34" s="306"/>
      <c r="V34" s="304">
        <v>0.67964930749492947</v>
      </c>
      <c r="W34" s="304">
        <v>0.68391073771994382</v>
      </c>
      <c r="X34" s="304">
        <v>0.65864073751231833</v>
      </c>
      <c r="Y34" s="306"/>
      <c r="Z34" s="304">
        <v>1.0444731674653196</v>
      </c>
      <c r="AA34" s="304">
        <v>1.1030785694104317</v>
      </c>
      <c r="AB34" s="304">
        <v>1.1016854633761477</v>
      </c>
      <c r="AC34" s="306"/>
      <c r="AD34" s="304">
        <v>0.56127099088518551</v>
      </c>
      <c r="AE34" s="304">
        <v>0.55329854239801646</v>
      </c>
      <c r="AF34" s="304">
        <v>0.42775849788093023</v>
      </c>
      <c r="AG34" s="306"/>
      <c r="AH34" s="304">
        <v>0.37521480974854859</v>
      </c>
      <c r="AI34" s="304">
        <v>0.32700835301589498</v>
      </c>
      <c r="AJ34" s="304">
        <v>0.24990185573142809</v>
      </c>
      <c r="AK34" s="306"/>
      <c r="AL34" s="304">
        <v>0.1417628702324274</v>
      </c>
      <c r="AM34" s="304">
        <v>0.11499317857083378</v>
      </c>
      <c r="AN34" s="304">
        <v>8.171057805544242E-2</v>
      </c>
    </row>
    <row r="35" spans="1:40" x14ac:dyDescent="0.2">
      <c r="A35" s="13" t="str">
        <f t="shared" si="63"/>
        <v>Associate professional occupations</v>
      </c>
      <c r="B35" s="304">
        <f t="shared" si="66"/>
        <v>3.4014218810840524</v>
      </c>
      <c r="C35" s="304">
        <f t="shared" si="64"/>
        <v>3.1251148827114101</v>
      </c>
      <c r="D35" s="304">
        <f t="shared" si="65"/>
        <v>3.0244127592445071</v>
      </c>
      <c r="E35" s="304"/>
      <c r="F35" s="304">
        <v>3.8208956544206502E-2</v>
      </c>
      <c r="G35" s="304">
        <v>4.5215164515762241E-2</v>
      </c>
      <c r="H35" s="304">
        <v>6.577902845773563E-2</v>
      </c>
      <c r="I35" s="304"/>
      <c r="J35" s="304">
        <v>0.29973173331526703</v>
      </c>
      <c r="K35" s="304">
        <v>0.34535466821115901</v>
      </c>
      <c r="L35" s="304">
        <v>0.48167293554054524</v>
      </c>
      <c r="M35" s="304"/>
      <c r="N35" s="304">
        <v>0.82075151745404551</v>
      </c>
      <c r="O35" s="304">
        <v>0.8000855566280527</v>
      </c>
      <c r="P35" s="304">
        <v>0.79432537167645523</v>
      </c>
      <c r="Q35" s="306"/>
      <c r="R35" s="304">
        <v>0.23895174933468177</v>
      </c>
      <c r="S35" s="304">
        <v>0.23957764841051379</v>
      </c>
      <c r="T35" s="304">
        <v>0.25182679493510196</v>
      </c>
      <c r="U35" s="306"/>
      <c r="V35" s="304">
        <v>0.31698172152823073</v>
      </c>
      <c r="W35" s="304">
        <v>0.27360266627847907</v>
      </c>
      <c r="X35" s="304">
        <v>0.25346296594768991</v>
      </c>
      <c r="Y35" s="306"/>
      <c r="Z35" s="304">
        <v>0.79226129921178723</v>
      </c>
      <c r="AA35" s="304">
        <v>0.7211076183644739</v>
      </c>
      <c r="AB35" s="304">
        <v>0.65395811723091879</v>
      </c>
      <c r="AC35" s="306"/>
      <c r="AD35" s="304">
        <v>0.535800643474314</v>
      </c>
      <c r="AE35" s="304">
        <v>0.46748695082369246</v>
      </c>
      <c r="AF35" s="304">
        <v>0.37533724755212255</v>
      </c>
      <c r="AG35" s="306"/>
      <c r="AH35" s="304">
        <v>0.2862877081396909</v>
      </c>
      <c r="AI35" s="304">
        <v>0.1854139969716973</v>
      </c>
      <c r="AJ35" s="304">
        <v>0.11659868353992701</v>
      </c>
      <c r="AK35" s="306"/>
      <c r="AL35" s="304">
        <v>7.2446552081828583E-2</v>
      </c>
      <c r="AM35" s="304">
        <v>4.7270612507579857E-2</v>
      </c>
      <c r="AN35" s="304">
        <v>3.1451614364011095E-2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2.6193537026743923</v>
      </c>
      <c r="C36" s="304">
        <f t="shared" si="64"/>
        <v>2.3754411482270474</v>
      </c>
      <c r="D36" s="304">
        <f t="shared" si="65"/>
        <v>2.0774740513354821</v>
      </c>
      <c r="E36" s="304"/>
      <c r="F36" s="304">
        <v>8.6243989805326673E-3</v>
      </c>
      <c r="G36" s="304">
        <v>9.8520949357604245E-3</v>
      </c>
      <c r="H36" s="304">
        <v>1.3273795941353583E-2</v>
      </c>
      <c r="I36" s="304"/>
      <c r="J36" s="304">
        <v>0.11451553025779097</v>
      </c>
      <c r="K36" s="304">
        <v>0.13630139875477121</v>
      </c>
      <c r="L36" s="304">
        <v>0.19151618691921296</v>
      </c>
      <c r="M36" s="304"/>
      <c r="N36" s="304">
        <v>0.4406655877354535</v>
      </c>
      <c r="O36" s="304">
        <v>0.45468076031799454</v>
      </c>
      <c r="P36" s="304">
        <v>0.48296087248424591</v>
      </c>
      <c r="Q36" s="306"/>
      <c r="R36" s="304">
        <v>0.15790182868996586</v>
      </c>
      <c r="S36" s="304">
        <v>0.16372518691134724</v>
      </c>
      <c r="T36" s="304">
        <v>0.17734569458920324</v>
      </c>
      <c r="U36" s="306"/>
      <c r="V36" s="304">
        <v>0.19258802181040305</v>
      </c>
      <c r="W36" s="304">
        <v>0.18924905693676408</v>
      </c>
      <c r="X36" s="304">
        <v>0.19743170047081249</v>
      </c>
      <c r="Y36" s="306"/>
      <c r="Z36" s="304">
        <v>0.60321872266413623</v>
      </c>
      <c r="AA36" s="304">
        <v>0.56768639838171764</v>
      </c>
      <c r="AB36" s="304">
        <v>0.51969001325700115</v>
      </c>
      <c r="AC36" s="306"/>
      <c r="AD36" s="304">
        <v>0.71508334855032718</v>
      </c>
      <c r="AE36" s="304">
        <v>0.61161352075993525</v>
      </c>
      <c r="AF36" s="304">
        <v>0.39693234125159582</v>
      </c>
      <c r="AG36" s="306"/>
      <c r="AH36" s="304">
        <v>0.29074409180968636</v>
      </c>
      <c r="AI36" s="304">
        <v>0.17122195146306826</v>
      </c>
      <c r="AJ36" s="304">
        <v>4.2983703267071995E-2</v>
      </c>
      <c r="AK36" s="306"/>
      <c r="AL36" s="304">
        <v>9.6012172176096741E-2</v>
      </c>
      <c r="AM36" s="304">
        <v>7.1110779765688414E-2</v>
      </c>
      <c r="AN36" s="304">
        <v>5.5339743154984848E-2</v>
      </c>
    </row>
    <row r="37" spans="1:40" x14ac:dyDescent="0.2">
      <c r="A37" s="13" t="str">
        <f t="shared" si="63"/>
        <v>Skilled trades occupations</v>
      </c>
      <c r="B37" s="304">
        <f t="shared" si="66"/>
        <v>7.7162595129199998</v>
      </c>
      <c r="C37" s="304">
        <f t="shared" si="64"/>
        <v>7.3999213161769131</v>
      </c>
      <c r="D37" s="304">
        <f t="shared" si="65"/>
        <v>6.4290245675415125</v>
      </c>
      <c r="E37" s="304"/>
      <c r="F37" s="304">
        <v>5.459045864613701E-3</v>
      </c>
      <c r="G37" s="304">
        <v>7.3613784664403395E-3</v>
      </c>
      <c r="H37" s="304">
        <v>1.0456129066273336E-2</v>
      </c>
      <c r="I37" s="304"/>
      <c r="J37" s="304">
        <v>0.12901235528849744</v>
      </c>
      <c r="K37" s="304">
        <v>0.19313705200294692</v>
      </c>
      <c r="L37" s="304">
        <v>0.28014212067745087</v>
      </c>
      <c r="M37" s="304"/>
      <c r="N37" s="304">
        <v>0.33799782101684578</v>
      </c>
      <c r="O37" s="304">
        <v>0.40366695563843835</v>
      </c>
      <c r="P37" s="304">
        <v>0.45502517968187478</v>
      </c>
      <c r="Q37" s="306"/>
      <c r="R37" s="304">
        <v>0.15470572495224619</v>
      </c>
      <c r="S37" s="304">
        <v>0.17612176782614059</v>
      </c>
      <c r="T37" s="304">
        <v>0.19900074403654822</v>
      </c>
      <c r="U37" s="306"/>
      <c r="V37" s="304">
        <v>0.58488735652490909</v>
      </c>
      <c r="W37" s="304">
        <v>0.60617273494275481</v>
      </c>
      <c r="X37" s="304">
        <v>0.59943565802411847</v>
      </c>
      <c r="Y37" s="306"/>
      <c r="Z37" s="304">
        <v>2.9290296280263539</v>
      </c>
      <c r="AA37" s="304">
        <v>2.9946057482525581</v>
      </c>
      <c r="AB37" s="304">
        <v>2.8517695275229231</v>
      </c>
      <c r="AC37" s="306"/>
      <c r="AD37" s="304">
        <v>1.864621355447688</v>
      </c>
      <c r="AE37" s="304">
        <v>1.8295919296166401</v>
      </c>
      <c r="AF37" s="304">
        <v>1.3560624337403684</v>
      </c>
      <c r="AG37" s="306"/>
      <c r="AH37" s="304">
        <v>1.1579341157439174</v>
      </c>
      <c r="AI37" s="304">
        <v>0.93788606145421682</v>
      </c>
      <c r="AJ37" s="304">
        <v>0.54753169027253679</v>
      </c>
      <c r="AK37" s="306"/>
      <c r="AL37" s="304">
        <v>0.55261211005492739</v>
      </c>
      <c r="AM37" s="304">
        <v>0.25137768797677723</v>
      </c>
      <c r="AN37" s="304">
        <v>0.12960108451941849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0.3816242397915946</v>
      </c>
      <c r="C38" s="304">
        <f t="shared" si="64"/>
        <v>0.39936313717619265</v>
      </c>
      <c r="D38" s="304">
        <f t="shared" si="65"/>
        <v>0.3980028802511017</v>
      </c>
      <c r="E38" s="304"/>
      <c r="F38" s="304">
        <v>6.865604087670691E-3</v>
      </c>
      <c r="G38" s="304">
        <v>9.5608856265387912E-3</v>
      </c>
      <c r="H38" s="304">
        <v>1.7148579757258326E-2</v>
      </c>
      <c r="I38" s="304"/>
      <c r="J38" s="304">
        <v>5.9373389755258063E-3</v>
      </c>
      <c r="K38" s="304">
        <v>7.0009184175605964E-3</v>
      </c>
      <c r="L38" s="304">
        <v>8.6980519433451069E-3</v>
      </c>
      <c r="M38" s="304"/>
      <c r="N38" s="304">
        <v>4.3822944391458764E-2</v>
      </c>
      <c r="O38" s="304">
        <v>4.6694700118982878E-2</v>
      </c>
      <c r="P38" s="304">
        <v>5.0307271956784409E-2</v>
      </c>
      <c r="Q38" s="306"/>
      <c r="R38" s="304">
        <v>1.14438278472752E-2</v>
      </c>
      <c r="S38" s="304">
        <v>1.1154166707887729E-2</v>
      </c>
      <c r="T38" s="304">
        <v>1.1403714939897286E-2</v>
      </c>
      <c r="U38" s="306"/>
      <c r="V38" s="304">
        <v>2.671292508288339E-2</v>
      </c>
      <c r="W38" s="304">
        <v>2.9622534042594441E-2</v>
      </c>
      <c r="X38" s="304">
        <v>3.1033805264925107E-2</v>
      </c>
      <c r="Y38" s="306"/>
      <c r="Z38" s="304">
        <v>4.9711436553610433E-2</v>
      </c>
      <c r="AA38" s="304">
        <v>4.9657183252848638E-2</v>
      </c>
      <c r="AB38" s="304">
        <v>4.3414171551511872E-2</v>
      </c>
      <c r="AC38" s="306"/>
      <c r="AD38" s="304">
        <v>8.1361740078014042E-2</v>
      </c>
      <c r="AE38" s="304">
        <v>8.6333666565638623E-2</v>
      </c>
      <c r="AF38" s="304">
        <v>7.5882579881691808E-2</v>
      </c>
      <c r="AG38" s="306"/>
      <c r="AH38" s="304">
        <v>0.11769988541430997</v>
      </c>
      <c r="AI38" s="304">
        <v>0.12491729371028927</v>
      </c>
      <c r="AJ38" s="304">
        <v>0.12650414889690095</v>
      </c>
      <c r="AK38" s="306"/>
      <c r="AL38" s="304">
        <v>3.8068537360846297E-2</v>
      </c>
      <c r="AM38" s="304">
        <v>3.4421788733851724E-2</v>
      </c>
      <c r="AN38" s="304">
        <v>3.3610556058786857E-2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1.0359142235786805</v>
      </c>
      <c r="C39" s="304">
        <f t="shared" si="64"/>
        <v>1.0535334756845407</v>
      </c>
      <c r="D39" s="304">
        <f t="shared" si="65"/>
        <v>1.0208276702333297</v>
      </c>
      <c r="E39" s="304"/>
      <c r="F39" s="304">
        <v>5.5932693841811189E-3</v>
      </c>
      <c r="G39" s="304">
        <v>7.5405373344053393E-3</v>
      </c>
      <c r="H39" s="304">
        <v>1.1200817213158675E-2</v>
      </c>
      <c r="I39" s="304"/>
      <c r="J39" s="304">
        <v>5.4281645014204655E-2</v>
      </c>
      <c r="K39" s="304">
        <v>7.4356351350624419E-2</v>
      </c>
      <c r="L39" s="304">
        <v>0.10183631013585298</v>
      </c>
      <c r="M39" s="304"/>
      <c r="N39" s="304">
        <v>0.19462108819459192</v>
      </c>
      <c r="O39" s="304">
        <v>0.21592667451251046</v>
      </c>
      <c r="P39" s="304">
        <v>0.2421880936339916</v>
      </c>
      <c r="Q39" s="306"/>
      <c r="R39" s="304">
        <v>6.2539834679748135E-2</v>
      </c>
      <c r="S39" s="304">
        <v>7.3100915104105213E-2</v>
      </c>
      <c r="T39" s="304">
        <v>8.5130100805471717E-2</v>
      </c>
      <c r="U39" s="306"/>
      <c r="V39" s="304">
        <v>6.8189152808301332E-2</v>
      </c>
      <c r="W39" s="304">
        <v>7.8195957693021539E-2</v>
      </c>
      <c r="X39" s="304">
        <v>8.8762496882016567E-2</v>
      </c>
      <c r="Y39" s="306"/>
      <c r="Z39" s="304">
        <v>0.2277293305278659</v>
      </c>
      <c r="AA39" s="304">
        <v>0.22464902020554672</v>
      </c>
      <c r="AB39" s="304">
        <v>0.19134211299413409</v>
      </c>
      <c r="AC39" s="306"/>
      <c r="AD39" s="304">
        <v>0.19042468105714566</v>
      </c>
      <c r="AE39" s="304">
        <v>0.19559467342164033</v>
      </c>
      <c r="AF39" s="304">
        <v>0.17979632768010423</v>
      </c>
      <c r="AG39" s="306"/>
      <c r="AH39" s="304">
        <v>0.1287816573042653</v>
      </c>
      <c r="AI39" s="304">
        <v>0.10329491079920965</v>
      </c>
      <c r="AJ39" s="304">
        <v>4.8407790975880514E-2</v>
      </c>
      <c r="AK39" s="306"/>
      <c r="AL39" s="304">
        <v>0.10375356460837654</v>
      </c>
      <c r="AM39" s="304">
        <v>8.0874435263477235E-2</v>
      </c>
      <c r="AN39" s="304">
        <v>7.2163619912719149E-2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6.3841745399193268</v>
      </c>
      <c r="C40" s="304">
        <f t="shared" si="64"/>
        <v>7.2088200506788747</v>
      </c>
      <c r="D40" s="304">
        <f t="shared" si="65"/>
        <v>6.727646202236838</v>
      </c>
      <c r="E40" s="304"/>
      <c r="F40" s="304">
        <v>8.3492481443366473E-4</v>
      </c>
      <c r="G40" s="304">
        <v>1.2539750200781202E-3</v>
      </c>
      <c r="H40" s="304">
        <v>1.792491011738019E-3</v>
      </c>
      <c r="I40" s="304"/>
      <c r="J40" s="304">
        <v>7.5932600582496276E-2</v>
      </c>
      <c r="K40" s="304">
        <v>0.13569221259604983</v>
      </c>
      <c r="L40" s="304">
        <v>0.25700501794011987</v>
      </c>
      <c r="M40" s="304"/>
      <c r="N40" s="304">
        <v>0.18960827528483862</v>
      </c>
      <c r="O40" s="304">
        <v>0.29212015742504549</v>
      </c>
      <c r="P40" s="304">
        <v>0.43010614618494047</v>
      </c>
      <c r="Q40" s="306"/>
      <c r="R40" s="305">
        <v>0.10490036386776133</v>
      </c>
      <c r="S40" s="305">
        <v>0.14451303488787703</v>
      </c>
      <c r="T40" s="305">
        <v>0.17551900034005283</v>
      </c>
      <c r="U40" s="306"/>
      <c r="V40" s="305">
        <v>0.20284706742843739</v>
      </c>
      <c r="W40" s="305">
        <v>0.28912397599031842</v>
      </c>
      <c r="X40" s="305">
        <v>0.32992624978792012</v>
      </c>
      <c r="Y40" s="306"/>
      <c r="Z40" s="305">
        <v>1.42923271900703</v>
      </c>
      <c r="AA40" s="305">
        <v>1.9456927736278762</v>
      </c>
      <c r="AB40" s="305">
        <v>2.173490328040609</v>
      </c>
      <c r="AC40" s="306"/>
      <c r="AD40" s="305">
        <v>1.9715779585052045</v>
      </c>
      <c r="AE40" s="305">
        <v>2.6559063241843748</v>
      </c>
      <c r="AF40" s="305">
        <v>2.598747824881023</v>
      </c>
      <c r="AG40" s="306"/>
      <c r="AH40" s="305">
        <v>1.4549737250993693</v>
      </c>
      <c r="AI40" s="305">
        <v>1.4099399153848713</v>
      </c>
      <c r="AJ40" s="305">
        <v>0.66220673764122839</v>
      </c>
      <c r="AK40" s="306"/>
      <c r="AL40" s="305">
        <v>0.95426690532975555</v>
      </c>
      <c r="AM40" s="305">
        <v>0.33457768156238377</v>
      </c>
      <c r="AN40" s="305">
        <v>9.8852406409206117E-2</v>
      </c>
    </row>
    <row r="41" spans="1:40" x14ac:dyDescent="0.2">
      <c r="A41" s="39" t="str">
        <f t="shared" si="63"/>
        <v>Elementary occupations</v>
      </c>
      <c r="B41" s="307">
        <f t="shared" si="66"/>
        <v>1.8626787863281684</v>
      </c>
      <c r="C41" s="307">
        <f t="shared" si="64"/>
        <v>1.5675477431191944</v>
      </c>
      <c r="D41" s="307">
        <f>SUM(H41,L41,P41,T41,X41,AB41,AF41,AJ41,AN41)</f>
        <v>1.2766699996593949</v>
      </c>
      <c r="E41" s="307"/>
      <c r="F41" s="307">
        <v>3.8478769671449219E-3</v>
      </c>
      <c r="G41" s="307">
        <v>5.1736092166017947E-3</v>
      </c>
      <c r="H41" s="307">
        <v>7.5872763827361852E-3</v>
      </c>
      <c r="I41" s="307"/>
      <c r="J41" s="307">
        <v>2.3993274372496681E-2</v>
      </c>
      <c r="K41" s="307">
        <v>3.4946556994502026E-2</v>
      </c>
      <c r="L41" s="307">
        <v>5.2877300198882066E-2</v>
      </c>
      <c r="M41" s="307"/>
      <c r="N41" s="307">
        <v>7.1258121452699691E-2</v>
      </c>
      <c r="O41" s="307">
        <v>7.9716614291648807E-2</v>
      </c>
      <c r="P41" s="307">
        <v>9.1144273388604369E-2</v>
      </c>
      <c r="Q41" s="308"/>
      <c r="R41" s="307">
        <v>4.854759853055509E-2</v>
      </c>
      <c r="S41" s="307">
        <v>5.1408831398579179E-2</v>
      </c>
      <c r="T41" s="307">
        <v>6.1972570709466532E-2</v>
      </c>
      <c r="U41" s="308"/>
      <c r="V41" s="307">
        <v>3.5022760185668043E-2</v>
      </c>
      <c r="W41" s="307">
        <v>3.6761714198681357E-2</v>
      </c>
      <c r="X41" s="307">
        <v>4.0420133486328495E-2</v>
      </c>
      <c r="Y41" s="308"/>
      <c r="Z41" s="307">
        <v>0.21834297391576751</v>
      </c>
      <c r="AA41" s="307">
        <v>0.20648508771820076</v>
      </c>
      <c r="AB41" s="307">
        <v>0.18897174436475181</v>
      </c>
      <c r="AC41" s="308"/>
      <c r="AD41" s="307">
        <v>0.48642253946693931</v>
      </c>
      <c r="AE41" s="307">
        <v>0.46028464716502265</v>
      </c>
      <c r="AF41" s="307">
        <v>0.37007776298801104</v>
      </c>
      <c r="AG41" s="308"/>
      <c r="AH41" s="307">
        <v>0.63011444475683565</v>
      </c>
      <c r="AI41" s="307">
        <v>0.50665924628559333</v>
      </c>
      <c r="AJ41" s="307">
        <v>0.34720895392053375</v>
      </c>
      <c r="AK41" s="308"/>
      <c r="AL41" s="307">
        <v>0.34512919668006165</v>
      </c>
      <c r="AM41" s="307">
        <v>0.18611143585036466</v>
      </c>
      <c r="AN41" s="307">
        <v>0.11640998422008052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Worcestershire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21.764000000000024</v>
      </c>
      <c r="C50" s="305">
        <f>SUM(C51:C59)</f>
        <v>21.706999999999994</v>
      </c>
      <c r="D50" s="305">
        <f>SUM(D51:D59)</f>
        <v>22.097999999999995</v>
      </c>
      <c r="E50" s="304"/>
      <c r="F50" s="305">
        <f>SUM(F51:F59)</f>
        <v>5.0187101951065696E-2</v>
      </c>
      <c r="G50" s="305">
        <f>SUM(G51:G59)</f>
        <v>6.8193493125096136E-2</v>
      </c>
      <c r="H50" s="305">
        <f>SUM(H51:H59)</f>
        <v>0.12411937236300048</v>
      </c>
      <c r="I50" s="304"/>
      <c r="J50" s="305">
        <f>SUM(J51:J59)</f>
        <v>0.83563927264534221</v>
      </c>
      <c r="K50" s="305">
        <f>SUM(K51:K59)</f>
        <v>1.1302512226628914</v>
      </c>
      <c r="L50" s="305">
        <f>SUM(L51:L59)</f>
        <v>1.8385972249788169</v>
      </c>
      <c r="M50" s="304"/>
      <c r="N50" s="305">
        <f>SUM(N51:N59)</f>
        <v>1.6888996825800984</v>
      </c>
      <c r="O50" s="305">
        <f>SUM(O51:O59)</f>
        <v>1.7750980406858512</v>
      </c>
      <c r="P50" s="305">
        <f>SUM(P51:P59)</f>
        <v>2.0407363161659298</v>
      </c>
      <c r="Q50" s="304"/>
      <c r="R50" s="305">
        <f>SUM(R51:R59)</f>
        <v>0.65324671125818579</v>
      </c>
      <c r="S50" s="305">
        <f>SUM(S51:S59)</f>
        <v>0.69883152315181796</v>
      </c>
      <c r="T50" s="305">
        <f>SUM(T51:T59)</f>
        <v>0.87067703928484153</v>
      </c>
      <c r="U50" s="304"/>
      <c r="V50" s="305">
        <f>SUM(V51:V59)</f>
        <v>1.285788446371102</v>
      </c>
      <c r="W50" s="305">
        <f>SUM(W51:W59)</f>
        <v>1.3306844033976191</v>
      </c>
      <c r="X50" s="305">
        <f>SUM(X51:X59)</f>
        <v>1.5900621129983339</v>
      </c>
      <c r="Y50" s="304"/>
      <c r="Z50" s="305">
        <f>SUM(Z51:Z59)</f>
        <v>6.5238275475248262</v>
      </c>
      <c r="AA50" s="305">
        <f>SUM(AA51:AA59)</f>
        <v>6.7105936880484141</v>
      </c>
      <c r="AB50" s="305">
        <f>SUM(AB51:AB59)</f>
        <v>7.0357438593166615</v>
      </c>
      <c r="AC50" s="304"/>
      <c r="AD50" s="305">
        <f>SUM(AD51:AD59)</f>
        <v>5.6384049892297394</v>
      </c>
      <c r="AE50" s="305">
        <f>SUM(AE51:AE59)</f>
        <v>6.159772893863015</v>
      </c>
      <c r="AF50" s="305">
        <f>SUM(AF51:AF59)</f>
        <v>6.1961128789579218</v>
      </c>
      <c r="AG50" s="304"/>
      <c r="AH50" s="305">
        <f>SUM(AH51:AH59)</f>
        <v>3.2389506344029675</v>
      </c>
      <c r="AI50" s="305">
        <f>SUM(AI51:AI59)</f>
        <v>2.8564689105141605</v>
      </c>
      <c r="AJ50" s="305">
        <f>SUM(AJ51:AJ59)</f>
        <v>2.0775646420455165</v>
      </c>
      <c r="AK50" s="304"/>
      <c r="AL50" s="305">
        <f>SUM(AL51:AL59)</f>
        <v>1.8490556140366938</v>
      </c>
      <c r="AM50" s="305">
        <f>SUM(AM51:AM59)</f>
        <v>0.97710582455112793</v>
      </c>
      <c r="AN50" s="305">
        <f>SUM(AN51:AN59)</f>
        <v>0.32438655388897419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1.9654574438200607</v>
      </c>
      <c r="C51" s="304">
        <f t="shared" ref="C51:D51" si="68">SUM(G51,K51,O51,S51,W51,AA51,AE51,AI51,AM51)</f>
        <v>1.8217698691800994</v>
      </c>
      <c r="D51" s="304">
        <f t="shared" si="68"/>
        <v>2.1029128142013187</v>
      </c>
      <c r="E51" s="304"/>
      <c r="F51" s="304">
        <v>5.0586428284922656E-3</v>
      </c>
      <c r="G51" s="304">
        <v>7.1692402668502384E-3</v>
      </c>
      <c r="H51" s="304">
        <v>1.2394823246900173E-2</v>
      </c>
      <c r="I51" s="304"/>
      <c r="J51" s="304">
        <v>0.20303205720196574</v>
      </c>
      <c r="K51" s="304">
        <v>0.26552494122626813</v>
      </c>
      <c r="L51" s="304">
        <v>0.46842795961364148</v>
      </c>
      <c r="M51" s="304"/>
      <c r="N51" s="304">
        <v>0.32114579541506894</v>
      </c>
      <c r="O51" s="304">
        <v>0.30816240165677244</v>
      </c>
      <c r="P51" s="304">
        <v>0.33250016117801967</v>
      </c>
      <c r="Q51" s="304"/>
      <c r="R51" s="304">
        <v>9.4844316225739356E-2</v>
      </c>
      <c r="S51" s="304">
        <v>8.625624199008243E-2</v>
      </c>
      <c r="T51" s="304">
        <v>9.2287151250673549E-2</v>
      </c>
      <c r="U51" s="304"/>
      <c r="V51" s="304">
        <v>0.20846984025551432</v>
      </c>
      <c r="W51" s="304">
        <v>0.19175432328526504</v>
      </c>
      <c r="X51" s="304">
        <v>0.21949907227346047</v>
      </c>
      <c r="Y51" s="304"/>
      <c r="Z51" s="304">
        <v>0.50343935329062717</v>
      </c>
      <c r="AA51" s="304">
        <v>0.45838647362131346</v>
      </c>
      <c r="AB51" s="304">
        <v>0.56934406297353857</v>
      </c>
      <c r="AC51" s="304"/>
      <c r="AD51" s="304">
        <v>0.28842843285212627</v>
      </c>
      <c r="AE51" s="304">
        <v>0.25772552979490521</v>
      </c>
      <c r="AF51" s="304">
        <v>0.2360951379463031</v>
      </c>
      <c r="AG51" s="304"/>
      <c r="AH51" s="304">
        <v>0.19542088311157266</v>
      </c>
      <c r="AI51" s="304">
        <v>0.15291868497654934</v>
      </c>
      <c r="AJ51" s="304">
        <v>0.10451188979287625</v>
      </c>
      <c r="AK51" s="304"/>
      <c r="AL51" s="304">
        <v>0.14561812263895396</v>
      </c>
      <c r="AM51" s="304">
        <v>9.3872032362092878E-2</v>
      </c>
      <c r="AN51" s="304">
        <v>6.7852555925905528E-2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2.5701925898792437</v>
      </c>
      <c r="C52" s="304">
        <f t="shared" ref="C52:C59" si="70">SUM(G52,K52,O52,S52,W52,AA52,AE52,AI52,AM52)</f>
        <v>2.5681853141371258</v>
      </c>
      <c r="D52" s="304">
        <f t="shared" ref="D52:D59" si="71">SUM(H52,L52,P52,T52,X52,AB52,AF52,AJ52,AN52)</f>
        <v>2.9188548494185356</v>
      </c>
      <c r="E52" s="304"/>
      <c r="F52" s="304">
        <v>2.3378548622164524E-2</v>
      </c>
      <c r="G52" s="304">
        <v>2.8536200447714141E-2</v>
      </c>
      <c r="H52" s="304">
        <v>3.8423924665125488E-2</v>
      </c>
      <c r="I52" s="304"/>
      <c r="J52" s="304">
        <v>0.31115823986467911</v>
      </c>
      <c r="K52" s="304">
        <v>0.41612087476771775</v>
      </c>
      <c r="L52" s="304">
        <v>0.64208706803546445</v>
      </c>
      <c r="M52" s="304"/>
      <c r="N52" s="304">
        <v>0.51315940578059371</v>
      </c>
      <c r="O52" s="304">
        <v>0.4867168252615105</v>
      </c>
      <c r="P52" s="304">
        <v>0.49177078224066439</v>
      </c>
      <c r="Q52" s="304"/>
      <c r="R52" s="304">
        <v>7.8335477132607828E-2</v>
      </c>
      <c r="S52" s="304">
        <v>6.2382692171193271E-2</v>
      </c>
      <c r="T52" s="304">
        <v>6.9928044972664083E-2</v>
      </c>
      <c r="U52" s="304"/>
      <c r="V52" s="304">
        <v>0.21701537572325008</v>
      </c>
      <c r="W52" s="304">
        <v>0.16882426400884834</v>
      </c>
      <c r="X52" s="304">
        <v>0.12458766667542966</v>
      </c>
      <c r="Y52" s="304"/>
      <c r="Z52" s="304">
        <v>0.74581972145108844</v>
      </c>
      <c r="AA52" s="304">
        <v>0.77240351257246975</v>
      </c>
      <c r="AB52" s="304">
        <v>0.96422463167593786</v>
      </c>
      <c r="AC52" s="304"/>
      <c r="AD52" s="304">
        <v>0.42807974044011998</v>
      </c>
      <c r="AE52" s="304">
        <v>0.443394680559282</v>
      </c>
      <c r="AF52" s="304">
        <v>0.46927440211282001</v>
      </c>
      <c r="AG52" s="304"/>
      <c r="AH52" s="304">
        <v>0.14956396899997174</v>
      </c>
      <c r="AI52" s="304">
        <v>0.12541547530183092</v>
      </c>
      <c r="AJ52" s="304">
        <v>8.6735837323503512E-2</v>
      </c>
      <c r="AK52" s="304"/>
      <c r="AL52" s="304">
        <v>0.10368211186476806</v>
      </c>
      <c r="AM52" s="304">
        <v>6.439078904655926E-2</v>
      </c>
      <c r="AN52" s="304">
        <v>3.1822491716926499E-2</v>
      </c>
    </row>
    <row r="53" spans="1:40" x14ac:dyDescent="0.2">
      <c r="A53" s="13" t="str">
        <f t="shared" si="67"/>
        <v>Associate professional occupations</v>
      </c>
      <c r="B53" s="304">
        <f t="shared" si="69"/>
        <v>1.1950871223791584</v>
      </c>
      <c r="C53" s="304">
        <f t="shared" si="70"/>
        <v>1.0765212283460683</v>
      </c>
      <c r="D53" s="304">
        <f t="shared" si="71"/>
        <v>1.179491035555404</v>
      </c>
      <c r="E53" s="304"/>
      <c r="F53" s="304">
        <v>2.7312516164448952E-3</v>
      </c>
      <c r="G53" s="304">
        <v>3.510444569088863E-3</v>
      </c>
      <c r="H53" s="304">
        <v>6.060414927191551E-3</v>
      </c>
      <c r="I53" s="304"/>
      <c r="J53" s="304">
        <v>9.5088200806151657E-2</v>
      </c>
      <c r="K53" s="304">
        <v>0.11945046740173858</v>
      </c>
      <c r="L53" s="304">
        <v>0.20304017294367124</v>
      </c>
      <c r="M53" s="304"/>
      <c r="N53" s="304">
        <v>0.19179233428336931</v>
      </c>
      <c r="O53" s="304">
        <v>0.18294034223707623</v>
      </c>
      <c r="P53" s="304">
        <v>0.20378336698405022</v>
      </c>
      <c r="Q53" s="304"/>
      <c r="R53" s="304">
        <v>8.3701258033365353E-2</v>
      </c>
      <c r="S53" s="304">
        <v>8.5186054161408439E-2</v>
      </c>
      <c r="T53" s="304">
        <v>0.1067432151285419</v>
      </c>
      <c r="U53" s="304"/>
      <c r="V53" s="304">
        <v>0.17305378610872832</v>
      </c>
      <c r="W53" s="304">
        <v>0.15258325331002129</v>
      </c>
      <c r="X53" s="304">
        <v>0.17429753447188789</v>
      </c>
      <c r="Y53" s="304"/>
      <c r="Z53" s="304">
        <v>0.2236625956088191</v>
      </c>
      <c r="AA53" s="304">
        <v>0.17099195874164475</v>
      </c>
      <c r="AB53" s="304">
        <v>0.15645701704360987</v>
      </c>
      <c r="AC53" s="304"/>
      <c r="AD53" s="304">
        <v>0.21132478021490936</v>
      </c>
      <c r="AE53" s="304">
        <v>0.1948541524555352</v>
      </c>
      <c r="AF53" s="304">
        <v>0.20327269755129146</v>
      </c>
      <c r="AG53" s="304"/>
      <c r="AH53" s="304">
        <v>0.1687471362377588</v>
      </c>
      <c r="AI53" s="304">
        <v>0.14164439169027271</v>
      </c>
      <c r="AJ53" s="304">
        <v>0.10705643704028944</v>
      </c>
      <c r="AK53" s="304"/>
      <c r="AL53" s="304">
        <v>4.4985779469611617E-2</v>
      </c>
      <c r="AM53" s="304">
        <v>2.5360163779282355E-2</v>
      </c>
      <c r="AN53" s="304">
        <v>1.8780179464870553E-2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1.7101314731894388</v>
      </c>
      <c r="C54" s="304">
        <f t="shared" si="70"/>
        <v>1.5936083112262549</v>
      </c>
      <c r="D54" s="304">
        <f t="shared" si="71"/>
        <v>1.491156629157627</v>
      </c>
      <c r="E54" s="304"/>
      <c r="F54" s="304">
        <v>1.3658153190287925E-2</v>
      </c>
      <c r="G54" s="304">
        <v>1.9886831576578532E-2</v>
      </c>
      <c r="H54" s="304">
        <v>5.0885487433054336E-2</v>
      </c>
      <c r="I54" s="304"/>
      <c r="J54" s="304">
        <v>9.5309277067808076E-2</v>
      </c>
      <c r="K54" s="304">
        <v>0.13154819885348235</v>
      </c>
      <c r="L54" s="304">
        <v>0.19620306641936902</v>
      </c>
      <c r="M54" s="304"/>
      <c r="N54" s="304">
        <v>0.26389115508317401</v>
      </c>
      <c r="O54" s="304">
        <v>0.29462874976008885</v>
      </c>
      <c r="P54" s="304">
        <v>0.37594974947397292</v>
      </c>
      <c r="Q54" s="304"/>
      <c r="R54" s="304">
        <v>0.16587094316662382</v>
      </c>
      <c r="S54" s="304">
        <v>0.17963002064785935</v>
      </c>
      <c r="T54" s="304">
        <v>0.23653450955398939</v>
      </c>
      <c r="U54" s="304"/>
      <c r="V54" s="304">
        <v>9.0790857499410099E-2</v>
      </c>
      <c r="W54" s="304">
        <v>9.6022217705628313E-2</v>
      </c>
      <c r="X54" s="304">
        <v>0.14053958261696378</v>
      </c>
      <c r="Y54" s="304"/>
      <c r="Z54" s="304">
        <v>0.29037523753340222</v>
      </c>
      <c r="AA54" s="304">
        <v>0.24345908892454651</v>
      </c>
      <c r="AB54" s="304">
        <v>0.16768315636706668</v>
      </c>
      <c r="AC54" s="304"/>
      <c r="AD54" s="304">
        <v>0.27520758532581746</v>
      </c>
      <c r="AE54" s="304">
        <v>0.21538889829274427</v>
      </c>
      <c r="AF54" s="304">
        <v>0.10360430010977538</v>
      </c>
      <c r="AG54" s="304"/>
      <c r="AH54" s="304">
        <v>0.38946610738345339</v>
      </c>
      <c r="AI54" s="304">
        <v>0.36175577703820366</v>
      </c>
      <c r="AJ54" s="304">
        <v>0.21026306512917514</v>
      </c>
      <c r="AK54" s="304"/>
      <c r="AL54" s="304">
        <v>0.12556215693946182</v>
      </c>
      <c r="AM54" s="304">
        <v>5.1288528427123149E-2</v>
      </c>
      <c r="AN54" s="304">
        <v>9.4937120542603302E-3</v>
      </c>
    </row>
    <row r="55" spans="1:40" x14ac:dyDescent="0.2">
      <c r="A55" s="13" t="str">
        <f t="shared" si="67"/>
        <v>Skilled trades occupations</v>
      </c>
      <c r="B55" s="304">
        <f t="shared" si="69"/>
        <v>10.897855529216232</v>
      </c>
      <c r="C55" s="304">
        <f t="shared" si="70"/>
        <v>10.970559119987717</v>
      </c>
      <c r="D55" s="304">
        <f t="shared" si="71"/>
        <v>10.386791227156827</v>
      </c>
      <c r="E55" s="304"/>
      <c r="F55" s="304">
        <v>1.1671556951603817E-3</v>
      </c>
      <c r="G55" s="304">
        <v>1.598729220532228E-3</v>
      </c>
      <c r="H55" s="304">
        <v>2.1590636905011815E-3</v>
      </c>
      <c r="I55" s="304"/>
      <c r="J55" s="304">
        <v>7.7768196906192924E-2</v>
      </c>
      <c r="K55" s="304">
        <v>0.114446506612741</v>
      </c>
      <c r="L55" s="304">
        <v>0.18301914508014075</v>
      </c>
      <c r="M55" s="304"/>
      <c r="N55" s="304">
        <v>0.28102630389569122</v>
      </c>
      <c r="O55" s="304">
        <v>0.35413440601440566</v>
      </c>
      <c r="P55" s="304">
        <v>0.44263878237261239</v>
      </c>
      <c r="Q55" s="304"/>
      <c r="R55" s="304">
        <v>0.17872085560406911</v>
      </c>
      <c r="S55" s="304">
        <v>0.21498845076555875</v>
      </c>
      <c r="T55" s="304">
        <v>0.26505074128771378</v>
      </c>
      <c r="U55" s="304"/>
      <c r="V55" s="304">
        <v>0.46697034108424945</v>
      </c>
      <c r="W55" s="304">
        <v>0.55642141372678167</v>
      </c>
      <c r="X55" s="304">
        <v>0.72660316530972835</v>
      </c>
      <c r="Y55" s="304"/>
      <c r="Z55" s="304">
        <v>3.8594630622881589</v>
      </c>
      <c r="AA55" s="304">
        <v>3.9534446242464085</v>
      </c>
      <c r="AB55" s="304">
        <v>3.7240265068973222</v>
      </c>
      <c r="AC55" s="304"/>
      <c r="AD55" s="304">
        <v>3.4224056872705724</v>
      </c>
      <c r="AE55" s="304">
        <v>3.8163535034906113</v>
      </c>
      <c r="AF55" s="304">
        <v>3.7909007198698914</v>
      </c>
      <c r="AG55" s="304"/>
      <c r="AH55" s="304">
        <v>1.5645630127160288</v>
      </c>
      <c r="AI55" s="304">
        <v>1.4022630432508962</v>
      </c>
      <c r="AJ55" s="304">
        <v>1.1292204935890666</v>
      </c>
      <c r="AK55" s="304"/>
      <c r="AL55" s="304">
        <v>1.0457709137561082</v>
      </c>
      <c r="AM55" s="304">
        <v>0.55690844265978301</v>
      </c>
      <c r="AN55" s="304">
        <v>0.12317260905985042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4.9663250342286643E-2</v>
      </c>
      <c r="C56" s="304">
        <f t="shared" si="70"/>
        <v>5.1014848522560316E-2</v>
      </c>
      <c r="D56" s="304">
        <f t="shared" si="71"/>
        <v>5.7500198338555145E-2</v>
      </c>
      <c r="E56" s="304"/>
      <c r="F56" s="304">
        <v>2.1077633728144433E-5</v>
      </c>
      <c r="G56" s="304">
        <v>3.3175336578471115E-5</v>
      </c>
      <c r="H56" s="304">
        <v>7.7421482988867735E-5</v>
      </c>
      <c r="I56" s="304"/>
      <c r="J56" s="304">
        <v>2.9652172442718051E-3</v>
      </c>
      <c r="K56" s="304">
        <v>3.8022584573135418E-3</v>
      </c>
      <c r="L56" s="304">
        <v>5.4868434020099565E-3</v>
      </c>
      <c r="M56" s="304"/>
      <c r="N56" s="304">
        <v>3.3521452217472134E-3</v>
      </c>
      <c r="O56" s="304">
        <v>3.6286900793798681E-3</v>
      </c>
      <c r="P56" s="304">
        <v>4.3697654946222887E-3</v>
      </c>
      <c r="Q56" s="304"/>
      <c r="R56" s="304">
        <v>6.6557759909748634E-4</v>
      </c>
      <c r="S56" s="304">
        <v>8.305787120883541E-4</v>
      </c>
      <c r="T56" s="304">
        <v>1.0514711972606679E-3</v>
      </c>
      <c r="U56" s="304"/>
      <c r="V56" s="304">
        <v>1.4383920407407065E-3</v>
      </c>
      <c r="W56" s="304">
        <v>1.4522065478132192E-3</v>
      </c>
      <c r="X56" s="304">
        <v>1.6445095015427916E-3</v>
      </c>
      <c r="Y56" s="304"/>
      <c r="Z56" s="304">
        <v>1.7634898193131316E-2</v>
      </c>
      <c r="AA56" s="304">
        <v>2.0363889728381483E-2</v>
      </c>
      <c r="AB56" s="304">
        <v>2.5543511995842379E-2</v>
      </c>
      <c r="AC56" s="304"/>
      <c r="AD56" s="304">
        <v>5.4882465548101323E-3</v>
      </c>
      <c r="AE56" s="304">
        <v>6.0208608522602158E-3</v>
      </c>
      <c r="AF56" s="304">
        <v>7.5992257912025456E-3</v>
      </c>
      <c r="AG56" s="304"/>
      <c r="AH56" s="304">
        <v>9.3918415779766489E-3</v>
      </c>
      <c r="AI56" s="304">
        <v>8.2099580954444456E-3</v>
      </c>
      <c r="AJ56" s="304">
        <v>7.7067105401515418E-3</v>
      </c>
      <c r="AK56" s="304"/>
      <c r="AL56" s="304">
        <v>8.7058542767831856E-3</v>
      </c>
      <c r="AM56" s="304">
        <v>6.6732307133007158E-3</v>
      </c>
      <c r="AN56" s="304">
        <v>4.0207389329341026E-3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0.41062092965505514</v>
      </c>
      <c r="C57" s="304">
        <f t="shared" si="70"/>
        <v>0.45038749049172022</v>
      </c>
      <c r="D57" s="304">
        <f t="shared" si="71"/>
        <v>0.4699944502251075</v>
      </c>
      <c r="E57" s="304"/>
      <c r="F57" s="304">
        <v>7.4401691123642238E-4</v>
      </c>
      <c r="G57" s="304">
        <v>1.2410018065516339E-3</v>
      </c>
      <c r="H57" s="304">
        <v>2.7096104641790744E-3</v>
      </c>
      <c r="I57" s="304"/>
      <c r="J57" s="304">
        <v>2.2957543191818586E-2</v>
      </c>
      <c r="K57" s="304">
        <v>3.2619643447518089E-2</v>
      </c>
      <c r="L57" s="304">
        <v>4.9347767623147208E-2</v>
      </c>
      <c r="M57" s="304"/>
      <c r="N57" s="304">
        <v>6.5534415865735149E-2</v>
      </c>
      <c r="O57" s="304">
        <v>8.0511004520563603E-2</v>
      </c>
      <c r="P57" s="304">
        <v>9.7034621062386431E-2</v>
      </c>
      <c r="Q57" s="304"/>
      <c r="R57" s="304">
        <v>1.8754704186259068E-2</v>
      </c>
      <c r="S57" s="304">
        <v>2.4496655853424386E-2</v>
      </c>
      <c r="T57" s="304">
        <v>3.0708291424594834E-2</v>
      </c>
      <c r="U57" s="304"/>
      <c r="V57" s="304">
        <v>2.3900993683018523E-2</v>
      </c>
      <c r="W57" s="304">
        <v>2.8854938390859779E-2</v>
      </c>
      <c r="X57" s="304">
        <v>3.3703120243262982E-2</v>
      </c>
      <c r="Y57" s="304"/>
      <c r="Z57" s="304">
        <v>0.14699589126246015</v>
      </c>
      <c r="AA57" s="304">
        <v>0.16635995800755274</v>
      </c>
      <c r="AB57" s="304">
        <v>0.18574337958215084</v>
      </c>
      <c r="AC57" s="304"/>
      <c r="AD57" s="304">
        <v>2.5448826431350109E-2</v>
      </c>
      <c r="AE57" s="304">
        <v>2.1057943580131293E-2</v>
      </c>
      <c r="AF57" s="304">
        <v>1.1455924834917742E-2</v>
      </c>
      <c r="AG57" s="304"/>
      <c r="AH57" s="304">
        <v>4.2528689804661193E-2</v>
      </c>
      <c r="AI57" s="304">
        <v>4.3384696931461207E-2</v>
      </c>
      <c r="AJ57" s="304">
        <v>1.9330610906177974E-2</v>
      </c>
      <c r="AK57" s="304"/>
      <c r="AL57" s="304">
        <v>6.3755848318515926E-2</v>
      </c>
      <c r="AM57" s="304">
        <v>5.1861647953657504E-2</v>
      </c>
      <c r="AN57" s="304">
        <v>3.9961124084290402E-2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1.6106988743726167</v>
      </c>
      <c r="C58" s="304">
        <f t="shared" si="70"/>
        <v>1.8697792605156214</v>
      </c>
      <c r="D58" s="304">
        <f t="shared" si="71"/>
        <v>2.0291757707850162</v>
      </c>
      <c r="E58" s="304"/>
      <c r="F58" s="304">
        <v>3.3137072447046562E-3</v>
      </c>
      <c r="G58" s="304">
        <v>6.0402059079554338E-3</v>
      </c>
      <c r="H58" s="304">
        <v>1.1020381884308967E-2</v>
      </c>
      <c r="I58" s="304"/>
      <c r="J58" s="304">
        <v>1.6271432997695279E-2</v>
      </c>
      <c r="K58" s="304">
        <v>2.8564368941364993E-2</v>
      </c>
      <c r="L58" s="304">
        <v>5.6069064829771233E-2</v>
      </c>
      <c r="M58" s="304"/>
      <c r="N58" s="304">
        <v>2.7141578418187182E-2</v>
      </c>
      <c r="O58" s="304">
        <v>3.8941910019856009E-2</v>
      </c>
      <c r="P58" s="304">
        <v>6.4540099120560593E-2</v>
      </c>
      <c r="Q58" s="304"/>
      <c r="R58" s="304">
        <v>2.5749980430319546E-2</v>
      </c>
      <c r="S58" s="304">
        <v>3.7967509381778876E-2</v>
      </c>
      <c r="T58" s="304">
        <v>6.0879181512274116E-2</v>
      </c>
      <c r="U58" s="304"/>
      <c r="V58" s="304">
        <v>6.2423647415742647E-2</v>
      </c>
      <c r="W58" s="304">
        <v>8.2397347827790013E-2</v>
      </c>
      <c r="X58" s="304">
        <v>0.10705228209506625</v>
      </c>
      <c r="Y58" s="304"/>
      <c r="Z58" s="304">
        <v>0.40402792560141204</v>
      </c>
      <c r="AA58" s="304">
        <v>0.52311486411732189</v>
      </c>
      <c r="AB58" s="304">
        <v>0.66399890491095592</v>
      </c>
      <c r="AC58" s="304"/>
      <c r="AD58" s="304">
        <v>0.57651582299502668</v>
      </c>
      <c r="AE58" s="304">
        <v>0.75218731726205779</v>
      </c>
      <c r="AF58" s="304">
        <v>0.84135501721300965</v>
      </c>
      <c r="AG58" s="304"/>
      <c r="AH58" s="304">
        <v>0.37530918911689493</v>
      </c>
      <c r="AI58" s="304">
        <v>0.33476288671334475</v>
      </c>
      <c r="AJ58" s="304">
        <v>0.20223894014111163</v>
      </c>
      <c r="AK58" s="304"/>
      <c r="AL58" s="304">
        <v>0.1199455901526336</v>
      </c>
      <c r="AM58" s="304">
        <v>6.5802850344151426E-2</v>
      </c>
      <c r="AN58" s="304">
        <v>2.2021899077958033E-2</v>
      </c>
    </row>
    <row r="59" spans="1:40" x14ac:dyDescent="0.2">
      <c r="A59" s="13" t="str">
        <f t="shared" si="67"/>
        <v>Elementary occupations</v>
      </c>
      <c r="B59" s="304">
        <f t="shared" si="69"/>
        <v>1.3542927871459303</v>
      </c>
      <c r="C59" s="304">
        <f t="shared" si="70"/>
        <v>1.3051745575928249</v>
      </c>
      <c r="D59" s="304">
        <f t="shared" si="71"/>
        <v>1.4621230251616033</v>
      </c>
      <c r="E59" s="304"/>
      <c r="F59" s="304">
        <v>1.145482088464766E-4</v>
      </c>
      <c r="G59" s="304">
        <v>1.7766399324658654E-4</v>
      </c>
      <c r="H59" s="304">
        <v>3.8824456875083451E-4</v>
      </c>
      <c r="I59" s="304"/>
      <c r="J59" s="304">
        <v>1.1089107364758939E-2</v>
      </c>
      <c r="K59" s="304">
        <v>1.8173962954746908E-2</v>
      </c>
      <c r="L59" s="304">
        <v>3.4916137031601381E-2</v>
      </c>
      <c r="M59" s="304"/>
      <c r="N59" s="304">
        <v>2.1856548616531378E-2</v>
      </c>
      <c r="O59" s="304">
        <v>2.5433711136198026E-2</v>
      </c>
      <c r="P59" s="304">
        <v>2.8148988239040478E-2</v>
      </c>
      <c r="Q59" s="304"/>
      <c r="R59" s="304">
        <v>6.6035988801043553E-3</v>
      </c>
      <c r="S59" s="304">
        <v>7.0933194684240156E-3</v>
      </c>
      <c r="T59" s="304">
        <v>7.4944329571291638E-3</v>
      </c>
      <c r="U59" s="304"/>
      <c r="V59" s="304">
        <v>4.1725212560447644E-2</v>
      </c>
      <c r="W59" s="304">
        <v>5.2374438594611251E-2</v>
      </c>
      <c r="X59" s="304">
        <v>6.2135179810991613E-2</v>
      </c>
      <c r="Y59" s="304"/>
      <c r="Z59" s="304">
        <v>0.33240886229572697</v>
      </c>
      <c r="AA59" s="304">
        <v>0.40206931808877472</v>
      </c>
      <c r="AB59" s="304">
        <v>0.57872268787023706</v>
      </c>
      <c r="AC59" s="304"/>
      <c r="AD59" s="304">
        <v>0.40550586714500764</v>
      </c>
      <c r="AE59" s="304">
        <v>0.45279000757548804</v>
      </c>
      <c r="AF59" s="304">
        <v>0.53255545352871003</v>
      </c>
      <c r="AG59" s="304"/>
      <c r="AH59" s="304">
        <v>0.34395980545464944</v>
      </c>
      <c r="AI59" s="304">
        <v>0.28611399651615799</v>
      </c>
      <c r="AJ59" s="304">
        <v>0.2105006575831643</v>
      </c>
      <c r="AK59" s="304"/>
      <c r="AL59" s="304">
        <v>0.1910292366198573</v>
      </c>
      <c r="AM59" s="304">
        <v>6.0948139265177462E-2</v>
      </c>
      <c r="AN59" s="304">
        <v>7.2612435719783463E-3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81.004999999999967</v>
      </c>
      <c r="C62" s="305">
        <f>SUM(C63:C71)</f>
        <v>83.78</v>
      </c>
      <c r="D62" s="305">
        <f>SUM(D63:D71)</f>
        <v>88.611000000000004</v>
      </c>
      <c r="E62" s="304"/>
      <c r="F62" s="305">
        <f>SUM(F63:F71)</f>
        <v>0.2362444282587251</v>
      </c>
      <c r="G62" s="305">
        <f>SUM(G63:G71)</f>
        <v>0.34790790201666544</v>
      </c>
      <c r="H62" s="305">
        <f>SUM(H63:H71)</f>
        <v>0.67936540465717832</v>
      </c>
      <c r="I62" s="304"/>
      <c r="J62" s="305">
        <f>SUM(J63:J71)</f>
        <v>2.950654616686724</v>
      </c>
      <c r="K62" s="305">
        <f>SUM(K63:K71)</f>
        <v>4.2051388409906876</v>
      </c>
      <c r="L62" s="305">
        <f>SUM(L63:L71)</f>
        <v>8.0655949441342329</v>
      </c>
      <c r="M62" s="304"/>
      <c r="N62" s="305">
        <f>SUM(N63:N71)</f>
        <v>10.420568440068431</v>
      </c>
      <c r="O62" s="305">
        <f>SUM(O63:O71)</f>
        <v>12.145767267938279</v>
      </c>
      <c r="P62" s="305">
        <f>SUM(P63:P71)</f>
        <v>16.730604382535816</v>
      </c>
      <c r="Q62" s="304"/>
      <c r="R62" s="305">
        <f>SUM(R63:R71)</f>
        <v>3.1471143593690241</v>
      </c>
      <c r="S62" s="305">
        <f>SUM(S63:S71)</f>
        <v>3.5662102713363932</v>
      </c>
      <c r="T62" s="305">
        <f>SUM(T63:T71)</f>
        <v>4.972269401025132</v>
      </c>
      <c r="U62" s="304"/>
      <c r="V62" s="305">
        <f>SUM(V63:V71)</f>
        <v>3.6812820708146248</v>
      </c>
      <c r="W62" s="305">
        <f>SUM(W63:W71)</f>
        <v>4.1050761368342741</v>
      </c>
      <c r="X62" s="305">
        <f>SUM(X63:X71)</f>
        <v>5.4144686379885094</v>
      </c>
      <c r="Y62" s="304"/>
      <c r="Z62" s="305">
        <f>SUM(Z63:Z71)</f>
        <v>18.001248069067152</v>
      </c>
      <c r="AA62" s="305">
        <f>SUM(AA63:AA71)</f>
        <v>19.289723522727424</v>
      </c>
      <c r="AB62" s="305">
        <f>SUM(AB63:AB71)</f>
        <v>20.753162425092555</v>
      </c>
      <c r="AC62" s="304"/>
      <c r="AD62" s="305">
        <f>SUM(AD63:AD71)</f>
        <v>20.545495364946341</v>
      </c>
      <c r="AE62" s="305">
        <f>SUM(AE63:AE71)</f>
        <v>22.537876695074615</v>
      </c>
      <c r="AF62" s="305">
        <f>SUM(AF63:AF71)</f>
        <v>21.344616549788753</v>
      </c>
      <c r="AG62" s="304"/>
      <c r="AH62" s="305">
        <f>SUM(AH63:AH71)</f>
        <v>13.919630645454609</v>
      </c>
      <c r="AI62" s="305">
        <f>SUM(AI63:AI71)</f>
        <v>12.394945366866745</v>
      </c>
      <c r="AJ62" s="305">
        <f>SUM(AJ63:AJ71)</f>
        <v>7.4995225246242887</v>
      </c>
      <c r="AK62" s="304"/>
      <c r="AL62" s="305">
        <f>SUM(AL63:AL71)</f>
        <v>8.1027620053343465</v>
      </c>
      <c r="AM62" s="305">
        <f>SUM(AM63:AM71)</f>
        <v>5.1873539962149113</v>
      </c>
      <c r="AN62" s="305">
        <f>SUM(AN63:AN71)</f>
        <v>3.1513957301535354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10.990214202414641</v>
      </c>
      <c r="C63" s="304">
        <f t="shared" ref="C63:C71" si="73">SUM(G63,K63,O63,S63,W63,AA63,AE63,AI63,AM63)</f>
        <v>11.694285172156979</v>
      </c>
      <c r="D63" s="304">
        <f t="shared" ref="D63:D71" si="74">SUM(H63,L63,P63,T63,X63,AB63,AF63,AJ63,AN63)</f>
        <v>13.878578409606449</v>
      </c>
      <c r="E63" s="304"/>
      <c r="F63" s="304">
        <v>4.0761873652390319E-2</v>
      </c>
      <c r="G63" s="304">
        <v>6.2736399383192309E-2</v>
      </c>
      <c r="H63" s="304">
        <v>0.13199685801178743</v>
      </c>
      <c r="I63" s="304"/>
      <c r="J63" s="304">
        <v>0.65828550614447412</v>
      </c>
      <c r="K63" s="304">
        <v>0.93238482226136554</v>
      </c>
      <c r="L63" s="304">
        <v>1.8525186674371412</v>
      </c>
      <c r="M63" s="304"/>
      <c r="N63" s="304">
        <v>2.3640974769848682</v>
      </c>
      <c r="O63" s="304">
        <v>2.7190408319965198</v>
      </c>
      <c r="P63" s="304">
        <v>3.7202520494356741</v>
      </c>
      <c r="Q63" s="304"/>
      <c r="R63" s="304">
        <v>0.48504913804638478</v>
      </c>
      <c r="S63" s="304">
        <v>0.52447600376547276</v>
      </c>
      <c r="T63" s="304">
        <v>0.73545746984757021</v>
      </c>
      <c r="U63" s="304"/>
      <c r="V63" s="304">
        <v>0.62661420349763197</v>
      </c>
      <c r="W63" s="304">
        <v>0.65647206865896557</v>
      </c>
      <c r="X63" s="304">
        <v>0.80726390206139997</v>
      </c>
      <c r="Y63" s="304"/>
      <c r="Z63" s="304">
        <v>2.1560463335375815</v>
      </c>
      <c r="AA63" s="304">
        <v>2.2426880914746543</v>
      </c>
      <c r="AB63" s="304">
        <v>2.6124262905042466</v>
      </c>
      <c r="AC63" s="304"/>
      <c r="AD63" s="304">
        <v>2.3936203993614846</v>
      </c>
      <c r="AE63" s="304">
        <v>2.5893304186980721</v>
      </c>
      <c r="AF63" s="304">
        <v>2.550767180833863</v>
      </c>
      <c r="AG63" s="304"/>
      <c r="AH63" s="304">
        <v>1.8309060563625317</v>
      </c>
      <c r="AI63" s="304">
        <v>1.667911757248111</v>
      </c>
      <c r="AJ63" s="304">
        <v>1.2522483061837644</v>
      </c>
      <c r="AK63" s="304"/>
      <c r="AL63" s="304">
        <v>0.43483321482729503</v>
      </c>
      <c r="AM63" s="304">
        <v>0.29924477867062477</v>
      </c>
      <c r="AN63" s="304">
        <v>0.21564768529100276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6.8284039488743522</v>
      </c>
      <c r="C64" s="304">
        <f t="shared" si="73"/>
        <v>7.5842674561023795</v>
      </c>
      <c r="D64" s="304">
        <f t="shared" si="74"/>
        <v>8.9139725199507698</v>
      </c>
      <c r="E64" s="304"/>
      <c r="F64" s="304">
        <v>9.4725205952613536E-2</v>
      </c>
      <c r="G64" s="304">
        <v>0.13815309787231017</v>
      </c>
      <c r="H64" s="304">
        <v>0.26086209349467909</v>
      </c>
      <c r="I64" s="304"/>
      <c r="J64" s="304">
        <v>0.73244981698775635</v>
      </c>
      <c r="K64" s="304">
        <v>1.0441794254163168</v>
      </c>
      <c r="L64" s="304">
        <v>1.8533506165118478</v>
      </c>
      <c r="M64" s="304"/>
      <c r="N64" s="304">
        <v>1.6528382924145255</v>
      </c>
      <c r="O64" s="304">
        <v>1.8904049212915521</v>
      </c>
      <c r="P64" s="304">
        <v>2.3868956764471951</v>
      </c>
      <c r="Q64" s="304"/>
      <c r="R64" s="304">
        <v>0.2734522574974938</v>
      </c>
      <c r="S64" s="304">
        <v>0.27509692910627392</v>
      </c>
      <c r="T64" s="304">
        <v>0.29699694781396879</v>
      </c>
      <c r="U64" s="304"/>
      <c r="V64" s="304">
        <v>0.36778790155235919</v>
      </c>
      <c r="W64" s="304">
        <v>0.3891320862500911</v>
      </c>
      <c r="X64" s="304">
        <v>0.4655113207403152</v>
      </c>
      <c r="Y64" s="304"/>
      <c r="Z64" s="304">
        <v>1.4937433060330141</v>
      </c>
      <c r="AA64" s="304">
        <v>1.6907871041280287</v>
      </c>
      <c r="AB64" s="304">
        <v>1.9242312572526665</v>
      </c>
      <c r="AC64" s="304"/>
      <c r="AD64" s="304">
        <v>1.190570753084756</v>
      </c>
      <c r="AE64" s="304">
        <v>1.250499991843445</v>
      </c>
      <c r="AF64" s="304">
        <v>1.0642017237509103</v>
      </c>
      <c r="AG64" s="304"/>
      <c r="AH64" s="304">
        <v>0.74205417045230737</v>
      </c>
      <c r="AI64" s="304">
        <v>0.67444614646195566</v>
      </c>
      <c r="AJ64" s="304">
        <v>0.41052949349936801</v>
      </c>
      <c r="AK64" s="304"/>
      <c r="AL64" s="304">
        <v>0.2807822448995258</v>
      </c>
      <c r="AM64" s="304">
        <v>0.23156775373240543</v>
      </c>
      <c r="AN64" s="304">
        <v>0.25139339043981812</v>
      </c>
    </row>
    <row r="65" spans="1:40" x14ac:dyDescent="0.2">
      <c r="A65" s="13" t="str">
        <f t="shared" si="72"/>
        <v>Associate professional occupations</v>
      </c>
      <c r="B65" s="304">
        <f t="shared" si="75"/>
        <v>5.9008953021966519</v>
      </c>
      <c r="C65" s="304">
        <f t="shared" si="73"/>
        <v>5.8272333201824509</v>
      </c>
      <c r="D65" s="304">
        <f t="shared" si="74"/>
        <v>6.5119698669395198</v>
      </c>
      <c r="E65" s="304"/>
      <c r="F65" s="304">
        <v>2.9365998400087811E-2</v>
      </c>
      <c r="G65" s="304">
        <v>3.5842732984153747E-2</v>
      </c>
      <c r="H65" s="304">
        <v>6.3393941547957799E-2</v>
      </c>
      <c r="I65" s="304"/>
      <c r="J65" s="304">
        <v>0.30723020082419772</v>
      </c>
      <c r="K65" s="304">
        <v>0.38850700558531936</v>
      </c>
      <c r="L65" s="304">
        <v>0.66638486621439963</v>
      </c>
      <c r="M65" s="304"/>
      <c r="N65" s="304">
        <v>1.1415513955012688</v>
      </c>
      <c r="O65" s="304">
        <v>1.1909936208383103</v>
      </c>
      <c r="P65" s="304">
        <v>1.5179339408923853</v>
      </c>
      <c r="Q65" s="304"/>
      <c r="R65" s="304">
        <v>0.26734368569738154</v>
      </c>
      <c r="S65" s="304">
        <v>0.27744321642951225</v>
      </c>
      <c r="T65" s="304">
        <v>0.38064002230500399</v>
      </c>
      <c r="U65" s="304"/>
      <c r="V65" s="304">
        <v>0.33090057485671648</v>
      </c>
      <c r="W65" s="304">
        <v>0.33157761697824817</v>
      </c>
      <c r="X65" s="304">
        <v>0.40745271998418342</v>
      </c>
      <c r="Y65" s="304"/>
      <c r="Z65" s="304">
        <v>1.4107252821366352</v>
      </c>
      <c r="AA65" s="304">
        <v>1.424245410728149</v>
      </c>
      <c r="AB65" s="304">
        <v>1.6126061599702259</v>
      </c>
      <c r="AC65" s="304"/>
      <c r="AD65" s="304">
        <v>1.301816641913794</v>
      </c>
      <c r="AE65" s="304">
        <v>1.3358929588209922</v>
      </c>
      <c r="AF65" s="304">
        <v>1.2978444209916056</v>
      </c>
      <c r="AG65" s="304"/>
      <c r="AH65" s="304">
        <v>0.77684024077943381</v>
      </c>
      <c r="AI65" s="304">
        <v>0.61531422226976185</v>
      </c>
      <c r="AJ65" s="304">
        <v>0.35294014860362383</v>
      </c>
      <c r="AK65" s="304"/>
      <c r="AL65" s="304">
        <v>0.33512128208713632</v>
      </c>
      <c r="AM65" s="304">
        <v>0.22741653554800356</v>
      </c>
      <c r="AN65" s="304">
        <v>0.21277364643013427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7.9292783399888584</v>
      </c>
      <c r="C66" s="304">
        <f t="shared" si="73"/>
        <v>7.953153486409005</v>
      </c>
      <c r="D66" s="304">
        <f t="shared" si="74"/>
        <v>8.2980408790352449</v>
      </c>
      <c r="E66" s="304"/>
      <c r="F66" s="304">
        <v>2.0104608627533469E-2</v>
      </c>
      <c r="G66" s="304">
        <v>2.9522996501409656E-2</v>
      </c>
      <c r="H66" s="304">
        <v>5.7040297851392127E-2</v>
      </c>
      <c r="I66" s="304"/>
      <c r="J66" s="304">
        <v>0.32202117475622577</v>
      </c>
      <c r="K66" s="304">
        <v>0.44524555023045659</v>
      </c>
      <c r="L66" s="304">
        <v>0.80509040594290471</v>
      </c>
      <c r="M66" s="304"/>
      <c r="N66" s="304">
        <v>1.2414603162995657</v>
      </c>
      <c r="O66" s="304">
        <v>1.4080002869313941</v>
      </c>
      <c r="P66" s="304">
        <v>1.9842590202751189</v>
      </c>
      <c r="Q66" s="304"/>
      <c r="R66" s="304">
        <v>0.4101132055906172</v>
      </c>
      <c r="S66" s="304">
        <v>0.45345688775543552</v>
      </c>
      <c r="T66" s="304">
        <v>0.61342324178941021</v>
      </c>
      <c r="U66" s="304"/>
      <c r="V66" s="304">
        <v>0.41566738551121823</v>
      </c>
      <c r="W66" s="304">
        <v>0.43261178641621439</v>
      </c>
      <c r="X66" s="304">
        <v>0.55180173735605398</v>
      </c>
      <c r="Y66" s="304"/>
      <c r="Z66" s="304">
        <v>1.8788737426542841</v>
      </c>
      <c r="AA66" s="304">
        <v>1.8895130228691643</v>
      </c>
      <c r="AB66" s="304">
        <v>1.8771374405087573</v>
      </c>
      <c r="AC66" s="304"/>
      <c r="AD66" s="304">
        <v>2.3197952026977826</v>
      </c>
      <c r="AE66" s="304">
        <v>2.3822690757088849</v>
      </c>
      <c r="AF66" s="304">
        <v>2.0355979323179838</v>
      </c>
      <c r="AG66" s="304"/>
      <c r="AH66" s="304">
        <v>0.99718479537844329</v>
      </c>
      <c r="AI66" s="304">
        <v>0.69314399200552712</v>
      </c>
      <c r="AJ66" s="304">
        <v>0.23997350473945611</v>
      </c>
      <c r="AK66" s="304"/>
      <c r="AL66" s="304">
        <v>0.32405790847318788</v>
      </c>
      <c r="AM66" s="304">
        <v>0.21938988799051717</v>
      </c>
      <c r="AN66" s="304">
        <v>0.13371729825416651</v>
      </c>
    </row>
    <row r="67" spans="1:40" x14ac:dyDescent="0.2">
      <c r="A67" s="13" t="str">
        <f t="shared" si="72"/>
        <v>Skilled trades occupations</v>
      </c>
      <c r="B67" s="304">
        <f t="shared" si="75"/>
        <v>6.8320582859449521</v>
      </c>
      <c r="C67" s="304">
        <f t="shared" si="73"/>
        <v>6.6658117264133967</v>
      </c>
      <c r="D67" s="304">
        <f t="shared" si="74"/>
        <v>6.5450597870921206</v>
      </c>
      <c r="E67" s="304"/>
      <c r="F67" s="304">
        <v>3.1222027420144361E-3</v>
      </c>
      <c r="G67" s="304">
        <v>4.1280157385183078E-3</v>
      </c>
      <c r="H67" s="304">
        <v>9.0882654037950112E-3</v>
      </c>
      <c r="I67" s="304"/>
      <c r="J67" s="304">
        <v>9.4842718825743438E-2</v>
      </c>
      <c r="K67" s="304">
        <v>0.13767853914720246</v>
      </c>
      <c r="L67" s="304">
        <v>0.26708580123890641</v>
      </c>
      <c r="M67" s="304"/>
      <c r="N67" s="304">
        <v>0.32351260617126537</v>
      </c>
      <c r="O67" s="304">
        <v>0.39765114017457015</v>
      </c>
      <c r="P67" s="304">
        <v>0.54269158934631012</v>
      </c>
      <c r="Q67" s="304"/>
      <c r="R67" s="304">
        <v>0.18021420516904813</v>
      </c>
      <c r="S67" s="304">
        <v>0.19496651473928517</v>
      </c>
      <c r="T67" s="304">
        <v>0.25447621627862277</v>
      </c>
      <c r="U67" s="304"/>
      <c r="V67" s="304">
        <v>0.31800713412636589</v>
      </c>
      <c r="W67" s="304">
        <v>0.35880516215870517</v>
      </c>
      <c r="X67" s="304">
        <v>0.45200186374838419</v>
      </c>
      <c r="Y67" s="304"/>
      <c r="Z67" s="304">
        <v>2.171819422838118</v>
      </c>
      <c r="AA67" s="304">
        <v>2.2844789071343272</v>
      </c>
      <c r="AB67" s="304">
        <v>2.3097912303251671</v>
      </c>
      <c r="AC67" s="304"/>
      <c r="AD67" s="304">
        <v>1.7267410291827603</v>
      </c>
      <c r="AE67" s="304">
        <v>1.7428157804899493</v>
      </c>
      <c r="AF67" s="304">
        <v>1.7677102201506103</v>
      </c>
      <c r="AG67" s="304"/>
      <c r="AH67" s="304">
        <v>1.1687648657661649</v>
      </c>
      <c r="AI67" s="304">
        <v>1.0231711371150269</v>
      </c>
      <c r="AJ67" s="304">
        <v>0.6047907608721298</v>
      </c>
      <c r="AK67" s="304"/>
      <c r="AL67" s="304">
        <v>0.84503410112347233</v>
      </c>
      <c r="AM67" s="304">
        <v>0.52211652971581157</v>
      </c>
      <c r="AN67" s="304">
        <v>0.33742383972819384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2.3047170419857252</v>
      </c>
      <c r="C68" s="304">
        <f t="shared" si="73"/>
        <v>2.3915872592171312</v>
      </c>
      <c r="D68" s="304">
        <f t="shared" si="74"/>
        <v>2.7612017530938728</v>
      </c>
      <c r="E68" s="304"/>
      <c r="F68" s="304">
        <v>2.8396711488042612E-3</v>
      </c>
      <c r="G68" s="304">
        <v>4.4927694138372143E-3</v>
      </c>
      <c r="H68" s="304">
        <v>9.8040485760683607E-3</v>
      </c>
      <c r="I68" s="304"/>
      <c r="J68" s="304">
        <v>5.2096439187250189E-2</v>
      </c>
      <c r="K68" s="304">
        <v>7.8442555930401933E-2</v>
      </c>
      <c r="L68" s="304">
        <v>0.16763398256307563</v>
      </c>
      <c r="M68" s="304"/>
      <c r="N68" s="304">
        <v>0.26007039961221218</v>
      </c>
      <c r="O68" s="304">
        <v>0.29833101172236981</v>
      </c>
      <c r="P68" s="304">
        <v>0.40065066589218185</v>
      </c>
      <c r="Q68" s="304"/>
      <c r="R68" s="304">
        <v>0.22363102306698371</v>
      </c>
      <c r="S68" s="304">
        <v>0.26299687205139127</v>
      </c>
      <c r="T68" s="304">
        <v>0.40325578989779182</v>
      </c>
      <c r="U68" s="304"/>
      <c r="V68" s="304">
        <v>0.20499711856115743</v>
      </c>
      <c r="W68" s="304">
        <v>0.23921750874559519</v>
      </c>
      <c r="X68" s="304">
        <v>0.35495141286684095</v>
      </c>
      <c r="Y68" s="304"/>
      <c r="Z68" s="304">
        <v>0.41515645212576235</v>
      </c>
      <c r="AA68" s="304">
        <v>0.44107662588285113</v>
      </c>
      <c r="AB68" s="304">
        <v>0.49997008123514319</v>
      </c>
      <c r="AC68" s="304"/>
      <c r="AD68" s="304">
        <v>0.57538410385392591</v>
      </c>
      <c r="AE68" s="304">
        <v>0.61622077892077742</v>
      </c>
      <c r="AF68" s="304">
        <v>0.62286693328291143</v>
      </c>
      <c r="AG68" s="304"/>
      <c r="AH68" s="304">
        <v>0.30286690894159818</v>
      </c>
      <c r="AI68" s="304">
        <v>0.27968558715057829</v>
      </c>
      <c r="AJ68" s="304">
        <v>0.1823138972055609</v>
      </c>
      <c r="AK68" s="304"/>
      <c r="AL68" s="304">
        <v>0.26767492548803107</v>
      </c>
      <c r="AM68" s="304">
        <v>0.17112354939932897</v>
      </c>
      <c r="AN68" s="304">
        <v>0.11975494157429853</v>
      </c>
    </row>
    <row r="69" spans="1:40" x14ac:dyDescent="0.2">
      <c r="A69" s="13" t="str">
        <f t="shared" si="72"/>
        <v>Sales and customer service occupations</v>
      </c>
      <c r="B69" s="304">
        <f t="shared" si="75"/>
        <v>14.077999540083443</v>
      </c>
      <c r="C69" s="304">
        <f t="shared" si="73"/>
        <v>13.596098625701075</v>
      </c>
      <c r="D69" s="304">
        <f t="shared" si="74"/>
        <v>13.48006858756122</v>
      </c>
      <c r="E69" s="304"/>
      <c r="F69" s="304">
        <v>1.40881029288644E-2</v>
      </c>
      <c r="G69" s="304">
        <v>2.0145570078561468E-2</v>
      </c>
      <c r="H69" s="304">
        <v>3.3465358354011612E-2</v>
      </c>
      <c r="I69" s="304"/>
      <c r="J69" s="304">
        <v>0.33832458645947749</v>
      </c>
      <c r="K69" s="304">
        <v>0.47885253168511382</v>
      </c>
      <c r="L69" s="304">
        <v>0.94896580787314511</v>
      </c>
      <c r="M69" s="304"/>
      <c r="N69" s="304">
        <v>1.6073485525667657</v>
      </c>
      <c r="O69" s="304">
        <v>1.8745723953491087</v>
      </c>
      <c r="P69" s="304">
        <v>2.6632565094404685</v>
      </c>
      <c r="Q69" s="304"/>
      <c r="R69" s="304">
        <v>0.51494093068762736</v>
      </c>
      <c r="S69" s="304">
        <v>0.57452704178102187</v>
      </c>
      <c r="T69" s="304">
        <v>0.79414184927504594</v>
      </c>
      <c r="U69" s="304"/>
      <c r="V69" s="304">
        <v>0.41870284923754231</v>
      </c>
      <c r="W69" s="304">
        <v>0.43269918697282744</v>
      </c>
      <c r="X69" s="304">
        <v>0.54465157805702535</v>
      </c>
      <c r="Y69" s="304"/>
      <c r="Z69" s="304">
        <v>3.7571484831143742</v>
      </c>
      <c r="AA69" s="304">
        <v>3.8752287670915488</v>
      </c>
      <c r="AB69" s="304">
        <v>4.1039826857802923</v>
      </c>
      <c r="AC69" s="304"/>
      <c r="AD69" s="304">
        <v>3.7584023516813061</v>
      </c>
      <c r="AE69" s="304">
        <v>3.7589997149784775</v>
      </c>
      <c r="AF69" s="304">
        <v>3.1875095722019755</v>
      </c>
      <c r="AG69" s="304"/>
      <c r="AH69" s="304">
        <v>2.2915501903127087</v>
      </c>
      <c r="AI69" s="304">
        <v>1.8192201880679424</v>
      </c>
      <c r="AJ69" s="304">
        <v>0.80110349169994532</v>
      </c>
      <c r="AK69" s="304"/>
      <c r="AL69" s="304">
        <v>1.3774934930947778</v>
      </c>
      <c r="AM69" s="304">
        <v>0.76185322969647273</v>
      </c>
      <c r="AN69" s="304">
        <v>0.40299173487931023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10.441877889218018</v>
      </c>
      <c r="C70" s="304">
        <f t="shared" si="73"/>
        <v>11.989777915924661</v>
      </c>
      <c r="D70" s="304">
        <f t="shared" si="74"/>
        <v>12.511786689114766</v>
      </c>
      <c r="E70" s="304"/>
      <c r="F70" s="304">
        <v>2.7059158606521225E-2</v>
      </c>
      <c r="G70" s="304">
        <v>4.6911305385025553E-2</v>
      </c>
      <c r="H70" s="304">
        <v>0.10333137333845803</v>
      </c>
      <c r="I70" s="304"/>
      <c r="J70" s="304">
        <v>0.10635170298479875</v>
      </c>
      <c r="K70" s="304">
        <v>0.18234079140435183</v>
      </c>
      <c r="L70" s="304">
        <v>0.36522642213159973</v>
      </c>
      <c r="M70" s="304"/>
      <c r="N70" s="304">
        <v>0.47420507055865035</v>
      </c>
      <c r="O70" s="304">
        <v>0.68352229240711992</v>
      </c>
      <c r="P70" s="304">
        <v>1.1703964384593493</v>
      </c>
      <c r="Q70" s="304"/>
      <c r="R70" s="304">
        <v>0.20041687872038561</v>
      </c>
      <c r="S70" s="304">
        <v>0.27732512103723184</v>
      </c>
      <c r="T70" s="304">
        <v>0.38589387511028544</v>
      </c>
      <c r="U70" s="304"/>
      <c r="V70" s="304">
        <v>0.3294204083145193</v>
      </c>
      <c r="W70" s="304">
        <v>0.44077684646016763</v>
      </c>
      <c r="X70" s="304">
        <v>0.64187796347379711</v>
      </c>
      <c r="Y70" s="304"/>
      <c r="Z70" s="304">
        <v>1.8255642129925411</v>
      </c>
      <c r="AA70" s="304">
        <v>2.3884109255624724</v>
      </c>
      <c r="AB70" s="304">
        <v>2.8812758250670263</v>
      </c>
      <c r="AC70" s="304"/>
      <c r="AD70" s="304">
        <v>3.0855692591384267</v>
      </c>
      <c r="AE70" s="304">
        <v>4.1025368541243727</v>
      </c>
      <c r="AF70" s="304">
        <v>4.4366036608817057</v>
      </c>
      <c r="AG70" s="304"/>
      <c r="AH70" s="304">
        <v>2.692012837677781</v>
      </c>
      <c r="AI70" s="304">
        <v>2.7887719459755109</v>
      </c>
      <c r="AJ70" s="304">
        <v>2.0292442417776009</v>
      </c>
      <c r="AK70" s="304"/>
      <c r="AL70" s="304">
        <v>1.7012783602243953</v>
      </c>
      <c r="AM70" s="304">
        <v>1.0791818335684074</v>
      </c>
      <c r="AN70" s="304">
        <v>0.49793688887494369</v>
      </c>
    </row>
    <row r="71" spans="1:40" x14ac:dyDescent="0.2">
      <c r="A71" s="13" t="str">
        <f t="shared" si="72"/>
        <v>Elementary occupations</v>
      </c>
      <c r="B71" s="304">
        <f t="shared" si="75"/>
        <v>15.69955544929333</v>
      </c>
      <c r="C71" s="304">
        <f t="shared" si="73"/>
        <v>16.077785037892923</v>
      </c>
      <c r="D71" s="304">
        <f t="shared" si="74"/>
        <v>15.710321507606043</v>
      </c>
      <c r="E71" s="304"/>
      <c r="F71" s="304">
        <v>4.1776061998956438E-3</v>
      </c>
      <c r="G71" s="304">
        <v>5.9750146596570103E-3</v>
      </c>
      <c r="H71" s="304">
        <v>1.0383168079028801E-2</v>
      </c>
      <c r="I71" s="304"/>
      <c r="J71" s="304">
        <v>0.33905247051679999</v>
      </c>
      <c r="K71" s="304">
        <v>0.51750761933015876</v>
      </c>
      <c r="L71" s="304">
        <v>1.1393383742212111</v>
      </c>
      <c r="M71" s="304"/>
      <c r="N71" s="304">
        <v>1.3554843299593089</v>
      </c>
      <c r="O71" s="304">
        <v>1.6832507672273331</v>
      </c>
      <c r="P71" s="304">
        <v>2.3442684923471315</v>
      </c>
      <c r="Q71" s="304"/>
      <c r="R71" s="304">
        <v>0.59195303489310203</v>
      </c>
      <c r="S71" s="304">
        <v>0.72592168467076867</v>
      </c>
      <c r="T71" s="304">
        <v>1.1079839887074332</v>
      </c>
      <c r="U71" s="304"/>
      <c r="V71" s="304">
        <v>0.66918449515711387</v>
      </c>
      <c r="W71" s="304">
        <v>0.82378387419345944</v>
      </c>
      <c r="X71" s="304">
        <v>1.1889561397005097</v>
      </c>
      <c r="Y71" s="304"/>
      <c r="Z71" s="304">
        <v>2.89217083363484</v>
      </c>
      <c r="AA71" s="304">
        <v>3.0532946678562292</v>
      </c>
      <c r="AB71" s="304">
        <v>2.9317414544490301</v>
      </c>
      <c r="AC71" s="304"/>
      <c r="AD71" s="304">
        <v>4.1935956240321044</v>
      </c>
      <c r="AE71" s="304">
        <v>4.7593111214896462</v>
      </c>
      <c r="AF71" s="304">
        <v>4.3815149053771894</v>
      </c>
      <c r="AG71" s="304"/>
      <c r="AH71" s="304">
        <v>3.11745057978364</v>
      </c>
      <c r="AI71" s="304">
        <v>2.8332803905723325</v>
      </c>
      <c r="AJ71" s="304">
        <v>1.6263786800428397</v>
      </c>
      <c r="AK71" s="304"/>
      <c r="AL71" s="304">
        <v>2.5364864751165261</v>
      </c>
      <c r="AM71" s="304">
        <v>1.6754598978933397</v>
      </c>
      <c r="AN71" s="304">
        <v>0.97975630468166763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86.878999999999934</v>
      </c>
      <c r="C74" s="305">
        <f>SUM(C75:C83)</f>
        <v>89.158000000000001</v>
      </c>
      <c r="D74" s="305">
        <f>SUM(D75:D83)</f>
        <v>94.353999999999971</v>
      </c>
      <c r="E74" s="304"/>
      <c r="F74" s="305">
        <f>SUM(F75:F83)</f>
        <v>1.2306929472728279</v>
      </c>
      <c r="G74" s="305">
        <f>SUM(G75:G83)</f>
        <v>1.5941735115063189</v>
      </c>
      <c r="H74" s="305">
        <f>SUM(H75:H83)</f>
        <v>2.3488661919465392</v>
      </c>
      <c r="I74" s="304"/>
      <c r="J74" s="305">
        <f>SUM(J75:J83)</f>
        <v>10.563035086246305</v>
      </c>
      <c r="K74" s="305">
        <f>SUM(K75:K83)</f>
        <v>13.464104469665235</v>
      </c>
      <c r="L74" s="305">
        <f>SUM(L75:L83)</f>
        <v>20.073671236186811</v>
      </c>
      <c r="M74" s="304"/>
      <c r="N74" s="305">
        <f>SUM(N75:N83)</f>
        <v>21.422620839661025</v>
      </c>
      <c r="O74" s="305">
        <f>SUM(O75:O83)</f>
        <v>22.036927859930465</v>
      </c>
      <c r="P74" s="305">
        <f>SUM(P75:P83)</f>
        <v>24.360009234330679</v>
      </c>
      <c r="Q74" s="304"/>
      <c r="R74" s="305">
        <f>SUM(R75:R83)</f>
        <v>4.5291266211101942</v>
      </c>
      <c r="S74" s="305">
        <f>SUM(S75:S83)</f>
        <v>4.801239063337535</v>
      </c>
      <c r="T74" s="305">
        <f>SUM(T75:T83)</f>
        <v>5.6834692694772899</v>
      </c>
      <c r="U74" s="304"/>
      <c r="V74" s="305">
        <f>SUM(V75:V83)</f>
        <v>5.4442215692430143</v>
      </c>
      <c r="W74" s="305">
        <f>SUM(W75:W83)</f>
        <v>5.5884281196652683</v>
      </c>
      <c r="X74" s="305">
        <f>SUM(X75:X83)</f>
        <v>6.3404180644651786</v>
      </c>
      <c r="Y74" s="304"/>
      <c r="Z74" s="305">
        <f>SUM(Z75:Z83)</f>
        <v>13.445218189255966</v>
      </c>
      <c r="AA74" s="305">
        <f>SUM(AA75:AA83)</f>
        <v>13.113273772363321</v>
      </c>
      <c r="AB74" s="305">
        <f>SUM(AB75:AB83)</f>
        <v>12.429636519376249</v>
      </c>
      <c r="AC74" s="304"/>
      <c r="AD74" s="305">
        <f>SUM(AD75:AD83)</f>
        <v>14.386470575980633</v>
      </c>
      <c r="AE74" s="305">
        <f>SUM(AE75:AE83)</f>
        <v>15.050874823243134</v>
      </c>
      <c r="AF74" s="305">
        <f>SUM(AF75:AF83)</f>
        <v>13.471661822414529</v>
      </c>
      <c r="AG74" s="304"/>
      <c r="AH74" s="305">
        <f>SUM(AH75:AH83)</f>
        <v>10.398022554412595</v>
      </c>
      <c r="AI74" s="305">
        <f>SUM(AI75:AI83)</f>
        <v>9.4865220989623857</v>
      </c>
      <c r="AJ74" s="305">
        <f>SUM(AJ75:AJ83)</f>
        <v>6.6923364667657612</v>
      </c>
      <c r="AK74" s="304"/>
      <c r="AL74" s="305">
        <f>SUM(AL75:AL83)</f>
        <v>5.4595916168173702</v>
      </c>
      <c r="AM74" s="305">
        <f>SUM(AM75:AM83)</f>
        <v>4.0224562813263534</v>
      </c>
      <c r="AN74" s="305">
        <f>SUM(AN75:AN83)</f>
        <v>2.9539311950369287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9.2815409884339175</v>
      </c>
      <c r="C75" s="305">
        <f t="shared" ref="C75:C83" si="77">SUM(G75,K75,O75,S75,W75,AA75,AE75,AI75,AM75)</f>
        <v>9.4959196653351885</v>
      </c>
      <c r="D75" s="305">
        <f t="shared" ref="D75:D83" si="78">SUM(H75,L75,P75,T75,X75,AB75,AF75,AJ75,AN75)</f>
        <v>10.611986702291487</v>
      </c>
      <c r="E75" s="304"/>
      <c r="F75" s="304">
        <v>0.1706115590423769</v>
      </c>
      <c r="G75" s="304">
        <v>0.22250963358089582</v>
      </c>
      <c r="H75" s="304">
        <v>0.3474655428029193</v>
      </c>
      <c r="I75" s="304"/>
      <c r="J75" s="304">
        <v>1.34997417281594</v>
      </c>
      <c r="K75" s="304">
        <v>1.7163371384333452</v>
      </c>
      <c r="L75" s="304">
        <v>2.6703602664299382</v>
      </c>
      <c r="M75" s="304"/>
      <c r="N75" s="304">
        <v>2.7972771864202497</v>
      </c>
      <c r="O75" s="304">
        <v>2.8023742410320933</v>
      </c>
      <c r="P75" s="304">
        <v>3.1588965080066793</v>
      </c>
      <c r="Q75" s="304"/>
      <c r="R75" s="304">
        <v>0.30611148785459474</v>
      </c>
      <c r="S75" s="304">
        <v>0.30144256989727947</v>
      </c>
      <c r="T75" s="304">
        <v>0.3214641845102707</v>
      </c>
      <c r="U75" s="304"/>
      <c r="V75" s="304">
        <v>0.81490108976053188</v>
      </c>
      <c r="W75" s="304">
        <v>0.83013016497589354</v>
      </c>
      <c r="X75" s="304">
        <v>0.95385530515184769</v>
      </c>
      <c r="Y75" s="304"/>
      <c r="Z75" s="304">
        <v>1.5178451919283109</v>
      </c>
      <c r="AA75" s="304">
        <v>1.4367872835119249</v>
      </c>
      <c r="AB75" s="304">
        <v>1.4117653370044161</v>
      </c>
      <c r="AC75" s="304"/>
      <c r="AD75" s="304">
        <v>1.1069683101326917</v>
      </c>
      <c r="AE75" s="304">
        <v>1.113554123866449</v>
      </c>
      <c r="AF75" s="304">
        <v>0.9380578307583658</v>
      </c>
      <c r="AG75" s="304"/>
      <c r="AH75" s="304">
        <v>0.86694569088168971</v>
      </c>
      <c r="AI75" s="304">
        <v>0.80103322231222285</v>
      </c>
      <c r="AJ75" s="304">
        <v>0.61606817072144338</v>
      </c>
      <c r="AK75" s="304"/>
      <c r="AL75" s="304">
        <v>0.35090629959753267</v>
      </c>
      <c r="AM75" s="304">
        <v>0.27175128772508461</v>
      </c>
      <c r="AN75" s="304">
        <v>0.1940535569056086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19.948904159147183</v>
      </c>
      <c r="C76" s="305">
        <f t="shared" si="77"/>
        <v>21.349429798837242</v>
      </c>
      <c r="D76" s="305">
        <f>SUM(H76,L76,P76,T76,X76,AB76,AF76,AJ76,AN76)</f>
        <v>23.724013157107816</v>
      </c>
      <c r="E76" s="304"/>
      <c r="F76" s="304">
        <v>0.67675199710867806</v>
      </c>
      <c r="G76" s="304">
        <v>0.86653980434495403</v>
      </c>
      <c r="H76" s="304">
        <v>1.1923222683783563</v>
      </c>
      <c r="I76" s="304"/>
      <c r="J76" s="304">
        <v>4.6415470983763738</v>
      </c>
      <c r="K76" s="304">
        <v>5.9180025250643347</v>
      </c>
      <c r="L76" s="304">
        <v>8.2739375888560911</v>
      </c>
      <c r="M76" s="304"/>
      <c r="N76" s="304">
        <v>7.5025626112918937</v>
      </c>
      <c r="O76" s="304">
        <v>7.5783336865304776</v>
      </c>
      <c r="P76" s="304">
        <v>7.6068967103696492</v>
      </c>
      <c r="Q76" s="304"/>
      <c r="R76" s="304">
        <v>0.73774322122146674</v>
      </c>
      <c r="S76" s="304">
        <v>0.75978440688970872</v>
      </c>
      <c r="T76" s="304">
        <v>0.84279294555694595</v>
      </c>
      <c r="U76" s="304"/>
      <c r="V76" s="304">
        <v>1.266190501058801</v>
      </c>
      <c r="W76" s="304">
        <v>1.2566059510197607</v>
      </c>
      <c r="X76" s="304">
        <v>1.3472867693456754</v>
      </c>
      <c r="Y76" s="304"/>
      <c r="Z76" s="304">
        <v>2.1665370791987191</v>
      </c>
      <c r="AA76" s="304">
        <v>2.1748490936070102</v>
      </c>
      <c r="AB76" s="304">
        <v>2.1678438760545893</v>
      </c>
      <c r="AC76" s="304"/>
      <c r="AD76" s="304">
        <v>1.5607657374752482</v>
      </c>
      <c r="AE76" s="304">
        <v>1.5834675175587229</v>
      </c>
      <c r="AF76" s="304">
        <v>1.4312175454941189</v>
      </c>
      <c r="AG76" s="304"/>
      <c r="AH76" s="304">
        <v>0.9539775858440408</v>
      </c>
      <c r="AI76" s="304">
        <v>0.85146079050378187</v>
      </c>
      <c r="AJ76" s="304">
        <v>0.57883814619387264</v>
      </c>
      <c r="AK76" s="304"/>
      <c r="AL76" s="304">
        <v>0.442828327571962</v>
      </c>
      <c r="AM76" s="304">
        <v>0.36038602331849529</v>
      </c>
      <c r="AN76" s="304">
        <v>0.28287730685851342</v>
      </c>
    </row>
    <row r="77" spans="1:40" x14ac:dyDescent="0.2">
      <c r="A77" s="13" t="str">
        <f t="shared" si="76"/>
        <v>Associate professional occupations</v>
      </c>
      <c r="B77" s="305">
        <f t="shared" si="79"/>
        <v>16.066439553565679</v>
      </c>
      <c r="C77" s="305">
        <f t="shared" si="77"/>
        <v>15.391895445674283</v>
      </c>
      <c r="D77" s="305">
        <f t="shared" si="78"/>
        <v>16.807810178008815</v>
      </c>
      <c r="E77" s="304"/>
      <c r="F77" s="304">
        <v>0.21945929598824501</v>
      </c>
      <c r="G77" s="304">
        <v>0.27876825989917753</v>
      </c>
      <c r="H77" s="304">
        <v>0.43490708766746861</v>
      </c>
      <c r="I77" s="304"/>
      <c r="J77" s="304">
        <v>2.5027975447160982</v>
      </c>
      <c r="K77" s="304">
        <v>2.9725273007875548</v>
      </c>
      <c r="L77" s="304">
        <v>4.448637663644484</v>
      </c>
      <c r="M77" s="304"/>
      <c r="N77" s="304">
        <v>4.9299986717353983</v>
      </c>
      <c r="O77" s="304">
        <v>4.6664776904458876</v>
      </c>
      <c r="P77" s="304">
        <v>4.9627439462130258</v>
      </c>
      <c r="Q77" s="304"/>
      <c r="R77" s="304">
        <v>1.1065861630927725</v>
      </c>
      <c r="S77" s="304">
        <v>1.1114232681825649</v>
      </c>
      <c r="T77" s="304">
        <v>1.3237974145332478</v>
      </c>
      <c r="U77" s="304"/>
      <c r="V77" s="304">
        <v>1.0187334663457439</v>
      </c>
      <c r="W77" s="304">
        <v>0.93878643317713595</v>
      </c>
      <c r="X77" s="304">
        <v>0.97779990337456091</v>
      </c>
      <c r="Y77" s="304"/>
      <c r="Z77" s="304">
        <v>2.4971137149933931</v>
      </c>
      <c r="AA77" s="304">
        <v>2.2588345995269639</v>
      </c>
      <c r="AB77" s="304">
        <v>2.1541545220725711</v>
      </c>
      <c r="AC77" s="304"/>
      <c r="AD77" s="304">
        <v>1.8222070453931392</v>
      </c>
      <c r="AE77" s="304">
        <v>1.6554046428524634</v>
      </c>
      <c r="AF77" s="304">
        <v>1.3436985130875403</v>
      </c>
      <c r="AG77" s="304"/>
      <c r="AH77" s="304">
        <v>1.3772149480585516</v>
      </c>
      <c r="AI77" s="304">
        <v>1.0941834275436944</v>
      </c>
      <c r="AJ77" s="304">
        <v>0.7807715550396076</v>
      </c>
      <c r="AK77" s="304"/>
      <c r="AL77" s="304">
        <v>0.59232870324233855</v>
      </c>
      <c r="AM77" s="304">
        <v>0.41548982325884237</v>
      </c>
      <c r="AN77" s="304">
        <v>0.38129957237630563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14.664399609325082</v>
      </c>
      <c r="C78" s="305">
        <f t="shared" si="77"/>
        <v>14.219667366020351</v>
      </c>
      <c r="D78" s="305">
        <f t="shared" si="78"/>
        <v>13.460871087812647</v>
      </c>
      <c r="E78" s="304"/>
      <c r="F78" s="304">
        <v>0.10526184657006928</v>
      </c>
      <c r="G78" s="304">
        <v>0.13773329755264374</v>
      </c>
      <c r="H78" s="304">
        <v>0.22343749535662344</v>
      </c>
      <c r="I78" s="304"/>
      <c r="J78" s="304">
        <v>1.0220458360918545</v>
      </c>
      <c r="K78" s="304">
        <v>1.2978872911589541</v>
      </c>
      <c r="L78" s="304">
        <v>1.918271464308096</v>
      </c>
      <c r="M78" s="304"/>
      <c r="N78" s="304">
        <v>3.2072253097850387</v>
      </c>
      <c r="O78" s="304">
        <v>3.4304845798688666</v>
      </c>
      <c r="P78" s="304">
        <v>4.0218935199316963</v>
      </c>
      <c r="Q78" s="304"/>
      <c r="R78" s="304">
        <v>0.9447222840352727</v>
      </c>
      <c r="S78" s="304">
        <v>0.95433214614183159</v>
      </c>
      <c r="T78" s="304">
        <v>1.0531174718724379</v>
      </c>
      <c r="U78" s="304"/>
      <c r="V78" s="304">
        <v>1.0959053473234308</v>
      </c>
      <c r="W78" s="304">
        <v>1.1031952964397176</v>
      </c>
      <c r="X78" s="304">
        <v>1.2380827899142162</v>
      </c>
      <c r="Y78" s="304"/>
      <c r="Z78" s="304">
        <v>2.543033111544553</v>
      </c>
      <c r="AA78" s="304">
        <v>2.2434958817591513</v>
      </c>
      <c r="AB78" s="304">
        <v>1.6671534608693503</v>
      </c>
      <c r="AC78" s="304"/>
      <c r="AD78" s="304">
        <v>3.2051696889644914</v>
      </c>
      <c r="AE78" s="304">
        <v>2.9847530585301332</v>
      </c>
      <c r="AF78" s="304">
        <v>2.1751986647286281</v>
      </c>
      <c r="AG78" s="304"/>
      <c r="AH78" s="304">
        <v>1.4816486359833425</v>
      </c>
      <c r="AI78" s="304">
        <v>1.2052574756453345</v>
      </c>
      <c r="AJ78" s="304">
        <v>0.37747676831773397</v>
      </c>
      <c r="AK78" s="304"/>
      <c r="AL78" s="304">
        <v>1.0593875490270293</v>
      </c>
      <c r="AM78" s="304">
        <v>0.86252833892371816</v>
      </c>
      <c r="AN78" s="304">
        <v>0.78623945251386551</v>
      </c>
    </row>
    <row r="79" spans="1:40" x14ac:dyDescent="0.2">
      <c r="A79" s="13" t="str">
        <f t="shared" si="76"/>
        <v>Skilled trades occupations</v>
      </c>
      <c r="B79" s="305">
        <f t="shared" si="79"/>
        <v>2.3931561627529692</v>
      </c>
      <c r="C79" s="305">
        <f t="shared" si="77"/>
        <v>2.5259657433396021</v>
      </c>
      <c r="D79" s="305">
        <f t="shared" si="78"/>
        <v>2.5468465801445355</v>
      </c>
      <c r="E79" s="304"/>
      <c r="F79" s="304">
        <v>9.492066252482563E-3</v>
      </c>
      <c r="G79" s="304">
        <v>1.3174436051830487E-2</v>
      </c>
      <c r="H79" s="304">
        <v>1.9593200744087921E-2</v>
      </c>
      <c r="I79" s="304"/>
      <c r="J79" s="304">
        <v>0.15729800887089748</v>
      </c>
      <c r="K79" s="304">
        <v>0.24340767985949299</v>
      </c>
      <c r="L79" s="304">
        <v>0.37503353183340266</v>
      </c>
      <c r="M79" s="304"/>
      <c r="N79" s="304">
        <v>0.30563762559634383</v>
      </c>
      <c r="O79" s="304">
        <v>0.34793559280483616</v>
      </c>
      <c r="P79" s="304">
        <v>0.41984360024076017</v>
      </c>
      <c r="Q79" s="304"/>
      <c r="R79" s="304">
        <v>0.11765962925640601</v>
      </c>
      <c r="S79" s="304">
        <v>0.13578889327876878</v>
      </c>
      <c r="T79" s="304">
        <v>0.18366423278508801</v>
      </c>
      <c r="U79" s="304"/>
      <c r="V79" s="304">
        <v>0.1456756851772118</v>
      </c>
      <c r="W79" s="304">
        <v>0.1539004192701017</v>
      </c>
      <c r="X79" s="304">
        <v>0.16352833610890172</v>
      </c>
      <c r="Y79" s="304"/>
      <c r="Z79" s="304">
        <v>0.53361320066918594</v>
      </c>
      <c r="AA79" s="304">
        <v>0.54663005524905339</v>
      </c>
      <c r="AB79" s="304">
        <v>0.51607430770043006</v>
      </c>
      <c r="AC79" s="304"/>
      <c r="AD79" s="304">
        <v>0.49603940672182406</v>
      </c>
      <c r="AE79" s="304">
        <v>0.52073289893770869</v>
      </c>
      <c r="AF79" s="304">
        <v>0.45464506985235414</v>
      </c>
      <c r="AG79" s="304"/>
      <c r="AH79" s="304">
        <v>0.33886544813947894</v>
      </c>
      <c r="AI79" s="304">
        <v>0.31421841110851628</v>
      </c>
      <c r="AJ79" s="304">
        <v>0.21727376327558362</v>
      </c>
      <c r="AK79" s="304"/>
      <c r="AL79" s="304">
        <v>0.28887509206913836</v>
      </c>
      <c r="AM79" s="304">
        <v>0.25017735677929359</v>
      </c>
      <c r="AN79" s="304">
        <v>0.19719053760392691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6.2237250375074726</v>
      </c>
      <c r="C80" s="305">
        <f t="shared" si="77"/>
        <v>6.4381557595575734</v>
      </c>
      <c r="D80" s="305">
        <f t="shared" si="78"/>
        <v>6.9142958042724505</v>
      </c>
      <c r="E80" s="304"/>
      <c r="F80" s="304">
        <v>4.4950173372700795E-3</v>
      </c>
      <c r="G80" s="304">
        <v>6.4272359059477438E-3</v>
      </c>
      <c r="H80" s="304">
        <v>1.1991033353965314E-2</v>
      </c>
      <c r="I80" s="304"/>
      <c r="J80" s="304">
        <v>0.31454670024031911</v>
      </c>
      <c r="K80" s="304">
        <v>0.45227152606955162</v>
      </c>
      <c r="L80" s="304">
        <v>0.85781819339835363</v>
      </c>
      <c r="M80" s="304"/>
      <c r="N80" s="304">
        <v>0.83911801924050955</v>
      </c>
      <c r="O80" s="304">
        <v>0.99530132327971088</v>
      </c>
      <c r="P80" s="304">
        <v>1.350831319929841</v>
      </c>
      <c r="Q80" s="304"/>
      <c r="R80" s="304">
        <v>0.61939820968396964</v>
      </c>
      <c r="S80" s="304">
        <v>0.69813951838884525</v>
      </c>
      <c r="T80" s="304">
        <v>0.86129123437833066</v>
      </c>
      <c r="U80" s="304"/>
      <c r="V80" s="304">
        <v>0.3265386700164693</v>
      </c>
      <c r="W80" s="304">
        <v>0.37337378901732582</v>
      </c>
      <c r="X80" s="304">
        <v>0.50685080990677933</v>
      </c>
      <c r="Y80" s="304"/>
      <c r="Z80" s="304">
        <v>1.4736109822743539</v>
      </c>
      <c r="AA80" s="304">
        <v>1.4730679165181977</v>
      </c>
      <c r="AB80" s="304">
        <v>1.4424546862952947</v>
      </c>
      <c r="AC80" s="304"/>
      <c r="AD80" s="304">
        <v>1.3882921279931797</v>
      </c>
      <c r="AE80" s="304">
        <v>1.3799273332897939</v>
      </c>
      <c r="AF80" s="304">
        <v>1.128827944348175</v>
      </c>
      <c r="AG80" s="304"/>
      <c r="AH80" s="304">
        <v>0.87386981677664355</v>
      </c>
      <c r="AI80" s="304">
        <v>0.78897997381418483</v>
      </c>
      <c r="AJ80" s="304">
        <v>0.55605890666349655</v>
      </c>
      <c r="AK80" s="304"/>
      <c r="AL80" s="304">
        <v>0.38385549394475732</v>
      </c>
      <c r="AM80" s="304">
        <v>0.27066714327401492</v>
      </c>
      <c r="AN80" s="304">
        <v>0.19817167599821456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6.2562663550804318</v>
      </c>
      <c r="C81" s="305">
        <f t="shared" si="77"/>
        <v>7.1256819024181119</v>
      </c>
      <c r="D81" s="305">
        <f t="shared" si="78"/>
        <v>7.8417092413704781</v>
      </c>
      <c r="E81" s="304"/>
      <c r="F81" s="304">
        <v>2.7996776441325286E-2</v>
      </c>
      <c r="G81" s="304">
        <v>4.1795939943797773E-2</v>
      </c>
      <c r="H81" s="304">
        <v>7.3363498056477891E-2</v>
      </c>
      <c r="I81" s="304"/>
      <c r="J81" s="304">
        <v>0.2953426149673305</v>
      </c>
      <c r="K81" s="304">
        <v>0.42058018644030787</v>
      </c>
      <c r="L81" s="304">
        <v>0.71434053219953042</v>
      </c>
      <c r="M81" s="304"/>
      <c r="N81" s="304">
        <v>1.1268392069877207</v>
      </c>
      <c r="O81" s="304">
        <v>1.3425695897515917</v>
      </c>
      <c r="P81" s="304">
        <v>1.7141248385132459</v>
      </c>
      <c r="Q81" s="304"/>
      <c r="R81" s="304">
        <v>0.33862411071951171</v>
      </c>
      <c r="S81" s="304">
        <v>0.38727005513916701</v>
      </c>
      <c r="T81" s="304">
        <v>0.51272249487755484</v>
      </c>
      <c r="U81" s="304"/>
      <c r="V81" s="304">
        <v>0.54742627991101278</v>
      </c>
      <c r="W81" s="304">
        <v>0.67334302491266629</v>
      </c>
      <c r="X81" s="304">
        <v>0.81197970257130614</v>
      </c>
      <c r="Y81" s="304"/>
      <c r="Z81" s="304">
        <v>1.312138833879231</v>
      </c>
      <c r="AA81" s="304">
        <v>1.5119790987519637</v>
      </c>
      <c r="AB81" s="304">
        <v>1.5420070055407198</v>
      </c>
      <c r="AC81" s="304"/>
      <c r="AD81" s="304">
        <v>1.4272203327324866</v>
      </c>
      <c r="AE81" s="304">
        <v>1.6765267040828207</v>
      </c>
      <c r="AF81" s="304">
        <v>1.5954031386966687</v>
      </c>
      <c r="AG81" s="304"/>
      <c r="AH81" s="304">
        <v>0.79892524570082246</v>
      </c>
      <c r="AI81" s="304">
        <v>0.76811627291259177</v>
      </c>
      <c r="AJ81" s="304">
        <v>0.62363982176305444</v>
      </c>
      <c r="AK81" s="304"/>
      <c r="AL81" s="304">
        <v>0.38175295374099127</v>
      </c>
      <c r="AM81" s="304">
        <v>0.30350103048320548</v>
      </c>
      <c r="AN81" s="304">
        <v>0.25412820915191986</v>
      </c>
    </row>
    <row r="82" spans="1:40" x14ac:dyDescent="0.2">
      <c r="A82" s="13" t="str">
        <f t="shared" si="76"/>
        <v>Process, plant and machine operatives</v>
      </c>
      <c r="B82" s="305">
        <f t="shared" si="79"/>
        <v>1.8132292105902339</v>
      </c>
      <c r="C82" s="305">
        <f t="shared" si="77"/>
        <v>2.0045908998402115</v>
      </c>
      <c r="D82" s="305">
        <f t="shared" si="78"/>
        <v>1.8846394481104731</v>
      </c>
      <c r="E82" s="304"/>
      <c r="F82" s="304">
        <v>4.0741039943014302E-3</v>
      </c>
      <c r="G82" s="304">
        <v>6.755164457628692E-3</v>
      </c>
      <c r="H82" s="304">
        <v>9.6015805242000048E-3</v>
      </c>
      <c r="I82" s="304"/>
      <c r="J82" s="304">
        <v>5.6235541344431192E-2</v>
      </c>
      <c r="K82" s="304">
        <v>8.7676852837469302E-2</v>
      </c>
      <c r="L82" s="304">
        <v>0.14275118298436482</v>
      </c>
      <c r="M82" s="304"/>
      <c r="N82" s="304">
        <v>0.101223813648568</v>
      </c>
      <c r="O82" s="304">
        <v>0.13592588690440552</v>
      </c>
      <c r="P82" s="304">
        <v>0.17088732542674773</v>
      </c>
      <c r="Q82" s="304"/>
      <c r="R82" s="304">
        <v>3.4803757491859717E-2</v>
      </c>
      <c r="S82" s="304">
        <v>4.6466047176502809E-2</v>
      </c>
      <c r="T82" s="304">
        <v>5.9100414879377394E-2</v>
      </c>
      <c r="U82" s="304"/>
      <c r="V82" s="304">
        <v>5.1133234185487902E-2</v>
      </c>
      <c r="W82" s="304">
        <v>6.6534825870485606E-2</v>
      </c>
      <c r="X82" s="304">
        <v>8.4048103823522499E-2</v>
      </c>
      <c r="Y82" s="304"/>
      <c r="Z82" s="304">
        <v>0.38225063764979089</v>
      </c>
      <c r="AA82" s="304">
        <v>0.48385420386750216</v>
      </c>
      <c r="AB82" s="304">
        <v>0.56809387771628239</v>
      </c>
      <c r="AC82" s="304"/>
      <c r="AD82" s="304">
        <v>0.37997987086311219</v>
      </c>
      <c r="AE82" s="304">
        <v>0.48592478590020083</v>
      </c>
      <c r="AF82" s="304">
        <v>0.47324820210457852</v>
      </c>
      <c r="AG82" s="304"/>
      <c r="AH82" s="304">
        <v>0.36248296189085033</v>
      </c>
      <c r="AI82" s="304">
        <v>0.3451705467891244</v>
      </c>
      <c r="AJ82" s="304">
        <v>0.22000990132700321</v>
      </c>
      <c r="AK82" s="304"/>
      <c r="AL82" s="304">
        <v>0.44104528952183236</v>
      </c>
      <c r="AM82" s="304">
        <v>0.34628258603689233</v>
      </c>
      <c r="AN82" s="304">
        <v>0.15689885932439643</v>
      </c>
    </row>
    <row r="83" spans="1:40" x14ac:dyDescent="0.2">
      <c r="A83" s="39" t="str">
        <f t="shared" si="76"/>
        <v>Elementary occupations</v>
      </c>
      <c r="B83" s="307">
        <f t="shared" si="79"/>
        <v>10.231338923596962</v>
      </c>
      <c r="C83" s="307">
        <f t="shared" si="77"/>
        <v>10.606693418977445</v>
      </c>
      <c r="D83" s="307">
        <f t="shared" si="78"/>
        <v>10.561827800881266</v>
      </c>
      <c r="E83" s="307"/>
      <c r="F83" s="307">
        <v>1.25502845380791E-2</v>
      </c>
      <c r="G83" s="307">
        <v>2.0469739769442809E-2</v>
      </c>
      <c r="H83" s="307">
        <v>3.6184485062440354E-2</v>
      </c>
      <c r="I83" s="307"/>
      <c r="J83" s="307">
        <v>0.22324756882306171</v>
      </c>
      <c r="K83" s="307">
        <v>0.35541396901422362</v>
      </c>
      <c r="L83" s="307">
        <v>0.67252081253254925</v>
      </c>
      <c r="M83" s="307"/>
      <c r="N83" s="307">
        <v>0.61273839495530369</v>
      </c>
      <c r="O83" s="307">
        <v>0.73752526931259232</v>
      </c>
      <c r="P83" s="307">
        <v>0.95389146569903216</v>
      </c>
      <c r="Q83" s="307"/>
      <c r="R83" s="307">
        <v>0.32347775775434018</v>
      </c>
      <c r="S83" s="307">
        <v>0.40659215824286699</v>
      </c>
      <c r="T83" s="307">
        <v>0.52551887608403725</v>
      </c>
      <c r="U83" s="307"/>
      <c r="V83" s="307">
        <v>0.17771729546432563</v>
      </c>
      <c r="W83" s="307">
        <v>0.19255821498218068</v>
      </c>
      <c r="X83" s="307">
        <v>0.25698634426836886</v>
      </c>
      <c r="Y83" s="307"/>
      <c r="Z83" s="307">
        <v>1.0190754371184292</v>
      </c>
      <c r="AA83" s="307">
        <v>0.98377563957155678</v>
      </c>
      <c r="AB83" s="307">
        <v>0.96008944612259484</v>
      </c>
      <c r="AC83" s="307"/>
      <c r="AD83" s="307">
        <v>2.9998280557044592</v>
      </c>
      <c r="AE83" s="307">
        <v>3.6505837582248408</v>
      </c>
      <c r="AF83" s="307">
        <v>3.9313649133441002</v>
      </c>
      <c r="AG83" s="307"/>
      <c r="AH83" s="307">
        <v>3.3440922211371751</v>
      </c>
      <c r="AI83" s="307">
        <v>3.3181019783329333</v>
      </c>
      <c r="AJ83" s="307">
        <v>2.7221994334639663</v>
      </c>
      <c r="AK83" s="307"/>
      <c r="AL83" s="307">
        <v>1.5186119081017886</v>
      </c>
      <c r="AM83" s="307">
        <v>0.94167269152680655</v>
      </c>
      <c r="AN83" s="307">
        <v>0.50307202430417786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Worcestershire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67.913000000000054</v>
      </c>
      <c r="C92" s="305">
        <f>SUM(C93:C101)</f>
        <v>70.694999999999965</v>
      </c>
      <c r="D92" s="305">
        <f>SUM(D93:D101)</f>
        <v>74.736999999999981</v>
      </c>
      <c r="E92" s="304"/>
      <c r="F92" s="305">
        <f>SUM(F93:F101)</f>
        <v>2.1644360381886756</v>
      </c>
      <c r="G92" s="305">
        <f>SUM(G93:G101)</f>
        <v>2.7575220662605466</v>
      </c>
      <c r="H92" s="305">
        <f>SUM(H93:H101)</f>
        <v>3.9400419616914162</v>
      </c>
      <c r="I92" s="304"/>
      <c r="J92" s="305">
        <f>SUM(J93:J101)</f>
        <v>12.161764063355964</v>
      </c>
      <c r="K92" s="305">
        <f>SUM(K93:K101)</f>
        <v>14.92736565005956</v>
      </c>
      <c r="L92" s="305">
        <f>SUM(L93:L101)</f>
        <v>20.416292745910166</v>
      </c>
      <c r="M92" s="304"/>
      <c r="N92" s="305">
        <f>SUM(N93:N101)</f>
        <v>16.568559812565773</v>
      </c>
      <c r="O92" s="305">
        <f>SUM(O93:O101)</f>
        <v>17.688512369789084</v>
      </c>
      <c r="P92" s="305">
        <f>SUM(P93:P101)</f>
        <v>19.747154630770439</v>
      </c>
      <c r="Q92" s="304"/>
      <c r="R92" s="305">
        <f>SUM(R93:R101)</f>
        <v>6.6007361096613959</v>
      </c>
      <c r="S92" s="305">
        <f>SUM(S93:S101)</f>
        <v>5.6549301975579107</v>
      </c>
      <c r="T92" s="305">
        <f>SUM(T93:T101)</f>
        <v>5.0642673712278885</v>
      </c>
      <c r="U92" s="304"/>
      <c r="V92" s="305">
        <f>SUM(V93:V101)</f>
        <v>3.0115877016236041</v>
      </c>
      <c r="W92" s="305">
        <f>SUM(W93:W101)</f>
        <v>3.0082715439774912</v>
      </c>
      <c r="X92" s="305">
        <f>SUM(X93:X101)</f>
        <v>3.3051676870570885</v>
      </c>
      <c r="Y92" s="304"/>
      <c r="Z92" s="305">
        <f>SUM(Z93:Z101)</f>
        <v>13.25349397524284</v>
      </c>
      <c r="AA92" s="305">
        <f>SUM(AA93:AA101)</f>
        <v>14.028673768778749</v>
      </c>
      <c r="AB92" s="305">
        <f>SUM(AB93:AB101)</f>
        <v>13.750488322946461</v>
      </c>
      <c r="AC92" s="304"/>
      <c r="AD92" s="305">
        <f>SUM(AD93:AD101)</f>
        <v>9.8410364275971673</v>
      </c>
      <c r="AE92" s="305">
        <f>SUM(AE93:AE101)</f>
        <v>9.6223660721809399</v>
      </c>
      <c r="AF92" s="305">
        <f>SUM(AF93:AF101)</f>
        <v>6.941061729632759</v>
      </c>
      <c r="AG92" s="304"/>
      <c r="AH92" s="305">
        <f>SUM(AH93:AH101)</f>
        <v>3.3504141433049432</v>
      </c>
      <c r="AI92" s="305">
        <f>SUM(AI93:AI101)</f>
        <v>2.4065879155185339</v>
      </c>
      <c r="AJ92" s="305">
        <f>SUM(AJ93:AJ101)</f>
        <v>1.119002975247527</v>
      </c>
      <c r="AK92" s="304"/>
      <c r="AL92" s="305">
        <f>SUM(AL93:AL101)</f>
        <v>0.96097172845968371</v>
      </c>
      <c r="AM92" s="305">
        <f>SUM(AM93:AM101)</f>
        <v>0.60077041587713875</v>
      </c>
      <c r="AN92" s="305">
        <f>SUM(AN93:AN101)</f>
        <v>0.4535225755162331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2.9026325013656669</v>
      </c>
      <c r="C93" s="305">
        <f t="shared" ref="C93:D93" si="81">SUM(G93,K93,O93,S93,W93,AA93,AE93,AI93,AM93)</f>
        <v>2.9920180912683718</v>
      </c>
      <c r="D93" s="305">
        <f t="shared" si="81"/>
        <v>3.3618290975932017</v>
      </c>
      <c r="E93" s="304"/>
      <c r="F93" s="304">
        <v>6.0070042836486023E-2</v>
      </c>
      <c r="G93" s="304">
        <v>7.7273440659301362E-2</v>
      </c>
      <c r="H93" s="304">
        <v>0.12619279598247779</v>
      </c>
      <c r="I93" s="304"/>
      <c r="J93" s="304">
        <v>0.57397129749212139</v>
      </c>
      <c r="K93" s="304">
        <v>0.67075337209220065</v>
      </c>
      <c r="L93" s="304">
        <v>0.91281859918382002</v>
      </c>
      <c r="M93" s="304"/>
      <c r="N93" s="304">
        <v>0.85723166354518432</v>
      </c>
      <c r="O93" s="304">
        <v>0.88333725826339182</v>
      </c>
      <c r="P93" s="304">
        <v>1.0080765942167427</v>
      </c>
      <c r="Q93" s="304"/>
      <c r="R93" s="304">
        <v>0.49760137544027855</v>
      </c>
      <c r="S93" s="304">
        <v>0.4960193379266824</v>
      </c>
      <c r="T93" s="304">
        <v>0.5310755753858416</v>
      </c>
      <c r="U93" s="304"/>
      <c r="V93" s="304">
        <v>0.11530573075528086</v>
      </c>
      <c r="W93" s="304">
        <v>0.10465629089282737</v>
      </c>
      <c r="X93" s="304">
        <v>0.1022940787518351</v>
      </c>
      <c r="Y93" s="304"/>
      <c r="Z93" s="304">
        <v>0.43208500500561908</v>
      </c>
      <c r="AA93" s="304">
        <v>0.41342200169530618</v>
      </c>
      <c r="AB93" s="304">
        <v>0.38449578145292834</v>
      </c>
      <c r="AC93" s="304"/>
      <c r="AD93" s="304">
        <v>0.21697082807030801</v>
      </c>
      <c r="AE93" s="304">
        <v>0.22016796838708905</v>
      </c>
      <c r="AF93" s="304">
        <v>0.19328495691185718</v>
      </c>
      <c r="AG93" s="304"/>
      <c r="AH93" s="304">
        <v>7.8437715171694802E-2</v>
      </c>
      <c r="AI93" s="304">
        <v>6.4601332553598623E-2</v>
      </c>
      <c r="AJ93" s="304">
        <v>4.331760949761497E-2</v>
      </c>
      <c r="AK93" s="304"/>
      <c r="AL93" s="304">
        <v>7.0958843048693598E-2</v>
      </c>
      <c r="AM93" s="304">
        <v>6.1787088797974024E-2</v>
      </c>
      <c r="AN93" s="304">
        <v>6.0273106210083673E-2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25.267227855972866</v>
      </c>
      <c r="C94" s="305">
        <f t="shared" ref="C94:C101" si="83">SUM(G94,K94,O94,S94,W94,AA94,AE94,AI94,AM94)</f>
        <v>27.431963242275081</v>
      </c>
      <c r="D94" s="305">
        <f t="shared" ref="D94:D101" si="84">SUM(H94,L94,P94,T94,X94,AB94,AF94,AJ94,AN94)</f>
        <v>30.792793218753229</v>
      </c>
      <c r="E94" s="305"/>
      <c r="F94" s="304">
        <v>1.9444014072279581</v>
      </c>
      <c r="G94" s="304">
        <v>2.4750292980055018</v>
      </c>
      <c r="H94" s="304">
        <v>3.4785834728479865</v>
      </c>
      <c r="I94" s="304"/>
      <c r="J94" s="304">
        <v>8.8928948070023051</v>
      </c>
      <c r="K94" s="304">
        <v>10.905743316214542</v>
      </c>
      <c r="L94" s="304">
        <v>14.448467181783668</v>
      </c>
      <c r="M94" s="304"/>
      <c r="N94" s="304">
        <v>8.6201971048661239</v>
      </c>
      <c r="O94" s="304">
        <v>8.9259808705191226</v>
      </c>
      <c r="P94" s="304">
        <v>8.993867543261203</v>
      </c>
      <c r="Q94" s="304"/>
      <c r="R94" s="304">
        <v>1.9096946838711795</v>
      </c>
      <c r="S94" s="304">
        <v>1.1442020224406133</v>
      </c>
      <c r="T94" s="304">
        <v>0.48797791772828158</v>
      </c>
      <c r="U94" s="304"/>
      <c r="V94" s="304">
        <v>0.53413218072003021</v>
      </c>
      <c r="W94" s="304">
        <v>0.5364406915087564</v>
      </c>
      <c r="X94" s="304">
        <v>0.55797418625641215</v>
      </c>
      <c r="Y94" s="304"/>
      <c r="Z94" s="304">
        <v>1.5988788230753692</v>
      </c>
      <c r="AA94" s="304">
        <v>1.7100303234709573</v>
      </c>
      <c r="AB94" s="304">
        <v>1.597058992719403</v>
      </c>
      <c r="AC94" s="304"/>
      <c r="AD94" s="304">
        <v>1.0311538164662097</v>
      </c>
      <c r="AE94" s="304">
        <v>1.087668174694769</v>
      </c>
      <c r="AF94" s="304">
        <v>0.84408678567526829</v>
      </c>
      <c r="AG94" s="304"/>
      <c r="AH94" s="304">
        <v>0.60548377862988334</v>
      </c>
      <c r="AI94" s="304">
        <v>0.53951671853086869</v>
      </c>
      <c r="AJ94" s="304">
        <v>0.29272867383839074</v>
      </c>
      <c r="AK94" s="304"/>
      <c r="AL94" s="304">
        <v>0.13039125411381047</v>
      </c>
      <c r="AM94" s="304">
        <v>0.10735182688995136</v>
      </c>
      <c r="AN94" s="304">
        <v>9.20484646426174E-2</v>
      </c>
    </row>
    <row r="95" spans="1:40" x14ac:dyDescent="0.2">
      <c r="A95" s="13" t="str">
        <f t="shared" si="80"/>
        <v>Associate professional occupations</v>
      </c>
      <c r="B95" s="305">
        <f t="shared" si="82"/>
        <v>10.119194369390245</v>
      </c>
      <c r="C95" s="305">
        <f t="shared" si="83"/>
        <v>10.303317329582717</v>
      </c>
      <c r="D95" s="305">
        <f t="shared" si="84"/>
        <v>11.296228022643092</v>
      </c>
      <c r="E95" s="305"/>
      <c r="F95" s="304">
        <v>8.3397155376735019E-2</v>
      </c>
      <c r="G95" s="304">
        <v>0.10999168457158674</v>
      </c>
      <c r="H95" s="304">
        <v>0.19924779789183256</v>
      </c>
      <c r="I95" s="304"/>
      <c r="J95" s="304">
        <v>1.2903041960493731</v>
      </c>
      <c r="K95" s="304">
        <v>1.5579239558698523</v>
      </c>
      <c r="L95" s="304">
        <v>2.3698351351259057</v>
      </c>
      <c r="M95" s="304"/>
      <c r="N95" s="304">
        <v>3.0481093603364244</v>
      </c>
      <c r="O95" s="304">
        <v>3.3151705930233146</v>
      </c>
      <c r="P95" s="304">
        <v>4.0636590127746528</v>
      </c>
      <c r="Q95" s="304"/>
      <c r="R95" s="304">
        <v>1.3242053335742854</v>
      </c>
      <c r="S95" s="304">
        <v>1.1135990312186319</v>
      </c>
      <c r="T95" s="304">
        <v>0.925217877364504</v>
      </c>
      <c r="U95" s="304"/>
      <c r="V95" s="304">
        <v>0.52775069828504273</v>
      </c>
      <c r="W95" s="304">
        <v>0.48347586375418761</v>
      </c>
      <c r="X95" s="304">
        <v>0.52856826138837154</v>
      </c>
      <c r="Y95" s="304"/>
      <c r="Z95" s="304">
        <v>1.8487733557003359</v>
      </c>
      <c r="AA95" s="304">
        <v>1.8584568808526745</v>
      </c>
      <c r="AB95" s="304">
        <v>1.831881070696691</v>
      </c>
      <c r="AC95" s="304"/>
      <c r="AD95" s="304">
        <v>1.299628369529011</v>
      </c>
      <c r="AE95" s="304">
        <v>1.2853244766540077</v>
      </c>
      <c r="AF95" s="304">
        <v>0.99369477539294337</v>
      </c>
      <c r="AG95" s="304"/>
      <c r="AH95" s="304">
        <v>0.58436123273865992</v>
      </c>
      <c r="AI95" s="304">
        <v>0.50217128191503746</v>
      </c>
      <c r="AJ95" s="304">
        <v>0.29040674744010353</v>
      </c>
      <c r="AK95" s="304"/>
      <c r="AL95" s="304">
        <v>0.11266466780037981</v>
      </c>
      <c r="AM95" s="304">
        <v>7.7203561723423714E-2</v>
      </c>
      <c r="AN95" s="304">
        <v>9.3717344568087779E-2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7.2586010354016253</v>
      </c>
      <c r="C96" s="305">
        <f t="shared" si="83"/>
        <v>6.4688908073858951</v>
      </c>
      <c r="D96" s="305">
        <f t="shared" si="84"/>
        <v>4.618062623553481</v>
      </c>
      <c r="E96" s="305"/>
      <c r="F96" s="304">
        <v>4.8949396696960461E-2</v>
      </c>
      <c r="G96" s="304">
        <v>5.7470784494551494E-2</v>
      </c>
      <c r="H96" s="304">
        <v>8.0169284603516036E-2</v>
      </c>
      <c r="I96" s="304"/>
      <c r="J96" s="304">
        <v>0.55018030091590131</v>
      </c>
      <c r="K96" s="304">
        <v>0.61055655084021354</v>
      </c>
      <c r="L96" s="304">
        <v>0.5302599488131432</v>
      </c>
      <c r="M96" s="304"/>
      <c r="N96" s="304">
        <v>1.3898858725493444</v>
      </c>
      <c r="O96" s="304">
        <v>1.4029917613264438</v>
      </c>
      <c r="P96" s="304">
        <v>1.4956056874463939</v>
      </c>
      <c r="Q96" s="304"/>
      <c r="R96" s="304">
        <v>0.80327452975137603</v>
      </c>
      <c r="S96" s="304">
        <v>0.82816111336097309</v>
      </c>
      <c r="T96" s="304">
        <v>0.85958936598164071</v>
      </c>
      <c r="U96" s="304"/>
      <c r="V96" s="304">
        <v>0.5241489899472499</v>
      </c>
      <c r="W96" s="304">
        <v>0.50677947090245379</v>
      </c>
      <c r="X96" s="304">
        <v>0.50503740888020121</v>
      </c>
      <c r="Y96" s="304"/>
      <c r="Z96" s="304">
        <v>1.5649104683814998</v>
      </c>
      <c r="AA96" s="304">
        <v>1.4706272689198305</v>
      </c>
      <c r="AB96" s="304">
        <v>0.7898710078606046</v>
      </c>
      <c r="AC96" s="304"/>
      <c r="AD96" s="304">
        <v>1.4472073335484608</v>
      </c>
      <c r="AE96" s="304">
        <v>1.0595822863740658</v>
      </c>
      <c r="AF96" s="304">
        <v>0.30409363281896079</v>
      </c>
      <c r="AG96" s="304"/>
      <c r="AH96" s="304">
        <v>0.78200967532219445</v>
      </c>
      <c r="AI96" s="304">
        <v>0.46447797965380727</v>
      </c>
      <c r="AJ96" s="304">
        <v>4.406435318117545E-2</v>
      </c>
      <c r="AK96" s="304"/>
      <c r="AL96" s="304">
        <v>0.14803446828863875</v>
      </c>
      <c r="AM96" s="304">
        <v>6.8243591513555954E-2</v>
      </c>
      <c r="AN96" s="304">
        <v>9.3719339678449282E-3</v>
      </c>
    </row>
    <row r="97" spans="1:40" x14ac:dyDescent="0.2">
      <c r="A97" s="13" t="str">
        <f t="shared" si="80"/>
        <v>Skilled trades occupations</v>
      </c>
      <c r="B97" s="305">
        <f t="shared" si="82"/>
        <v>0.85042562749970207</v>
      </c>
      <c r="C97" s="305">
        <f t="shared" si="83"/>
        <v>0.81844339986335168</v>
      </c>
      <c r="D97" s="305">
        <f t="shared" si="84"/>
        <v>0.73541768777746741</v>
      </c>
      <c r="E97" s="304"/>
      <c r="F97" s="304">
        <v>6.8769304997717455E-3</v>
      </c>
      <c r="G97" s="304">
        <v>7.6604279482665096E-3</v>
      </c>
      <c r="H97" s="304">
        <v>7.2617713575657689E-3</v>
      </c>
      <c r="I97" s="304"/>
      <c r="J97" s="304">
        <v>1.996950960779063E-2</v>
      </c>
      <c r="K97" s="304">
        <v>2.7834996630060723E-2</v>
      </c>
      <c r="L97" s="304">
        <v>3.7058092733462923E-2</v>
      </c>
      <c r="M97" s="304"/>
      <c r="N97" s="304">
        <v>9.4870043782200125E-2</v>
      </c>
      <c r="O97" s="304">
        <v>0.1299938426180425</v>
      </c>
      <c r="P97" s="304">
        <v>0.18126900621559558</v>
      </c>
      <c r="Q97" s="304"/>
      <c r="R97" s="304">
        <v>3.8776778123211245E-2</v>
      </c>
      <c r="S97" s="304">
        <v>4.1166743173386353E-2</v>
      </c>
      <c r="T97" s="304">
        <v>4.511656727793302E-2</v>
      </c>
      <c r="U97" s="304"/>
      <c r="V97" s="304">
        <v>3.0036844041542131E-2</v>
      </c>
      <c r="W97" s="304">
        <v>2.8043831802016576E-2</v>
      </c>
      <c r="X97" s="304">
        <v>3.063489817797195E-2</v>
      </c>
      <c r="Y97" s="304"/>
      <c r="Z97" s="304">
        <v>0.19185145662436354</v>
      </c>
      <c r="AA97" s="304">
        <v>0.16876175583528211</v>
      </c>
      <c r="AB97" s="304">
        <v>0.14189084220161038</v>
      </c>
      <c r="AC97" s="304"/>
      <c r="AD97" s="304">
        <v>0.2660364810383305</v>
      </c>
      <c r="AE97" s="304">
        <v>0.24369500315832507</v>
      </c>
      <c r="AF97" s="304">
        <v>0.15314651955606526</v>
      </c>
      <c r="AG97" s="304"/>
      <c r="AH97" s="304">
        <v>0.15274372169749068</v>
      </c>
      <c r="AI97" s="304">
        <v>0.13886288382977072</v>
      </c>
      <c r="AJ97" s="304">
        <v>0.1211915529566908</v>
      </c>
      <c r="AK97" s="304"/>
      <c r="AL97" s="304">
        <v>4.9263862085001289E-2</v>
      </c>
      <c r="AM97" s="304">
        <v>3.2423914868201037E-2</v>
      </c>
      <c r="AN97" s="304">
        <v>1.784843730057176E-2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18.112120259924581</v>
      </c>
      <c r="C98" s="305">
        <f t="shared" si="83"/>
        <v>19.619089257898086</v>
      </c>
      <c r="D98" s="305">
        <f t="shared" si="84"/>
        <v>21.432277219573599</v>
      </c>
      <c r="E98" s="304"/>
      <c r="F98" s="304">
        <v>1.0671602191168928E-2</v>
      </c>
      <c r="G98" s="304">
        <v>1.4964755426872324E-2</v>
      </c>
      <c r="H98" s="304">
        <v>2.6800865136111955E-2</v>
      </c>
      <c r="I98" s="304"/>
      <c r="J98" s="304">
        <v>0.71072432874882163</v>
      </c>
      <c r="K98" s="304">
        <v>0.99891967800887527</v>
      </c>
      <c r="L98" s="304">
        <v>1.9214538851523097</v>
      </c>
      <c r="M98" s="304"/>
      <c r="N98" s="304">
        <v>2.2355501133588174</v>
      </c>
      <c r="O98" s="304">
        <v>2.6513724641439524</v>
      </c>
      <c r="P98" s="304">
        <v>3.5427287151615654</v>
      </c>
      <c r="Q98" s="304"/>
      <c r="R98" s="304">
        <v>1.831535762488689</v>
      </c>
      <c r="S98" s="304">
        <v>1.8343971808284827</v>
      </c>
      <c r="T98" s="304">
        <v>2.0034647379158668</v>
      </c>
      <c r="U98" s="304"/>
      <c r="V98" s="304">
        <v>1.1029944445138926</v>
      </c>
      <c r="W98" s="304">
        <v>1.1460334496449549</v>
      </c>
      <c r="X98" s="304">
        <v>1.3376145498963234</v>
      </c>
      <c r="Y98" s="304"/>
      <c r="Z98" s="304">
        <v>6.9073757415430181</v>
      </c>
      <c r="AA98" s="304">
        <v>7.6933073870096411</v>
      </c>
      <c r="AB98" s="304">
        <v>8.4014860564529776</v>
      </c>
      <c r="AC98" s="304"/>
      <c r="AD98" s="304">
        <v>4.6715067501914582</v>
      </c>
      <c r="AE98" s="304">
        <v>4.9107139665532102</v>
      </c>
      <c r="AF98" s="304">
        <v>3.9880542495321487</v>
      </c>
      <c r="AG98" s="304"/>
      <c r="AH98" s="304">
        <v>0.52262620323799713</v>
      </c>
      <c r="AI98" s="304">
        <v>0.29197537182355621</v>
      </c>
      <c r="AJ98" s="304">
        <v>0.17245664743867056</v>
      </c>
      <c r="AK98" s="304"/>
      <c r="AL98" s="304">
        <v>0.11913531365071726</v>
      </c>
      <c r="AM98" s="304">
        <v>7.7405004458541871E-2</v>
      </c>
      <c r="AN98" s="304">
        <v>3.8217512887622297E-2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0.81375105717710805</v>
      </c>
      <c r="C99" s="305">
        <f t="shared" si="83"/>
        <v>0.91374280478159142</v>
      </c>
      <c r="D99" s="305">
        <f>SUM(H99,L99,P99,T99,X99,AB99,AF99,AJ99,AN99)</f>
        <v>0.93543943959568021</v>
      </c>
      <c r="E99" s="304"/>
      <c r="F99" s="304">
        <v>4.2585683916022089E-3</v>
      </c>
      <c r="G99" s="304">
        <v>5.9311897970274075E-3</v>
      </c>
      <c r="H99" s="304">
        <v>8.6441058109643556E-3</v>
      </c>
      <c r="I99" s="304"/>
      <c r="J99" s="304">
        <v>8.3142321099981473E-2</v>
      </c>
      <c r="K99" s="304">
        <v>0.10840109322861542</v>
      </c>
      <c r="L99" s="304">
        <v>0.13973441264019013</v>
      </c>
      <c r="M99" s="304"/>
      <c r="N99" s="304">
        <v>0.18815993293055941</v>
      </c>
      <c r="O99" s="304">
        <v>0.21838972393411318</v>
      </c>
      <c r="P99" s="304">
        <v>0.25336534640905656</v>
      </c>
      <c r="Q99" s="304"/>
      <c r="R99" s="304">
        <v>0.10279067293305501</v>
      </c>
      <c r="S99" s="304">
        <v>0.10277796471944761</v>
      </c>
      <c r="T99" s="304">
        <v>0.10930828426275177</v>
      </c>
      <c r="U99" s="304"/>
      <c r="V99" s="304">
        <v>6.4844448425428552E-2</v>
      </c>
      <c r="W99" s="304">
        <v>7.3769051453125331E-2</v>
      </c>
      <c r="X99" s="304">
        <v>8.5315935011845562E-2</v>
      </c>
      <c r="Y99" s="304"/>
      <c r="Z99" s="304">
        <v>0.16496283759510244</v>
      </c>
      <c r="AA99" s="304">
        <v>0.18945142733691023</v>
      </c>
      <c r="AB99" s="304">
        <v>0.18816525754270372</v>
      </c>
      <c r="AC99" s="304"/>
      <c r="AD99" s="304">
        <v>0.13525526170065938</v>
      </c>
      <c r="AE99" s="304">
        <v>0.15017359906064279</v>
      </c>
      <c r="AF99" s="304">
        <v>0.1024638555937222</v>
      </c>
      <c r="AG99" s="304"/>
      <c r="AH99" s="304">
        <v>4.2880359925839884E-2</v>
      </c>
      <c r="AI99" s="304">
        <v>3.8365596640687311E-2</v>
      </c>
      <c r="AJ99" s="304">
        <v>2.0892149937584759E-2</v>
      </c>
      <c r="AK99" s="304"/>
      <c r="AL99" s="304">
        <v>2.7456654174879799E-2</v>
      </c>
      <c r="AM99" s="304">
        <v>2.648315861102225E-2</v>
      </c>
      <c r="AN99" s="304">
        <v>2.7550092386861291E-2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0.71036942160580729</v>
      </c>
      <c r="C100" s="305">
        <f t="shared" si="83"/>
        <v>0.80233971872467669</v>
      </c>
      <c r="D100" s="305">
        <f t="shared" si="84"/>
        <v>0.77644641740816756</v>
      </c>
      <c r="E100" s="304"/>
      <c r="F100" s="304">
        <v>4.884313720825666E-3</v>
      </c>
      <c r="G100" s="304">
        <v>7.8944790476531031E-3</v>
      </c>
      <c r="H100" s="304">
        <v>1.180519771010176E-2</v>
      </c>
      <c r="I100" s="304"/>
      <c r="J100" s="304">
        <v>1.5417407547214887E-2</v>
      </c>
      <c r="K100" s="304">
        <v>2.5347258724551538E-2</v>
      </c>
      <c r="L100" s="304">
        <v>4.2127969752587133E-2</v>
      </c>
      <c r="M100" s="304"/>
      <c r="N100" s="304">
        <v>4.8433263352170436E-2</v>
      </c>
      <c r="O100" s="304">
        <v>6.8542097401468299E-2</v>
      </c>
      <c r="P100" s="304">
        <v>9.3212687992197993E-2</v>
      </c>
      <c r="Q100" s="304"/>
      <c r="R100" s="304">
        <v>2.0946466167520352E-2</v>
      </c>
      <c r="S100" s="304">
        <v>3.0218802329688165E-2</v>
      </c>
      <c r="T100" s="304">
        <v>3.7858284306125603E-2</v>
      </c>
      <c r="U100" s="304"/>
      <c r="V100" s="304">
        <v>5.8799268935464222E-2</v>
      </c>
      <c r="W100" s="304">
        <v>7.4367204835512651E-2</v>
      </c>
      <c r="X100" s="304">
        <v>9.3204637586839598E-2</v>
      </c>
      <c r="Y100" s="304"/>
      <c r="Z100" s="304">
        <v>0.19580021776503059</v>
      </c>
      <c r="AA100" s="304">
        <v>0.23621494645780819</v>
      </c>
      <c r="AB100" s="304">
        <v>0.25222554685263421</v>
      </c>
      <c r="AC100" s="304"/>
      <c r="AD100" s="304">
        <v>0.14934520309449845</v>
      </c>
      <c r="AE100" s="304">
        <v>0.16992523750382332</v>
      </c>
      <c r="AF100" s="304">
        <v>0.12339128400872763</v>
      </c>
      <c r="AG100" s="304"/>
      <c r="AH100" s="304">
        <v>0.15288964539705646</v>
      </c>
      <c r="AI100" s="304">
        <v>0.14608329190123526</v>
      </c>
      <c r="AJ100" s="304">
        <v>8.761412597414539E-2</v>
      </c>
      <c r="AK100" s="304"/>
      <c r="AL100" s="304">
        <v>6.3853635626026153E-2</v>
      </c>
      <c r="AM100" s="304">
        <v>4.3746400522936241E-2</v>
      </c>
      <c r="AN100" s="304">
        <v>3.500668322480819E-2</v>
      </c>
    </row>
    <row r="101" spans="1:40" x14ac:dyDescent="0.2">
      <c r="A101" s="39" t="str">
        <f t="shared" si="80"/>
        <v>Elementary occupations</v>
      </c>
      <c r="B101" s="307">
        <f t="shared" si="82"/>
        <v>1.8786778716624406</v>
      </c>
      <c r="C101" s="307">
        <f t="shared" si="83"/>
        <v>1.3451953482201835</v>
      </c>
      <c r="D101" s="307">
        <f t="shared" si="84"/>
        <v>0.78850627310205623</v>
      </c>
      <c r="E101" s="307"/>
      <c r="F101" s="307">
        <v>9.2662124716703671E-4</v>
      </c>
      <c r="G101" s="307">
        <v>1.3060063097858983E-3</v>
      </c>
      <c r="H101" s="307">
        <v>1.3366703508596548E-3</v>
      </c>
      <c r="I101" s="307"/>
      <c r="J101" s="307">
        <v>2.51598948924549E-2</v>
      </c>
      <c r="K101" s="307">
        <v>2.1885428450652299E-2</v>
      </c>
      <c r="L101" s="307">
        <v>1.4537520725074093E-2</v>
      </c>
      <c r="M101" s="307"/>
      <c r="N101" s="307">
        <v>8.612245784494954E-2</v>
      </c>
      <c r="O101" s="307">
        <v>9.2733758559234505E-2</v>
      </c>
      <c r="P101" s="307">
        <v>0.11537003729303109</v>
      </c>
      <c r="Q101" s="307"/>
      <c r="R101" s="307">
        <v>7.1910507311801028E-2</v>
      </c>
      <c r="S101" s="307">
        <v>6.4388001560004668E-2</v>
      </c>
      <c r="T101" s="307">
        <v>6.4658761004942958E-2</v>
      </c>
      <c r="U101" s="307"/>
      <c r="V101" s="307">
        <v>5.3575095999672535E-2</v>
      </c>
      <c r="W101" s="307">
        <v>5.4705689183656488E-2</v>
      </c>
      <c r="X101" s="307">
        <v>6.4523731107287874E-2</v>
      </c>
      <c r="Y101" s="307"/>
      <c r="Z101" s="307">
        <v>0.34885606955250165</v>
      </c>
      <c r="AA101" s="307">
        <v>0.28840177720033794</v>
      </c>
      <c r="AB101" s="307">
        <v>0.16341376716690831</v>
      </c>
      <c r="AC101" s="307"/>
      <c r="AD101" s="307">
        <v>0.62393238395823025</v>
      </c>
      <c r="AE101" s="307">
        <v>0.49511535979500637</v>
      </c>
      <c r="AF101" s="307">
        <v>0.23884567014306565</v>
      </c>
      <c r="AG101" s="307"/>
      <c r="AH101" s="307">
        <v>0.42898181118412698</v>
      </c>
      <c r="AI101" s="307">
        <v>0.2205334586699729</v>
      </c>
      <c r="AJ101" s="307">
        <v>4.6331114983150914E-2</v>
      </c>
      <c r="AK101" s="307"/>
      <c r="AL101" s="307">
        <v>0.23921302967153663</v>
      </c>
      <c r="AM101" s="307">
        <v>0.10612586849153229</v>
      </c>
      <c r="AN101" s="307">
        <v>7.9489000327735676E-2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Worcestershire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Worcestershire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Worcestershire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Worcestershire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Worcestershire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Worcestershire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Worcestershire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Worcestershire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Worcestershire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0.18964718478834997</v>
      </c>
      <c r="C8" s="69">
        <v>0.26738489136886529</v>
      </c>
      <c r="D8" s="69">
        <v>0.24833981726740112</v>
      </c>
      <c r="E8" s="69">
        <v>0.2998257595091815</v>
      </c>
      <c r="F8" s="69">
        <v>0.4664581133742069</v>
      </c>
      <c r="G8" s="10"/>
      <c r="H8" s="69">
        <f>F8-D8</f>
        <v>0.21811829610680578</v>
      </c>
      <c r="I8" s="69">
        <f>'RD T1'!E36</f>
        <v>0.17589732143032721</v>
      </c>
      <c r="J8" s="69">
        <f>SUM(H8:I8)</f>
        <v>0.39401561753713299</v>
      </c>
      <c r="L8" t="str">
        <f>A8</f>
        <v>11 Corporate managers and directors</v>
      </c>
      <c r="M8" s="69">
        <v>1.5238843042970875</v>
      </c>
      <c r="N8" s="69">
        <v>2.4164022824732565</v>
      </c>
      <c r="O8" s="69">
        <v>2.3303262392383304</v>
      </c>
      <c r="P8" s="69">
        <v>2.7267260528175208</v>
      </c>
      <c r="Q8" s="69">
        <v>4.1730869576603871</v>
      </c>
      <c r="R8" s="10"/>
      <c r="S8" s="69">
        <f>Q8-O8</f>
        <v>1.8427607184220567</v>
      </c>
      <c r="T8" s="69">
        <f>'RD T1'!E65</f>
        <v>1.6116107711166658</v>
      </c>
      <c r="U8" s="69">
        <f>SUM(S8:T8)</f>
        <v>3.4543714895387225</v>
      </c>
      <c r="W8" t="str">
        <f>A8</f>
        <v>11 Corporate managers and directors</v>
      </c>
      <c r="X8" s="69">
        <v>4.5272409957228597</v>
      </c>
      <c r="Y8" s="69">
        <v>5.0758275298974374</v>
      </c>
      <c r="Z8" s="69">
        <v>5.4315878777631932</v>
      </c>
      <c r="AA8" s="69">
        <v>5.2581335084729934</v>
      </c>
      <c r="AB8" s="69">
        <v>6.0811821415368552</v>
      </c>
      <c r="AC8" s="69"/>
      <c r="AD8" s="69">
        <f>AB8-Z8</f>
        <v>0.64959426377366203</v>
      </c>
      <c r="AE8" s="69">
        <f>'RD T1'!E94</f>
        <v>3.2148709501280912</v>
      </c>
      <c r="AF8" s="69">
        <f>SUM(AD8:AE8)</f>
        <v>3.8644652139017532</v>
      </c>
      <c r="AH8" t="str">
        <f>L8</f>
        <v>11 Corporate managers and directors</v>
      </c>
      <c r="AI8" s="69">
        <v>0.88386409870139715</v>
      </c>
      <c r="AJ8" s="69">
        <v>0.94253881292635566</v>
      </c>
      <c r="AK8" s="69">
        <v>1.0420198277576458</v>
      </c>
      <c r="AL8" s="69">
        <v>0.95162508849762861</v>
      </c>
      <c r="AM8" s="69">
        <v>1.0380375657460186</v>
      </c>
      <c r="AN8" s="69"/>
      <c r="AO8" s="69">
        <f>AM8-AK8</f>
        <v>-3.9822620116272134E-3</v>
      </c>
      <c r="AP8" s="69">
        <f>'RD T1'!E123</f>
        <v>0.53170773834647578</v>
      </c>
      <c r="AQ8" s="69">
        <f>SUM(AO8:AP8)</f>
        <v>0.52772547633484856</v>
      </c>
      <c r="AS8" t="str">
        <f>W8</f>
        <v>11 Corporate managers and directors</v>
      </c>
      <c r="AT8" s="69">
        <v>1.380942095020572</v>
      </c>
      <c r="AU8" s="69">
        <v>1.4928854701431211</v>
      </c>
      <c r="AV8" s="69">
        <v>1.5874432765757858</v>
      </c>
      <c r="AW8" s="69">
        <v>1.4254765733037471</v>
      </c>
      <c r="AX8" s="69">
        <v>1.5456430148961495</v>
      </c>
      <c r="AY8" s="69"/>
      <c r="AZ8" s="69">
        <f>AX8-AV8</f>
        <v>-4.1800261679636241E-2</v>
      </c>
      <c r="BA8" s="69">
        <f>'RD T1'!E152</f>
        <v>0.79725998247529906</v>
      </c>
      <c r="BB8" s="69">
        <f>SUM(AZ8:BA8)</f>
        <v>0.75545972079566281</v>
      </c>
      <c r="BD8" t="str">
        <f>AH8</f>
        <v>11 Corporate managers and directors</v>
      </c>
      <c r="BE8" s="69">
        <v>2.8941151380364807</v>
      </c>
      <c r="BF8" s="69">
        <v>3.7677426265956391</v>
      </c>
      <c r="BG8" s="69">
        <v>3.8350619591489741</v>
      </c>
      <c r="BH8" s="69">
        <v>3.4937214059931323</v>
      </c>
      <c r="BI8" s="69">
        <v>3.7709465920001746</v>
      </c>
      <c r="BJ8" s="69"/>
      <c r="BK8" s="69">
        <f>BI8-BG8</f>
        <v>-6.4115367148799507E-2</v>
      </c>
      <c r="BL8" s="69">
        <f>'RD T1'!E181</f>
        <v>1.6122279550061933</v>
      </c>
      <c r="BM8" s="69">
        <f>SUM(BK8:BL8)</f>
        <v>1.5481125878573938</v>
      </c>
      <c r="BO8" t="str">
        <f>AS8</f>
        <v>11 Corporate managers and directors</v>
      </c>
      <c r="BP8" s="69">
        <v>2.663637503245297</v>
      </c>
      <c r="BQ8" s="69">
        <v>3.1670580371575223</v>
      </c>
      <c r="BR8" s="69">
        <v>2.9425377455974346</v>
      </c>
      <c r="BS8" s="69">
        <v>2.6767063144307142</v>
      </c>
      <c r="BT8" s="69">
        <v>2.3616579089101108</v>
      </c>
      <c r="BU8" s="69"/>
      <c r="BV8" s="69">
        <f>BT8-BR8</f>
        <v>-0.58087983668732379</v>
      </c>
      <c r="BW8" s="69">
        <f>'RD T1'!E210</f>
        <v>1.2596512397898889</v>
      </c>
      <c r="BX8" s="69">
        <f>SUM(BV8:BW8)</f>
        <v>0.67877140310256512</v>
      </c>
      <c r="BZ8" t="str">
        <f>BD8</f>
        <v>11 Corporate managers and directors</v>
      </c>
      <c r="CA8" s="69">
        <v>1.8966565041092274</v>
      </c>
      <c r="CB8" s="69">
        <v>2.1000769476611132</v>
      </c>
      <c r="CC8" s="69">
        <v>2.1753441666498348</v>
      </c>
      <c r="CD8" s="69">
        <v>1.7727910518165613</v>
      </c>
      <c r="CE8" s="69">
        <v>1.3130165642540881</v>
      </c>
      <c r="CF8" s="69"/>
      <c r="CG8" s="69">
        <f>CE8-CC8</f>
        <v>-0.86232760239574668</v>
      </c>
      <c r="CH8" s="69">
        <f>'RD T1'!E239</f>
        <v>0.74813065814598723</v>
      </c>
      <c r="CI8" s="69">
        <f>SUM(CG8:CH8)</f>
        <v>-0.11419694424975946</v>
      </c>
      <c r="CK8" t="str">
        <f>BO8</f>
        <v>11 Corporate managers and directors</v>
      </c>
      <c r="CL8" s="69">
        <v>0.55882238812805052</v>
      </c>
      <c r="CM8" s="69">
        <v>0.62672176652365053</v>
      </c>
      <c r="CN8" s="69">
        <v>0.68546689970286101</v>
      </c>
      <c r="CO8" s="69">
        <v>0.41313418526089968</v>
      </c>
      <c r="CP8" s="69">
        <v>0.32972820374170936</v>
      </c>
      <c r="CQ8" s="69"/>
      <c r="CR8" s="69">
        <f>CP8-CN8</f>
        <v>-0.35573869596115165</v>
      </c>
      <c r="CS8" s="69">
        <f>'RD T1'!E268</f>
        <v>0.14319225927624271</v>
      </c>
      <c r="CT8" s="69">
        <f>SUM(CR8:CS8)</f>
        <v>-0.21254643668490894</v>
      </c>
    </row>
    <row r="9" spans="1:98" x14ac:dyDescent="0.2">
      <c r="A9" s="10" t="str">
        <f>name!D5</f>
        <v>12 Other managers and proprietors</v>
      </c>
      <c r="B9" s="69">
        <v>6.6572944858500543E-2</v>
      </c>
      <c r="C9" s="69">
        <v>9.0414049332745688E-2</v>
      </c>
      <c r="D9" s="69">
        <v>8.0886677868764273E-2</v>
      </c>
      <c r="E9" s="69">
        <v>0.13148965901035498</v>
      </c>
      <c r="F9" s="69">
        <v>0.23464165672912426</v>
      </c>
      <c r="H9" s="69">
        <f t="shared" ref="H9:H32" si="26">F9-D9</f>
        <v>0.15375497886035999</v>
      </c>
      <c r="I9" s="69">
        <f>'RD T1'!E37</f>
        <v>9.5938887220332281E-2</v>
      </c>
      <c r="J9" s="69">
        <f t="shared" ref="J9:J32" si="27">SUM(H9:I9)</f>
        <v>0.24969386608069227</v>
      </c>
      <c r="L9" t="str">
        <f t="shared" ref="L9:L32" si="28">A9</f>
        <v>12 Other managers and proprietors</v>
      </c>
      <c r="M9" s="69">
        <v>0.57860091977696215</v>
      </c>
      <c r="N9" s="69">
        <v>0.84452725933468575</v>
      </c>
      <c r="O9" s="69">
        <v>0.85322522063644779</v>
      </c>
      <c r="P9" s="69">
        <v>1.3545006914221778</v>
      </c>
      <c r="Q9" s="69">
        <v>2.4122130598593365</v>
      </c>
      <c r="S9" s="69">
        <f t="shared" ref="S9:S35" si="29">Q9-O9</f>
        <v>1.5589878392228886</v>
      </c>
      <c r="T9" s="69">
        <f>'RD T1'!E66</f>
        <v>0.95456417946168493</v>
      </c>
      <c r="U9" s="69">
        <f t="shared" ref="U9:U32" si="30">SUM(S9:T9)</f>
        <v>2.5135520186845737</v>
      </c>
      <c r="W9" t="str">
        <f t="shared" ref="W9:W32" si="31">A9</f>
        <v>12 Other managers and proprietors</v>
      </c>
      <c r="X9" s="69">
        <v>1.5494156135750696</v>
      </c>
      <c r="Y9" s="69">
        <v>1.6357574289203869</v>
      </c>
      <c r="Z9" s="69">
        <v>1.8528766345983081</v>
      </c>
      <c r="AA9" s="69">
        <v>2.3978749347436983</v>
      </c>
      <c r="AB9" s="69">
        <v>3.1076999262806404</v>
      </c>
      <c r="AC9" s="69"/>
      <c r="AD9" s="69">
        <f t="shared" ref="AD9:AD32" si="32">AB9-Z9</f>
        <v>1.2548232916823323</v>
      </c>
      <c r="AE9" s="69">
        <f>'RD T1'!E95</f>
        <v>1.717872104794</v>
      </c>
      <c r="AF9" s="69">
        <f t="shared" ref="AF9:AF32" si="33">SUM(AD9:AE9)</f>
        <v>2.9726953964763325</v>
      </c>
      <c r="AH9" t="str">
        <f t="shared" ref="AH9:AH32" si="34">L9</f>
        <v>12 Other managers and proprietors</v>
      </c>
      <c r="AI9" s="69">
        <v>0.4475271395090592</v>
      </c>
      <c r="AJ9" s="69">
        <v>0.45903462722911004</v>
      </c>
      <c r="AK9" s="69">
        <v>0.54688206730049438</v>
      </c>
      <c r="AL9" s="69">
        <v>0.65908283848623161</v>
      </c>
      <c r="AM9" s="69">
        <v>0.84867123945057621</v>
      </c>
      <c r="AN9" s="69"/>
      <c r="AO9" s="69">
        <f t="shared" ref="AO9:AO32" si="35">AM9-AK9</f>
        <v>0.30178917215008183</v>
      </c>
      <c r="AP9" s="69">
        <f>'RD T1'!E124</f>
        <v>0.46500172086875963</v>
      </c>
      <c r="AQ9" s="69">
        <f t="shared" ref="AQ9:AQ32" si="36">SUM(AO9:AP9)</f>
        <v>0.7667908930188414</v>
      </c>
      <c r="AS9" t="str">
        <f t="shared" ref="AS9:AS32" si="37">W9</f>
        <v>12 Other managers and proprietors</v>
      </c>
      <c r="AT9" s="69">
        <v>0.51805850560507827</v>
      </c>
      <c r="AU9" s="69">
        <v>0.54259656906140963</v>
      </c>
      <c r="AV9" s="69">
        <v>0.61604031254164027</v>
      </c>
      <c r="AW9" s="69">
        <v>0.77134924139639427</v>
      </c>
      <c r="AX9" s="69">
        <v>0.94897151448079553</v>
      </c>
      <c r="AY9" s="69"/>
      <c r="AZ9" s="69">
        <f t="shared" ref="AZ9:AZ32" si="38">AX9-AV9</f>
        <v>0.33293120193915526</v>
      </c>
      <c r="BA9" s="69">
        <f>'RD T1'!E153</f>
        <v>0.49951773807747429</v>
      </c>
      <c r="BB9" s="69">
        <f t="shared" ref="BB9:BB32" si="39">SUM(AZ9:BA9)</f>
        <v>0.8324489400166295</v>
      </c>
      <c r="BD9" t="str">
        <f t="shared" ref="BD9:BD32" si="40">AH9</f>
        <v>12 Other managers and proprietors</v>
      </c>
      <c r="BE9" s="69">
        <v>1.3353476040424388</v>
      </c>
      <c r="BF9" s="69">
        <v>1.4678093084962318</v>
      </c>
      <c r="BG9" s="69">
        <v>1.4483647634925816</v>
      </c>
      <c r="BH9" s="69">
        <v>1.7078190823841615</v>
      </c>
      <c r="BI9" s="69">
        <v>1.8408888680646747</v>
      </c>
      <c r="BJ9" s="69"/>
      <c r="BK9" s="69">
        <f t="shared" ref="BK9:BK32" si="41">BI9-BG9</f>
        <v>0.39252410457209308</v>
      </c>
      <c r="BL9" s="69">
        <f>'RD T1'!E182</f>
        <v>0.82034989057334484</v>
      </c>
      <c r="BM9" s="69">
        <f t="shared" ref="BM9:BM32" si="42">SUM(BK9:BL9)</f>
        <v>1.2128739951454379</v>
      </c>
      <c r="BO9" t="str">
        <f t="shared" ref="BO9:BO32" si="43">AS9</f>
        <v>12 Other managers and proprietors</v>
      </c>
      <c r="BP9" s="69">
        <v>1.5239046311825328</v>
      </c>
      <c r="BQ9" s="69">
        <v>1.694933784307316</v>
      </c>
      <c r="BR9" s="69">
        <v>1.6391140871788332</v>
      </c>
      <c r="BS9" s="69">
        <v>2.057647398380094</v>
      </c>
      <c r="BT9" s="69">
        <v>2.0260156452563374</v>
      </c>
      <c r="BU9" s="69"/>
      <c r="BV9" s="69">
        <f t="shared" ref="BV9:BV32" si="44">BT9-BR9</f>
        <v>0.38690155807750415</v>
      </c>
      <c r="BW9" s="69">
        <f>'RD T1'!E211</f>
        <v>1.1743026910894399</v>
      </c>
      <c r="BX9" s="69">
        <f t="shared" ref="BX9:BX32" si="45">SUM(BV9:BW9)</f>
        <v>1.561204249166944</v>
      </c>
      <c r="BZ9" t="str">
        <f t="shared" ref="BZ9:BZ32" si="46">BD9</f>
        <v>12 Other managers and proprietors</v>
      </c>
      <c r="CA9" s="69">
        <v>1.0292907314950979</v>
      </c>
      <c r="CB9" s="69">
        <v>1.1114025749970482</v>
      </c>
      <c r="CC9" s="69">
        <v>1.1159273270306636</v>
      </c>
      <c r="CD9" s="69">
        <v>1.1610132889399802</v>
      </c>
      <c r="CE9" s="69">
        <v>0.86534284945728812</v>
      </c>
      <c r="CF9" s="69"/>
      <c r="CG9" s="69">
        <f t="shared" ref="CG9:CG32" si="47">CE9-CC9</f>
        <v>-0.25058447757337543</v>
      </c>
      <c r="CH9" s="69">
        <f>'RD T1'!E240</f>
        <v>0.52413439822276897</v>
      </c>
      <c r="CI9" s="69">
        <f t="shared" ref="CI9:CI32" si="48">SUM(CG9:CH9)</f>
        <v>0.27354992064939354</v>
      </c>
      <c r="CK9" t="str">
        <f t="shared" ref="CK9:CK32" si="49">BO9</f>
        <v>12 Other managers and proprietors</v>
      </c>
      <c r="CL9" s="69">
        <v>0.50863283530639281</v>
      </c>
      <c r="CM9" s="69">
        <v>0.47809659398411314</v>
      </c>
      <c r="CN9" s="69">
        <v>0.49018950066242623</v>
      </c>
      <c r="CO9" s="69">
        <v>0.44501126687493914</v>
      </c>
      <c r="CP9" s="69">
        <v>0.31757639985446301</v>
      </c>
      <c r="CQ9" s="69"/>
      <c r="CR9" s="69">
        <f t="shared" ref="CR9:CR32" si="50">CP9-CN9</f>
        <v>-0.17261310080796322</v>
      </c>
      <c r="CS9" s="69">
        <f>'RD T1'!E269</f>
        <v>0.15560662155887051</v>
      </c>
      <c r="CT9" s="69">
        <f t="shared" ref="CT9:CT32" si="51">SUM(CR9:CS9)</f>
        <v>-1.700647924909271E-2</v>
      </c>
    </row>
    <row r="10" spans="1:98" x14ac:dyDescent="0.2">
      <c r="A10" s="10" t="str">
        <f>name!D6</f>
        <v>21 Science, research, engineering and technology professionals</v>
      </c>
      <c r="B10" s="69">
        <v>0.58441327202063575</v>
      </c>
      <c r="C10" s="69">
        <v>0.83530867031452594</v>
      </c>
      <c r="D10" s="69">
        <v>0.75850411081209934</v>
      </c>
      <c r="E10" s="69">
        <v>0.96975342289007849</v>
      </c>
      <c r="F10" s="69">
        <v>1.3668599281171656</v>
      </c>
      <c r="G10" s="11"/>
      <c r="H10" s="69">
        <f t="shared" si="26"/>
        <v>0.60835581730506627</v>
      </c>
      <c r="I10" s="69">
        <f>'RD T1'!E38</f>
        <v>0.38948547732965466</v>
      </c>
      <c r="J10" s="69">
        <f t="shared" si="27"/>
        <v>0.99784129463472093</v>
      </c>
      <c r="L10" t="str">
        <f t="shared" si="28"/>
        <v>21 Science, research, engineering and technology professionals</v>
      </c>
      <c r="M10" s="69">
        <v>2.1459313653509171</v>
      </c>
      <c r="N10" s="69">
        <v>3.1524650924174153</v>
      </c>
      <c r="O10" s="69">
        <v>2.9969289447615033</v>
      </c>
      <c r="P10" s="69">
        <v>3.9085390401413771</v>
      </c>
      <c r="Q10" s="69">
        <v>5.63980967505083</v>
      </c>
      <c r="R10" s="11"/>
      <c r="S10" s="69">
        <f t="shared" si="29"/>
        <v>2.6428807302893267</v>
      </c>
      <c r="T10" s="69">
        <f>'RD T1'!E67</f>
        <v>1.653960805912992</v>
      </c>
      <c r="U10" s="69">
        <f t="shared" si="30"/>
        <v>4.2968415362023187</v>
      </c>
      <c r="W10" t="str">
        <f t="shared" si="31"/>
        <v>21 Science, research, engineering and technology professionals</v>
      </c>
      <c r="X10" s="69">
        <v>4.879726725535777</v>
      </c>
      <c r="Y10" s="69">
        <v>5.0165027198564367</v>
      </c>
      <c r="Z10" s="69">
        <v>5.5494422277657547</v>
      </c>
      <c r="AA10" s="69">
        <v>5.6144541817878544</v>
      </c>
      <c r="AB10" s="69">
        <v>5.8411712159236986</v>
      </c>
      <c r="AC10" s="69"/>
      <c r="AD10" s="69">
        <f t="shared" si="32"/>
        <v>0.2917289881579439</v>
      </c>
      <c r="AE10" s="69">
        <f>'RD T1'!E96</f>
        <v>2.2353793549538685</v>
      </c>
      <c r="AF10" s="69">
        <f t="shared" si="33"/>
        <v>2.5271083431118124</v>
      </c>
      <c r="AH10" t="str">
        <f t="shared" si="34"/>
        <v>21 Science, research, engineering and technology professionals</v>
      </c>
      <c r="AI10" s="69">
        <v>0.50776206681911329</v>
      </c>
      <c r="AJ10" s="69">
        <v>0.48791380332790796</v>
      </c>
      <c r="AK10" s="69">
        <v>0.56110627819787418</v>
      </c>
      <c r="AL10" s="69">
        <v>0.56266301587840106</v>
      </c>
      <c r="AM10" s="69">
        <v>0.61482254993495755</v>
      </c>
      <c r="AN10" s="69"/>
      <c r="AO10" s="69">
        <f t="shared" si="35"/>
        <v>5.3716271737083376E-2</v>
      </c>
      <c r="AP10" s="69">
        <f>'RD T1'!E125</f>
        <v>0.22019678950769209</v>
      </c>
      <c r="AQ10" s="69">
        <f t="shared" si="36"/>
        <v>0.27391306124477544</v>
      </c>
      <c r="AS10" t="str">
        <f t="shared" si="37"/>
        <v>21 Science, research, engineering and technology professionals</v>
      </c>
      <c r="AT10" s="69">
        <v>1.4660857809036802</v>
      </c>
      <c r="AU10" s="69">
        <v>1.4674783975753494</v>
      </c>
      <c r="AV10" s="69">
        <v>1.629858574385086</v>
      </c>
      <c r="AW10" s="69">
        <v>1.5263907228273745</v>
      </c>
      <c r="AX10" s="69">
        <v>1.5152469914383153</v>
      </c>
      <c r="AY10" s="69"/>
      <c r="AZ10" s="69">
        <f t="shared" si="38"/>
        <v>-0.11461158294677065</v>
      </c>
      <c r="BA10" s="69">
        <f>'RD T1'!E154</f>
        <v>0.54521348402897418</v>
      </c>
      <c r="BB10" s="69">
        <f t="shared" si="39"/>
        <v>0.43060190108220353</v>
      </c>
      <c r="BD10" t="str">
        <f t="shared" si="40"/>
        <v>21 Science, research, engineering and technology professionals</v>
      </c>
      <c r="BE10" s="69">
        <v>1.9065071106777318</v>
      </c>
      <c r="BF10" s="69">
        <v>2.4056927125412191</v>
      </c>
      <c r="BG10" s="69">
        <v>2.5662409716656902</v>
      </c>
      <c r="BH10" s="69">
        <v>2.5098130407463826</v>
      </c>
      <c r="BI10" s="69">
        <v>2.598768881183469</v>
      </c>
      <c r="BJ10" s="69"/>
      <c r="BK10" s="69">
        <f t="shared" si="41"/>
        <v>3.2527909517778841E-2</v>
      </c>
      <c r="BL10" s="69">
        <f>'RD T1'!E183</f>
        <v>0.7646201058405464</v>
      </c>
      <c r="BM10" s="69">
        <f t="shared" si="42"/>
        <v>0.79714801535832525</v>
      </c>
      <c r="BO10" t="str">
        <f t="shared" si="43"/>
        <v>21 Science, research, engineering and technology professionals</v>
      </c>
      <c r="BP10" s="69">
        <v>1.4532489869231227</v>
      </c>
      <c r="BQ10" s="69">
        <v>1.692860332813376</v>
      </c>
      <c r="BR10" s="69">
        <v>1.7068936961632744</v>
      </c>
      <c r="BS10" s="69">
        <v>1.6827971185913255</v>
      </c>
      <c r="BT10" s="69">
        <v>1.4976035755650328</v>
      </c>
      <c r="BU10" s="69"/>
      <c r="BV10" s="69">
        <f t="shared" si="44"/>
        <v>-0.20929012059824159</v>
      </c>
      <c r="BW10" s="69">
        <f>'RD T1'!E212</f>
        <v>0.56563604255366962</v>
      </c>
      <c r="BX10" s="69">
        <f t="shared" si="45"/>
        <v>0.35634592195542802</v>
      </c>
      <c r="BZ10" t="str">
        <f t="shared" si="46"/>
        <v>21 Science, research, engineering and technology professionals</v>
      </c>
      <c r="CA10" s="69">
        <v>0.88337004419477638</v>
      </c>
      <c r="CB10" s="69">
        <v>0.95741381136306325</v>
      </c>
      <c r="CC10" s="69">
        <v>1.040157983191299</v>
      </c>
      <c r="CD10" s="69">
        <v>0.91269375485437065</v>
      </c>
      <c r="CE10" s="69">
        <v>0.64532131445513641</v>
      </c>
      <c r="CF10" s="69"/>
      <c r="CG10" s="69">
        <f t="shared" si="47"/>
        <v>-0.39483666873616263</v>
      </c>
      <c r="CH10" s="69">
        <f>'RD T1'!E241</f>
        <v>0.26059964693368787</v>
      </c>
      <c r="CI10" s="69">
        <f t="shared" si="48"/>
        <v>-0.13423702180247477</v>
      </c>
      <c r="CK10" t="str">
        <f t="shared" si="49"/>
        <v>21 Science, research, engineering and technology professionals</v>
      </c>
      <c r="CL10" s="69">
        <v>0.3077616135425284</v>
      </c>
      <c r="CM10" s="69">
        <v>0.36927069594328543</v>
      </c>
      <c r="CN10" s="69">
        <v>0.42475175492325057</v>
      </c>
      <c r="CO10" s="69">
        <v>0.33513918461268627</v>
      </c>
      <c r="CP10" s="69">
        <v>0.25726460945239016</v>
      </c>
      <c r="CQ10" s="69"/>
      <c r="CR10" s="69">
        <f t="shared" si="50"/>
        <v>-0.16748714547086041</v>
      </c>
      <c r="CS10" s="69">
        <f>'RD T1'!E270</f>
        <v>9.748591070458977E-2</v>
      </c>
      <c r="CT10" s="69">
        <f t="shared" si="51"/>
        <v>-7.000123476627064E-2</v>
      </c>
    </row>
    <row r="11" spans="1:98" x14ac:dyDescent="0.2">
      <c r="A11" s="10" t="str">
        <f>name!D7</f>
        <v>22 Health professionals</v>
      </c>
      <c r="B11" s="69">
        <v>0.54472619882911777</v>
      </c>
      <c r="C11" s="69">
        <v>0.88909155010002427</v>
      </c>
      <c r="D11" s="69">
        <v>0.86124592800232247</v>
      </c>
      <c r="E11" s="69">
        <v>1.1606739390025653</v>
      </c>
      <c r="F11" s="69">
        <v>1.7486014805751169</v>
      </c>
      <c r="G11" s="11"/>
      <c r="H11" s="69">
        <f t="shared" si="26"/>
        <v>0.88735555257279441</v>
      </c>
      <c r="I11" s="69">
        <f>'RD T1'!E39</f>
        <v>0.62797645772640376</v>
      </c>
      <c r="J11" s="69">
        <f t="shared" si="27"/>
        <v>1.5153320102991983</v>
      </c>
      <c r="L11" t="str">
        <f t="shared" si="28"/>
        <v>22 Health professionals</v>
      </c>
      <c r="M11" s="69">
        <v>1.665779149296257</v>
      </c>
      <c r="N11" s="69">
        <v>2.7375279700510888</v>
      </c>
      <c r="O11" s="69">
        <v>2.6910502360946706</v>
      </c>
      <c r="P11" s="69">
        <v>3.5041241678111628</v>
      </c>
      <c r="Q11" s="69">
        <v>5.1576584352030741</v>
      </c>
      <c r="R11" s="11"/>
      <c r="S11" s="69">
        <f t="shared" si="29"/>
        <v>2.4666081991084035</v>
      </c>
      <c r="T11" s="69">
        <f>'RD T1'!E68</f>
        <v>1.9768668764476518</v>
      </c>
      <c r="U11" s="69">
        <f t="shared" si="30"/>
        <v>4.443475075556055</v>
      </c>
      <c r="W11" t="str">
        <f t="shared" si="31"/>
        <v>22 Health professionals</v>
      </c>
      <c r="X11" s="69">
        <v>4.15951749434827</v>
      </c>
      <c r="Y11" s="69">
        <v>4.7778070851961019</v>
      </c>
      <c r="Z11" s="69">
        <v>5.0349956739383979</v>
      </c>
      <c r="AA11" s="69">
        <v>5.5304032705138004</v>
      </c>
      <c r="AB11" s="69">
        <v>5.8727402832173698</v>
      </c>
      <c r="AC11" s="69"/>
      <c r="AD11" s="69">
        <f t="shared" si="32"/>
        <v>0.83774460927897199</v>
      </c>
      <c r="AE11" s="69">
        <f>'RD T1'!E97</f>
        <v>3.2700558413930394</v>
      </c>
      <c r="AF11" s="69">
        <f t="shared" si="33"/>
        <v>4.1078004506720109</v>
      </c>
      <c r="AH11" t="str">
        <f t="shared" si="34"/>
        <v>22 Health professionals</v>
      </c>
      <c r="AI11" s="69">
        <v>2.1729744731981926</v>
      </c>
      <c r="AJ11" s="69">
        <v>1.739234056933572</v>
      </c>
      <c r="AK11" s="69">
        <v>1.6923998566220375</v>
      </c>
      <c r="AL11" s="69">
        <v>1.0328826668282276</v>
      </c>
      <c r="AM11" s="69">
        <v>0.39699266608433792</v>
      </c>
      <c r="AN11" s="69"/>
      <c r="AO11" s="69">
        <f t="shared" si="35"/>
        <v>-1.2954071905376996</v>
      </c>
      <c r="AP11" s="69">
        <f>'RD T1'!E126</f>
        <v>0.34916628008270001</v>
      </c>
      <c r="AQ11" s="69">
        <f t="shared" si="36"/>
        <v>-0.94624091045499958</v>
      </c>
      <c r="AS11" t="str">
        <f t="shared" si="37"/>
        <v>22 Health professionals</v>
      </c>
      <c r="AT11" s="69">
        <v>0.27455077976580411</v>
      </c>
      <c r="AU11" s="69">
        <v>0.30473924413931053</v>
      </c>
      <c r="AV11" s="69">
        <v>0.34630495606863027</v>
      </c>
      <c r="AW11" s="69">
        <v>0.3600836863542714</v>
      </c>
      <c r="AX11" s="69">
        <v>0.38537853288815932</v>
      </c>
      <c r="AY11" s="69"/>
      <c r="AZ11" s="69">
        <f t="shared" si="38"/>
        <v>3.9073576819529054E-2</v>
      </c>
      <c r="BA11" s="69">
        <f>'RD T1'!E155</f>
        <v>0.18808527960423646</v>
      </c>
      <c r="BB11" s="69">
        <f t="shared" si="39"/>
        <v>0.22715885642376552</v>
      </c>
      <c r="BD11" t="str">
        <f t="shared" si="40"/>
        <v>22 Health professionals</v>
      </c>
      <c r="BE11" s="69">
        <v>1.1899552209740101</v>
      </c>
      <c r="BF11" s="69">
        <v>1.6387775059277385</v>
      </c>
      <c r="BG11" s="69">
        <v>1.4870104090316989</v>
      </c>
      <c r="BH11" s="69">
        <v>1.6556317796192543</v>
      </c>
      <c r="BI11" s="69">
        <v>1.5947486513079034</v>
      </c>
      <c r="BJ11" s="69"/>
      <c r="BK11" s="69">
        <f t="shared" si="41"/>
        <v>0.10773824227620454</v>
      </c>
      <c r="BL11" s="69">
        <f>'RD T1'!E184</f>
        <v>0.91326794077777462</v>
      </c>
      <c r="BM11" s="69">
        <f t="shared" si="42"/>
        <v>1.0210061830539792</v>
      </c>
      <c r="BO11" t="str">
        <f t="shared" si="43"/>
        <v>22 Health professionals</v>
      </c>
      <c r="BP11" s="69">
        <v>1.0400619322163613</v>
      </c>
      <c r="BQ11" s="69">
        <v>1.3055754364312375</v>
      </c>
      <c r="BR11" s="69">
        <v>1.076207182495303</v>
      </c>
      <c r="BS11" s="69">
        <v>1.177670510128046</v>
      </c>
      <c r="BT11" s="69">
        <v>0.96868367990287962</v>
      </c>
      <c r="BU11" s="69"/>
      <c r="BV11" s="69">
        <f t="shared" si="44"/>
        <v>-0.10752350259242338</v>
      </c>
      <c r="BW11" s="69">
        <f>'RD T1'!E213</f>
        <v>0.58227424445564813</v>
      </c>
      <c r="BX11" s="69">
        <f t="shared" si="45"/>
        <v>0.47475074186322475</v>
      </c>
      <c r="BZ11" t="str">
        <f t="shared" si="46"/>
        <v>22 Health professionals</v>
      </c>
      <c r="CA11" s="69">
        <v>0.54136761293729285</v>
      </c>
      <c r="CB11" s="69">
        <v>0.66394777669222527</v>
      </c>
      <c r="CC11" s="69">
        <v>0.50848989561151214</v>
      </c>
      <c r="CD11" s="69">
        <v>0.44980598472885552</v>
      </c>
      <c r="CE11" s="69">
        <v>0.22225564260727718</v>
      </c>
      <c r="CF11" s="69"/>
      <c r="CG11" s="69">
        <f t="shared" si="47"/>
        <v>-0.286234253004235</v>
      </c>
      <c r="CH11" s="69">
        <f>'RD T1'!E242</f>
        <v>0.16272801176097459</v>
      </c>
      <c r="CI11" s="69">
        <f t="shared" si="48"/>
        <v>-0.1235062412432604</v>
      </c>
      <c r="CK11" t="str">
        <f t="shared" si="49"/>
        <v>22 Health professionals</v>
      </c>
      <c r="CL11" s="69">
        <v>0.11404127169063444</v>
      </c>
      <c r="CM11" s="69">
        <v>0.1427794641385125</v>
      </c>
      <c r="CN11" s="69">
        <v>0.17709307537052776</v>
      </c>
      <c r="CO11" s="69">
        <v>0.16390509976358328</v>
      </c>
      <c r="CP11" s="69">
        <v>0.18946086780682495</v>
      </c>
      <c r="CQ11" s="69"/>
      <c r="CR11" s="69">
        <f t="shared" si="50"/>
        <v>1.2367792436297181E-2</v>
      </c>
      <c r="CS11" s="69">
        <f>'RD T1'!E271</f>
        <v>7.8235165980481053E-2</v>
      </c>
      <c r="CT11" s="69">
        <f t="shared" si="51"/>
        <v>9.0602958416778234E-2</v>
      </c>
    </row>
    <row r="12" spans="1:98" x14ac:dyDescent="0.2">
      <c r="A12" s="10" t="str">
        <f>name!D8</f>
        <v>23 Teaching and other educational professionals</v>
      </c>
      <c r="B12" s="69">
        <v>0.84145301027102859</v>
      </c>
      <c r="C12" s="69">
        <v>1.0084992186715116</v>
      </c>
      <c r="D12" s="69">
        <v>1.0425478447453209</v>
      </c>
      <c r="E12" s="69">
        <v>1.2570299021195726</v>
      </c>
      <c r="F12" s="69">
        <v>1.61780377771565</v>
      </c>
      <c r="G12" s="11"/>
      <c r="H12" s="69">
        <f t="shared" si="26"/>
        <v>0.57525593297032906</v>
      </c>
      <c r="I12" s="69">
        <f>'RD T1'!E40</f>
        <v>0.66505566592189869</v>
      </c>
      <c r="J12" s="69">
        <f t="shared" si="27"/>
        <v>1.2403115988922278</v>
      </c>
      <c r="L12" t="str">
        <f t="shared" si="28"/>
        <v>23 Teaching and other educational professionals</v>
      </c>
      <c r="M12" s="69">
        <v>4.6376309446116553</v>
      </c>
      <c r="N12" s="69">
        <v>5.810959297205704</v>
      </c>
      <c r="O12" s="69">
        <v>6.0637694604945249</v>
      </c>
      <c r="P12" s="69">
        <v>7.2187305345557009</v>
      </c>
      <c r="Q12" s="69">
        <v>9.1981320054898799</v>
      </c>
      <c r="R12" s="11"/>
      <c r="S12" s="69">
        <f t="shared" si="29"/>
        <v>3.1343625449953549</v>
      </c>
      <c r="T12" s="69">
        <f>'RD T1'!E69</f>
        <v>3.9314380084169276</v>
      </c>
      <c r="U12" s="69">
        <f t="shared" si="30"/>
        <v>7.0658005534122825</v>
      </c>
      <c r="W12" t="str">
        <f t="shared" si="31"/>
        <v>23 Teaching and other educational professionals</v>
      </c>
      <c r="X12" s="69">
        <v>3.5239529476015736</v>
      </c>
      <c r="Y12" s="69">
        <v>2.6838313588209353</v>
      </c>
      <c r="Z12" s="69">
        <v>3.0125088801958939</v>
      </c>
      <c r="AA12" s="69">
        <v>2.5534777568658336</v>
      </c>
      <c r="AB12" s="69">
        <v>1.9014792717420017</v>
      </c>
      <c r="AC12" s="69"/>
      <c r="AD12" s="69">
        <f t="shared" si="32"/>
        <v>-1.1110296084538922</v>
      </c>
      <c r="AE12" s="69">
        <f>'RD T1'!E98</f>
        <v>1.2942227019456833</v>
      </c>
      <c r="AF12" s="69">
        <f t="shared" si="33"/>
        <v>0.18319309349179114</v>
      </c>
      <c r="AH12" t="str">
        <f t="shared" si="34"/>
        <v>23 Teaching and other educational professionals</v>
      </c>
      <c r="AI12" s="69">
        <v>0.49391418482846111</v>
      </c>
      <c r="AJ12" s="69">
        <v>0.24328221741105949</v>
      </c>
      <c r="AK12" s="69">
        <v>0.24433455529038572</v>
      </c>
      <c r="AL12" s="69">
        <v>0.16099163656779761</v>
      </c>
      <c r="AM12" s="69">
        <v>0.16454627016651649</v>
      </c>
      <c r="AN12" s="69"/>
      <c r="AO12" s="69">
        <f t="shared" si="35"/>
        <v>-7.9788285123869235E-2</v>
      </c>
      <c r="AP12" s="69">
        <f>'RD T1'!E127</f>
        <v>5.0051784205198756E-2</v>
      </c>
      <c r="AQ12" s="69">
        <f t="shared" si="36"/>
        <v>-2.9736500918670479E-2</v>
      </c>
      <c r="AS12" t="str">
        <f t="shared" si="37"/>
        <v>23 Teaching and other educational professionals</v>
      </c>
      <c r="AT12" s="69">
        <v>0.12165395687260433</v>
      </c>
      <c r="AU12" s="69">
        <v>0.10970846135305794</v>
      </c>
      <c r="AV12" s="69">
        <v>0.12501536070651401</v>
      </c>
      <c r="AW12" s="69">
        <v>0.10543888576737476</v>
      </c>
      <c r="AX12" s="69">
        <v>9.2907684559786805E-2</v>
      </c>
      <c r="AY12" s="69"/>
      <c r="AZ12" s="69">
        <f t="shared" si="38"/>
        <v>-3.2107676146727201E-2</v>
      </c>
      <c r="BA12" s="69">
        <f>'RD T1'!E156</f>
        <v>5.1218467363316804E-2</v>
      </c>
      <c r="BB12" s="69">
        <f t="shared" si="39"/>
        <v>1.9110791216589602E-2</v>
      </c>
      <c r="BD12" t="str">
        <f t="shared" si="40"/>
        <v>23 Teaching and other educational professionals</v>
      </c>
      <c r="BE12" s="69">
        <v>0.46258417894899168</v>
      </c>
      <c r="BF12" s="69">
        <v>0.4789102451304128</v>
      </c>
      <c r="BG12" s="69">
        <v>0.51868181030173244</v>
      </c>
      <c r="BH12" s="69">
        <v>0.52771819725192992</v>
      </c>
      <c r="BI12" s="69">
        <v>0.54604792804264735</v>
      </c>
      <c r="BJ12" s="69"/>
      <c r="BK12" s="69">
        <f t="shared" si="41"/>
        <v>2.7366117740914908E-2</v>
      </c>
      <c r="BL12" s="69">
        <f>'RD T1'!E185</f>
        <v>0.23558294022449447</v>
      </c>
      <c r="BM12" s="69">
        <f t="shared" si="42"/>
        <v>0.26294905796540935</v>
      </c>
      <c r="BO12" t="str">
        <f t="shared" si="43"/>
        <v>23 Teaching and other educational professionals</v>
      </c>
      <c r="BP12" s="69">
        <v>0.43669622683942488</v>
      </c>
      <c r="BQ12" s="69">
        <v>0.44194034151088057</v>
      </c>
      <c r="BR12" s="69">
        <v>0.40159108329157095</v>
      </c>
      <c r="BS12" s="69">
        <v>0.40130453473864175</v>
      </c>
      <c r="BT12" s="69">
        <v>0.32732551439451962</v>
      </c>
      <c r="BU12" s="69"/>
      <c r="BV12" s="69">
        <f t="shared" si="44"/>
        <v>-7.4265568897051326E-2</v>
      </c>
      <c r="BW12" s="69">
        <f>'RD T1'!E214</f>
        <v>0.19427714758843651</v>
      </c>
      <c r="BX12" s="69">
        <f t="shared" si="45"/>
        <v>0.12001157869138518</v>
      </c>
      <c r="BZ12" t="str">
        <f t="shared" si="46"/>
        <v>23 Teaching and other educational professionals</v>
      </c>
      <c r="CA12" s="69">
        <v>0.27943993755811003</v>
      </c>
      <c r="CB12" s="69">
        <v>0.2685093806220934</v>
      </c>
      <c r="CC12" s="69">
        <v>0.27195097655359368</v>
      </c>
      <c r="CD12" s="69">
        <v>0.23474263830135589</v>
      </c>
      <c r="CE12" s="69">
        <v>0.14179959481360124</v>
      </c>
      <c r="CF12" s="69"/>
      <c r="CG12" s="69">
        <f t="shared" si="47"/>
        <v>-0.13015138173999244</v>
      </c>
      <c r="CH12" s="69">
        <f>'RD T1'!E243</f>
        <v>9.7953376690949182E-2</v>
      </c>
      <c r="CI12" s="69">
        <f t="shared" si="48"/>
        <v>-3.2198005049043257E-2</v>
      </c>
      <c r="CK12" t="str">
        <f t="shared" si="49"/>
        <v>23 Teaching and other educational professionals</v>
      </c>
      <c r="CL12" s="69">
        <v>8.3741897825722181E-2</v>
      </c>
      <c r="CM12" s="69">
        <v>8.4467824516508208E-2</v>
      </c>
      <c r="CN12" s="69">
        <v>0.118210786165801</v>
      </c>
      <c r="CO12" s="69">
        <v>9.2197943862281861E-2</v>
      </c>
      <c r="CP12" s="69">
        <v>7.2708854132147019E-2</v>
      </c>
      <c r="CQ12" s="69"/>
      <c r="CR12" s="69">
        <f t="shared" si="50"/>
        <v>-4.5501932033653977E-2</v>
      </c>
      <c r="CS12" s="69">
        <f>'RD T1'!E272</f>
        <v>3.9481011601187645E-2</v>
      </c>
      <c r="CT12" s="69">
        <f t="shared" si="51"/>
        <v>-6.0209204324663326E-3</v>
      </c>
    </row>
    <row r="13" spans="1:98" x14ac:dyDescent="0.2">
      <c r="A13" s="10" t="str">
        <f>name!D9</f>
        <v>24 Business, media and public service professionals</v>
      </c>
      <c r="B13" s="69">
        <v>0.19345110969211915</v>
      </c>
      <c r="C13" s="69">
        <v>0.28649845602643276</v>
      </c>
      <c r="D13" s="69">
        <v>0.28874323463289564</v>
      </c>
      <c r="E13" s="69">
        <v>0.40846964123553892</v>
      </c>
      <c r="F13" s="69">
        <v>0.63929471011675221</v>
      </c>
      <c r="G13" s="11"/>
      <c r="H13" s="69">
        <f t="shared" si="26"/>
        <v>0.35055147548385657</v>
      </c>
      <c r="I13" s="69">
        <f>'RD T1'!E41</f>
        <v>0.22129804560590069</v>
      </c>
      <c r="J13" s="69">
        <f t="shared" si="27"/>
        <v>0.57184952108975728</v>
      </c>
      <c r="L13" t="str">
        <f t="shared" si="28"/>
        <v>24 Business, media and public service professionals</v>
      </c>
      <c r="M13" s="69">
        <v>2.3735267892191056</v>
      </c>
      <c r="N13" s="69">
        <v>3.7017966067897454</v>
      </c>
      <c r="O13" s="69">
        <v>3.6949466402813407</v>
      </c>
      <c r="P13" s="69">
        <v>4.8236147223771395</v>
      </c>
      <c r="Q13" s="69">
        <v>6.8951477361417872</v>
      </c>
      <c r="R13" s="11"/>
      <c r="S13" s="69">
        <f t="shared" si="29"/>
        <v>3.2002010958604465</v>
      </c>
      <c r="T13" s="69">
        <f>'RD T1'!E70</f>
        <v>2.5404779088356539</v>
      </c>
      <c r="U13" s="69">
        <f t="shared" si="30"/>
        <v>5.7406790046961005</v>
      </c>
      <c r="W13" t="str">
        <f t="shared" si="31"/>
        <v>24 Business, media and public service professionals</v>
      </c>
      <c r="X13" s="69">
        <v>4.9914531146197918</v>
      </c>
      <c r="Y13" s="69">
        <v>5.3899960192394225</v>
      </c>
      <c r="Z13" s="69">
        <v>6.2953000602868725</v>
      </c>
      <c r="AA13" s="69">
        <v>6.8465323474597408</v>
      </c>
      <c r="AB13" s="69">
        <v>7.4684816553322033</v>
      </c>
      <c r="AC13" s="69"/>
      <c r="AD13" s="69">
        <f t="shared" si="32"/>
        <v>1.1731815950453308</v>
      </c>
      <c r="AE13" s="69">
        <f>'RD T1'!E99</f>
        <v>3.6618538377874508</v>
      </c>
      <c r="AF13" s="69">
        <f t="shared" si="33"/>
        <v>4.8350354328327816</v>
      </c>
      <c r="AH13" t="str">
        <f t="shared" si="34"/>
        <v>24 Business, media and public service professionals</v>
      </c>
      <c r="AI13" s="69">
        <v>0.58042150114755431</v>
      </c>
      <c r="AJ13" s="69">
        <v>0.56279100579160923</v>
      </c>
      <c r="AK13" s="69">
        <v>0.67012844622882417</v>
      </c>
      <c r="AL13" s="69">
        <v>0.65705266116392502</v>
      </c>
      <c r="AM13" s="69">
        <v>0.69519428323406429</v>
      </c>
      <c r="AN13" s="69"/>
      <c r="AO13" s="69">
        <f t="shared" si="35"/>
        <v>2.5065837005240121E-2</v>
      </c>
      <c r="AP13" s="69">
        <f>'RD T1'!E128</f>
        <v>0.25726628673412555</v>
      </c>
      <c r="AQ13" s="69">
        <f t="shared" si="36"/>
        <v>0.28233212373936567</v>
      </c>
      <c r="AS13" t="str">
        <f t="shared" si="37"/>
        <v>24 Business, media and public service professionals</v>
      </c>
      <c r="AT13" s="69">
        <v>0.86033743783855054</v>
      </c>
      <c r="AU13" s="69">
        <v>0.88276620791685001</v>
      </c>
      <c r="AV13" s="69">
        <v>1.0364343373942817</v>
      </c>
      <c r="AW13" s="69">
        <v>1.1255511356181169</v>
      </c>
      <c r="AX13" s="69">
        <v>1.2585098910408308</v>
      </c>
      <c r="AY13" s="69"/>
      <c r="AZ13" s="69">
        <f t="shared" si="38"/>
        <v>0.22207555364654907</v>
      </c>
      <c r="BA13" s="69">
        <f>'RD T1'!E157</f>
        <v>0.5638039530235921</v>
      </c>
      <c r="BB13" s="69">
        <f t="shared" si="39"/>
        <v>0.78587950667014117</v>
      </c>
      <c r="BD13" t="str">
        <f t="shared" si="40"/>
        <v>24 Business, media and public service professionals</v>
      </c>
      <c r="BE13" s="69">
        <v>1.7877503068201126</v>
      </c>
      <c r="BF13" s="69">
        <v>2.3035832395392322</v>
      </c>
      <c r="BG13" s="69">
        <v>2.5286711700671729</v>
      </c>
      <c r="BH13" s="69">
        <v>2.8110087297686785</v>
      </c>
      <c r="BI13" s="69">
        <v>3.0695515461452079</v>
      </c>
      <c r="BJ13" s="69"/>
      <c r="BK13" s="69">
        <f t="shared" si="41"/>
        <v>0.54088037607803496</v>
      </c>
      <c r="BL13" s="69">
        <f>'RD T1'!E186</f>
        <v>1.2161679972646999</v>
      </c>
      <c r="BM13" s="69">
        <f t="shared" si="42"/>
        <v>1.7570483733427349</v>
      </c>
      <c r="BO13" t="str">
        <f t="shared" si="43"/>
        <v>24 Business, media and public service professionals</v>
      </c>
      <c r="BP13" s="69">
        <v>1.4493325548220342</v>
      </c>
      <c r="BQ13" s="69">
        <v>1.700788800131132</v>
      </c>
      <c r="BR13" s="69">
        <v>1.6550427076487253</v>
      </c>
      <c r="BS13" s="69">
        <v>1.7441776100927504</v>
      </c>
      <c r="BT13" s="69">
        <v>1.5444807878012419</v>
      </c>
      <c r="BU13" s="69"/>
      <c r="BV13" s="69">
        <f t="shared" si="44"/>
        <v>-0.11056191984748343</v>
      </c>
      <c r="BW13" s="69">
        <f>'RD T1'!E215</f>
        <v>0.72707330456704111</v>
      </c>
      <c r="BX13" s="69">
        <f t="shared" si="45"/>
        <v>0.61651138471955769</v>
      </c>
      <c r="BZ13" t="str">
        <f t="shared" si="46"/>
        <v>24 Business, media and public service professionals</v>
      </c>
      <c r="CA13" s="69">
        <v>0.87072687891228862</v>
      </c>
      <c r="CB13" s="69">
        <v>0.99365425267720475</v>
      </c>
      <c r="CC13" s="69">
        <v>1.0401746032347425</v>
      </c>
      <c r="CD13" s="69">
        <v>0.95422336704148658</v>
      </c>
      <c r="CE13" s="69">
        <v>0.63509052342668859</v>
      </c>
      <c r="CF13" s="69"/>
      <c r="CG13" s="69">
        <f t="shared" si="47"/>
        <v>-0.40508407980805394</v>
      </c>
      <c r="CH13" s="69">
        <f>'RD T1'!E244</f>
        <v>0.3380844210508443</v>
      </c>
      <c r="CI13" s="69">
        <f t="shared" si="48"/>
        <v>-6.6999658757209646E-2</v>
      </c>
      <c r="CK13" t="str">
        <f t="shared" si="49"/>
        <v>24 Business, media and public service professionals</v>
      </c>
      <c r="CL13" s="69">
        <v>0.2959513562866149</v>
      </c>
      <c r="CM13" s="69">
        <v>0.34087284116805855</v>
      </c>
      <c r="CN13" s="69">
        <v>0.41044879573780474</v>
      </c>
      <c r="CO13" s="69">
        <v>0.31252001505500282</v>
      </c>
      <c r="CP13" s="69">
        <v>0.23962881267466402</v>
      </c>
      <c r="CQ13" s="69"/>
      <c r="CR13" s="69">
        <f t="shared" si="50"/>
        <v>-0.17081998306314072</v>
      </c>
      <c r="CS13" s="69">
        <f>'RD T1'!E273</f>
        <v>0.10936473408466767</v>
      </c>
      <c r="CT13" s="69">
        <f t="shared" si="51"/>
        <v>-6.1455248978473057E-2</v>
      </c>
    </row>
    <row r="14" spans="1:98" x14ac:dyDescent="0.2">
      <c r="A14" s="10" t="str">
        <f>name!D10</f>
        <v>31 Science, engineering and technology associate professionals</v>
      </c>
      <c r="B14" s="69">
        <v>6.2966501347250542E-2</v>
      </c>
      <c r="C14" s="69">
        <v>9.5467149128699455E-2</v>
      </c>
      <c r="D14" s="69">
        <v>9.0431047238722792E-2</v>
      </c>
      <c r="E14" s="69">
        <v>0.10993671560547866</v>
      </c>
      <c r="F14" s="69">
        <v>0.18023593811663718</v>
      </c>
      <c r="G14" s="11"/>
      <c r="H14" s="69">
        <f t="shared" si="26"/>
        <v>8.9804890877914392E-2</v>
      </c>
      <c r="I14" s="69">
        <f>'RD T1'!E42</f>
        <v>5.7119675698808083E-2</v>
      </c>
      <c r="J14" s="69">
        <f t="shared" si="27"/>
        <v>0.14692456657672248</v>
      </c>
      <c r="L14" t="str">
        <f t="shared" si="28"/>
        <v>31 Science, engineering and technology associate professionals</v>
      </c>
      <c r="M14" s="69">
        <v>0.40522815970472914</v>
      </c>
      <c r="N14" s="69">
        <v>0.61111072166953551</v>
      </c>
      <c r="O14" s="69">
        <v>0.5846918898021245</v>
      </c>
      <c r="P14" s="69">
        <v>0.62935306596454577</v>
      </c>
      <c r="Q14" s="69">
        <v>0.8922146640938281</v>
      </c>
      <c r="R14" s="11"/>
      <c r="S14" s="69">
        <f t="shared" si="29"/>
        <v>0.3075227742917036</v>
      </c>
      <c r="T14" s="69">
        <f>'RD T1'!E71</f>
        <v>0.2905182485910579</v>
      </c>
      <c r="U14" s="69">
        <f t="shared" si="30"/>
        <v>0.59804102288276151</v>
      </c>
      <c r="W14" t="str">
        <f t="shared" si="31"/>
        <v>31 Science, engineering and technology associate professionals</v>
      </c>
      <c r="X14" s="69">
        <v>1.1159694709248711</v>
      </c>
      <c r="Y14" s="69">
        <v>1.2124458047643696</v>
      </c>
      <c r="Z14" s="69">
        <v>1.340951380191592</v>
      </c>
      <c r="AA14" s="69">
        <v>1.2265192592731289</v>
      </c>
      <c r="AB14" s="69">
        <v>1.3597436229380893</v>
      </c>
      <c r="AC14" s="69"/>
      <c r="AD14" s="69">
        <f t="shared" si="32"/>
        <v>1.8792242746497267E-2</v>
      </c>
      <c r="AE14" s="69">
        <f>'RD T1'!E100</f>
        <v>0.56582890272186004</v>
      </c>
      <c r="AF14" s="69">
        <f t="shared" si="33"/>
        <v>0.58462114546835731</v>
      </c>
      <c r="AH14" t="str">
        <f t="shared" si="34"/>
        <v>31 Science, engineering and technology associate professionals</v>
      </c>
      <c r="AI14" s="69">
        <v>0.19069192106183261</v>
      </c>
      <c r="AJ14" s="69">
        <v>0.21486858013213614</v>
      </c>
      <c r="AK14" s="69">
        <v>0.25567549719241855</v>
      </c>
      <c r="AL14" s="69">
        <v>0.25313111419631862</v>
      </c>
      <c r="AM14" s="69">
        <v>0.32990678656538081</v>
      </c>
      <c r="AN14" s="69"/>
      <c r="AO14" s="69">
        <f t="shared" si="35"/>
        <v>7.423128937296225E-2</v>
      </c>
      <c r="AP14" s="69">
        <f>'RD T1'!E129</f>
        <v>0.12804587313770641</v>
      </c>
      <c r="AQ14" s="69">
        <f t="shared" si="36"/>
        <v>0.20227716251066866</v>
      </c>
      <c r="AS14" t="str">
        <f t="shared" si="37"/>
        <v>31 Science, engineering and technology associate professionals</v>
      </c>
      <c r="AT14" s="69">
        <v>0.53302551107741958</v>
      </c>
      <c r="AU14" s="69">
        <v>0.51578404008958034</v>
      </c>
      <c r="AV14" s="69">
        <v>0.56079612709175275</v>
      </c>
      <c r="AW14" s="69">
        <v>0.45831756651870376</v>
      </c>
      <c r="AX14" s="69">
        <v>0.45261992315060307</v>
      </c>
      <c r="AY14" s="69"/>
      <c r="AZ14" s="69">
        <f t="shared" si="38"/>
        <v>-0.10817620394114968</v>
      </c>
      <c r="BA14" s="69">
        <f>'RD T1'!E158</f>
        <v>0.17436138898688611</v>
      </c>
      <c r="BB14" s="69">
        <f t="shared" si="39"/>
        <v>6.6185185045736422E-2</v>
      </c>
      <c r="BD14" t="str">
        <f t="shared" si="40"/>
        <v>31 Science, engineering and technology associate professionals</v>
      </c>
      <c r="BE14" s="69">
        <v>0.79529760800706162</v>
      </c>
      <c r="BF14" s="69">
        <v>0.88383005606012699</v>
      </c>
      <c r="BG14" s="69">
        <v>0.95416532147446487</v>
      </c>
      <c r="BH14" s="69">
        <v>0.75348330899991911</v>
      </c>
      <c r="BI14" s="69">
        <v>0.64136228182353183</v>
      </c>
      <c r="BJ14" s="69"/>
      <c r="BK14" s="69">
        <f t="shared" si="41"/>
        <v>-0.31280303965093303</v>
      </c>
      <c r="BL14" s="69">
        <f>'RD T1'!E187</f>
        <v>0.25583376708394584</v>
      </c>
      <c r="BM14" s="69">
        <f t="shared" si="42"/>
        <v>-5.6969272566987195E-2</v>
      </c>
      <c r="BO14" t="str">
        <f t="shared" si="43"/>
        <v>31 Science, engineering and technology associate professionals</v>
      </c>
      <c r="BP14" s="69">
        <v>0.64400279481495404</v>
      </c>
      <c r="BQ14" s="69">
        <v>0.76254138315348752</v>
      </c>
      <c r="BR14" s="69">
        <v>0.78455586463562454</v>
      </c>
      <c r="BS14" s="69">
        <v>0.68204813056022062</v>
      </c>
      <c r="BT14" s="69">
        <v>0.64551483113074326</v>
      </c>
      <c r="BU14" s="69"/>
      <c r="BV14" s="69">
        <f t="shared" si="44"/>
        <v>-0.13904103350488128</v>
      </c>
      <c r="BW14" s="69">
        <f>'RD T1'!E216</f>
        <v>0.25956360810213508</v>
      </c>
      <c r="BX14" s="69">
        <f t="shared" si="45"/>
        <v>0.1205225745972538</v>
      </c>
      <c r="BZ14" t="str">
        <f t="shared" si="46"/>
        <v>31 Science, engineering and technology associate professionals</v>
      </c>
      <c r="CA14" s="69">
        <v>0.49874055620535013</v>
      </c>
      <c r="CB14" s="69">
        <v>0.57309771125408426</v>
      </c>
      <c r="CC14" s="69">
        <v>0.65924148277499284</v>
      </c>
      <c r="CD14" s="69">
        <v>0.48566960142517407</v>
      </c>
      <c r="CE14" s="69">
        <v>0.37307176635095074</v>
      </c>
      <c r="CF14" s="69"/>
      <c r="CG14" s="69">
        <f t="shared" si="47"/>
        <v>-0.2861697164240421</v>
      </c>
      <c r="CH14" s="69">
        <f>'RD T1'!E245</f>
        <v>0.16641684930610401</v>
      </c>
      <c r="CI14" s="69">
        <f t="shared" si="48"/>
        <v>-0.11975286711793809</v>
      </c>
      <c r="CK14" t="str">
        <f t="shared" si="49"/>
        <v>31 Science, engineering and technology associate professionals</v>
      </c>
      <c r="CL14" s="69">
        <v>0.13418742683732934</v>
      </c>
      <c r="CM14" s="69">
        <v>0.16766583722759459</v>
      </c>
      <c r="CN14" s="69">
        <v>0.22085397867499154</v>
      </c>
      <c r="CO14" s="69">
        <v>0.17284459765365934</v>
      </c>
      <c r="CP14" s="69">
        <v>0.19823042247235406</v>
      </c>
      <c r="CQ14" s="69"/>
      <c r="CR14" s="69">
        <f t="shared" si="50"/>
        <v>-2.2623556202637479E-2</v>
      </c>
      <c r="CS14" s="69">
        <f>'RD T1'!E274</f>
        <v>7.1958180330822546E-2</v>
      </c>
      <c r="CT14" s="69">
        <f t="shared" si="51"/>
        <v>4.9334624128185067E-2</v>
      </c>
    </row>
    <row r="15" spans="1:98" x14ac:dyDescent="0.2">
      <c r="A15" s="10" t="str">
        <f>name!D11</f>
        <v>32 Health and social care associate professionals</v>
      </c>
      <c r="B15" s="69">
        <v>1.5217008829238932E-2</v>
      </c>
      <c r="C15" s="69">
        <v>2.2941722289541253E-2</v>
      </c>
      <c r="D15" s="69">
        <v>2.0557992525832455E-2</v>
      </c>
      <c r="E15" s="69">
        <v>2.9223625365981071E-2</v>
      </c>
      <c r="F15" s="69">
        <v>5.6657209393471297E-2</v>
      </c>
      <c r="G15" s="11"/>
      <c r="H15" s="69">
        <f t="shared" si="26"/>
        <v>3.6099216867638839E-2</v>
      </c>
      <c r="I15" s="69">
        <f>'RD T1'!E43</f>
        <v>2.0634981723453044E-2</v>
      </c>
      <c r="J15" s="69">
        <f t="shared" si="27"/>
        <v>5.6734198591091883E-2</v>
      </c>
      <c r="L15" t="str">
        <f t="shared" si="28"/>
        <v>32 Health and social care associate professionals</v>
      </c>
      <c r="M15" s="69">
        <v>0.39192396502107646</v>
      </c>
      <c r="N15" s="69">
        <v>0.64591737316543152</v>
      </c>
      <c r="O15" s="69">
        <v>0.65878235370101879</v>
      </c>
      <c r="P15" s="69">
        <v>0.86138970118090674</v>
      </c>
      <c r="Q15" s="69">
        <v>1.5174330422257261</v>
      </c>
      <c r="R15" s="11"/>
      <c r="S15" s="69">
        <f t="shared" si="29"/>
        <v>0.85865068852470727</v>
      </c>
      <c r="T15" s="69">
        <f>'RD T1'!E72</f>
        <v>0.56740131044090503</v>
      </c>
      <c r="U15" s="69">
        <f t="shared" si="30"/>
        <v>1.4260519989656122</v>
      </c>
      <c r="W15" t="str">
        <f t="shared" si="31"/>
        <v>32 Health and social care associate professionals</v>
      </c>
      <c r="X15" s="69">
        <v>1.3872799403878511</v>
      </c>
      <c r="Y15" s="69">
        <v>1.618838960781867</v>
      </c>
      <c r="Z15" s="69">
        <v>1.7941044269876889</v>
      </c>
      <c r="AA15" s="69">
        <v>1.9739687159545622</v>
      </c>
      <c r="AB15" s="69">
        <v>2.3609105632418208</v>
      </c>
      <c r="AC15" s="69"/>
      <c r="AD15" s="69">
        <f t="shared" si="32"/>
        <v>0.5668061362541319</v>
      </c>
      <c r="AE15" s="69">
        <f>'RD T1'!E101</f>
        <v>1.3455437360962716</v>
      </c>
      <c r="AF15" s="69">
        <f t="shared" si="33"/>
        <v>1.9123498723504035</v>
      </c>
      <c r="AH15" t="str">
        <f t="shared" si="34"/>
        <v>32 Health and social care associate professionals</v>
      </c>
      <c r="AI15" s="69">
        <v>0.99772438452467771</v>
      </c>
      <c r="AJ15" s="69">
        <v>0.88658606429495457</v>
      </c>
      <c r="AK15" s="69">
        <v>0.93499171651650692</v>
      </c>
      <c r="AL15" s="69">
        <v>0.71017506900437566</v>
      </c>
      <c r="AM15" s="69">
        <v>0.44819982904126449</v>
      </c>
      <c r="AN15" s="69"/>
      <c r="AO15" s="69">
        <f t="shared" si="35"/>
        <v>-0.48679188747524244</v>
      </c>
      <c r="AP15" s="69">
        <f>'RD T1'!E130</f>
        <v>0.28737990340770569</v>
      </c>
      <c r="AQ15" s="69">
        <f t="shared" si="36"/>
        <v>-0.19941198406753674</v>
      </c>
      <c r="AS15" t="str">
        <f t="shared" si="37"/>
        <v>32 Health and social care associate professionals</v>
      </c>
      <c r="AT15" s="69">
        <v>0.20762586049747475</v>
      </c>
      <c r="AU15" s="69">
        <v>0.22246572174254309</v>
      </c>
      <c r="AV15" s="69">
        <v>0.26060520743276416</v>
      </c>
      <c r="AW15" s="69">
        <v>0.24687170524015667</v>
      </c>
      <c r="AX15" s="69">
        <v>0.27266277769313263</v>
      </c>
      <c r="AY15" s="69"/>
      <c r="AZ15" s="69">
        <f t="shared" si="38"/>
        <v>1.2057570260368466E-2</v>
      </c>
      <c r="BA15" s="69">
        <f>'RD T1'!E159</f>
        <v>0.14641324972713152</v>
      </c>
      <c r="BB15" s="69">
        <f t="shared" si="39"/>
        <v>0.15847081998749998</v>
      </c>
      <c r="BD15" t="str">
        <f t="shared" si="40"/>
        <v>32 Health and social care associate professionals</v>
      </c>
      <c r="BE15" s="69">
        <v>0.82229576434564744</v>
      </c>
      <c r="BF15" s="69">
        <v>1.1046513066754302</v>
      </c>
      <c r="BG15" s="69">
        <v>1.0442512690342429</v>
      </c>
      <c r="BH15" s="69">
        <v>1.0876098040946358</v>
      </c>
      <c r="BI15" s="69">
        <v>1.1294206261685189</v>
      </c>
      <c r="BJ15" s="69"/>
      <c r="BK15" s="69">
        <f t="shared" si="41"/>
        <v>8.516935713427598E-2</v>
      </c>
      <c r="BL15" s="69">
        <f>'RD T1'!E188</f>
        <v>0.62636489580340104</v>
      </c>
      <c r="BM15" s="69">
        <f t="shared" si="42"/>
        <v>0.71153425293767703</v>
      </c>
      <c r="BO15" t="str">
        <f t="shared" si="43"/>
        <v>32 Health and social care associate professionals</v>
      </c>
      <c r="BP15" s="69">
        <v>0.74196192975617059</v>
      </c>
      <c r="BQ15" s="69">
        <v>0.89890713360227403</v>
      </c>
      <c r="BR15" s="69">
        <v>0.74136172879879947</v>
      </c>
      <c r="BS15" s="69">
        <v>0.74477526208572542</v>
      </c>
      <c r="BT15" s="69">
        <v>0.59806255684822696</v>
      </c>
      <c r="BU15" s="69"/>
      <c r="BV15" s="69">
        <f t="shared" si="44"/>
        <v>-0.14329917195057251</v>
      </c>
      <c r="BW15" s="69">
        <f>'RD T1'!E217</f>
        <v>0.38136103452531722</v>
      </c>
      <c r="BX15" s="69">
        <f t="shared" si="45"/>
        <v>0.23806186257474471</v>
      </c>
      <c r="BZ15" t="str">
        <f t="shared" si="46"/>
        <v>32 Health and social care associate professionals</v>
      </c>
      <c r="CA15" s="69">
        <v>0.29072148533297865</v>
      </c>
      <c r="CB15" s="69">
        <v>0.29753025211692158</v>
      </c>
      <c r="CC15" s="69">
        <v>0.24787869566512719</v>
      </c>
      <c r="CD15" s="69">
        <v>0.19517622693049733</v>
      </c>
      <c r="CE15" s="69">
        <v>0.10990728745775567</v>
      </c>
      <c r="CF15" s="69"/>
      <c r="CG15" s="69">
        <f t="shared" si="47"/>
        <v>-0.13797140820737153</v>
      </c>
      <c r="CH15" s="69">
        <f>'RD T1'!E246</f>
        <v>7.502281856629836E-2</v>
      </c>
      <c r="CI15" s="69">
        <f t="shared" si="48"/>
        <v>-6.2948589641073166E-2</v>
      </c>
      <c r="CK15" t="str">
        <f t="shared" si="49"/>
        <v>32 Health and social care associate professionals</v>
      </c>
      <c r="CL15" s="69">
        <v>5.5226541011450088E-2</v>
      </c>
      <c r="CM15" s="69">
        <v>6.3244479311810181E-2</v>
      </c>
      <c r="CN15" s="69">
        <v>7.3791395509200289E-2</v>
      </c>
      <c r="CO15" s="69">
        <v>5.5473283699835285E-2</v>
      </c>
      <c r="CP15" s="69">
        <v>5.2541438968686467E-2</v>
      </c>
      <c r="CQ15" s="69"/>
      <c r="CR15" s="69">
        <f t="shared" si="50"/>
        <v>-2.1249956540513822E-2</v>
      </c>
      <c r="CS15" s="69">
        <f>'RD T1'!E275</f>
        <v>2.3476170264241772E-2</v>
      </c>
      <c r="CT15" s="69">
        <f t="shared" si="51"/>
        <v>2.2262137237279503E-3</v>
      </c>
    </row>
    <row r="16" spans="1:98" x14ac:dyDescent="0.2">
      <c r="A16" s="10" t="str">
        <f>name!D12</f>
        <v>33 Protective service occupations</v>
      </c>
      <c r="B16" s="69">
        <v>1.0209113484445295E-2</v>
      </c>
      <c r="C16" s="69">
        <v>1.3792012753074406E-2</v>
      </c>
      <c r="D16" s="69">
        <v>1.2487718502186985E-2</v>
      </c>
      <c r="E16" s="69">
        <v>2.0332666003039731E-2</v>
      </c>
      <c r="F16" s="69">
        <v>3.7487257303828757E-2</v>
      </c>
      <c r="G16" s="11"/>
      <c r="H16" s="69">
        <f t="shared" si="26"/>
        <v>2.4999538801641772E-2</v>
      </c>
      <c r="I16" s="69">
        <f>'RD T1'!E44</f>
        <v>9.130845464947043E-3</v>
      </c>
      <c r="J16" s="69">
        <f t="shared" si="27"/>
        <v>3.4130384266588813E-2</v>
      </c>
      <c r="L16" t="str">
        <f t="shared" si="28"/>
        <v>33 Protective service occupations</v>
      </c>
      <c r="M16" s="69">
        <v>0.13150442540868212</v>
      </c>
      <c r="N16" s="69">
        <v>0.17527950218387525</v>
      </c>
      <c r="O16" s="69">
        <v>0.16169435118720629</v>
      </c>
      <c r="P16" s="69">
        <v>0.25023901831833506</v>
      </c>
      <c r="Q16" s="69">
        <v>0.43969786507497793</v>
      </c>
      <c r="R16" s="11"/>
      <c r="S16" s="69">
        <f t="shared" si="29"/>
        <v>0.27800351388777167</v>
      </c>
      <c r="T16" s="69">
        <f>'RD T1'!E73</f>
        <v>9.6859680183287319E-2</v>
      </c>
      <c r="U16" s="69">
        <f t="shared" si="30"/>
        <v>0.374863194071059</v>
      </c>
      <c r="W16" t="str">
        <f t="shared" si="31"/>
        <v>33 Protective service occupations</v>
      </c>
      <c r="X16" s="69">
        <v>0.59999915600637954</v>
      </c>
      <c r="Y16" s="69">
        <v>0.61274591061397021</v>
      </c>
      <c r="Z16" s="69">
        <v>0.72172889454908096</v>
      </c>
      <c r="AA16" s="69">
        <v>0.93899807243754096</v>
      </c>
      <c r="AB16" s="69">
        <v>1.3714762821276547</v>
      </c>
      <c r="AC16" s="69"/>
      <c r="AD16" s="69">
        <f t="shared" si="32"/>
        <v>0.64974738757857375</v>
      </c>
      <c r="AE16" s="69">
        <f>'RD T1'!E102</f>
        <v>0.45191378942368204</v>
      </c>
      <c r="AF16" s="69">
        <f t="shared" si="33"/>
        <v>1.1016611770022557</v>
      </c>
      <c r="AH16" t="str">
        <f t="shared" si="34"/>
        <v>33 Protective service occupations</v>
      </c>
      <c r="AI16" s="69">
        <v>0.1657046972627578</v>
      </c>
      <c r="AJ16" s="69">
        <v>0.17714323900740395</v>
      </c>
      <c r="AK16" s="69">
        <v>0.2061652265949078</v>
      </c>
      <c r="AL16" s="69">
        <v>0.2660068670955601</v>
      </c>
      <c r="AM16" s="69">
        <v>0.37863576832383866</v>
      </c>
      <c r="AN16" s="69"/>
      <c r="AO16" s="69">
        <f t="shared" si="35"/>
        <v>0.17247054172893087</v>
      </c>
      <c r="AP16" s="69">
        <f>'RD T1'!E131</f>
        <v>0.11049850450821264</v>
      </c>
      <c r="AQ16" s="69">
        <f t="shared" si="36"/>
        <v>0.28296904623714347</v>
      </c>
      <c r="AS16" t="str">
        <f t="shared" si="37"/>
        <v>33 Protective service occupations</v>
      </c>
      <c r="AT16" s="69">
        <v>0.16117548547050875</v>
      </c>
      <c r="AU16" s="69">
        <v>0.14037934821478906</v>
      </c>
      <c r="AV16" s="69">
        <v>0.16084621280120504</v>
      </c>
      <c r="AW16" s="69">
        <v>0.18172921256851868</v>
      </c>
      <c r="AX16" s="69">
        <v>0.22169868997871095</v>
      </c>
      <c r="AY16" s="69"/>
      <c r="AZ16" s="69">
        <f t="shared" si="38"/>
        <v>6.0852477177505915E-2</v>
      </c>
      <c r="BA16" s="69">
        <f>'RD T1'!E160</f>
        <v>7.4571635826693738E-2</v>
      </c>
      <c r="BB16" s="69">
        <f t="shared" si="39"/>
        <v>0.13542411300419965</v>
      </c>
      <c r="BD16" t="str">
        <f t="shared" si="40"/>
        <v>33 Protective service occupations</v>
      </c>
      <c r="BE16" s="69">
        <v>0.49826264902187695</v>
      </c>
      <c r="BF16" s="69">
        <v>0.56407570054854828</v>
      </c>
      <c r="BG16" s="69">
        <v>0.59162025952575892</v>
      </c>
      <c r="BH16" s="69">
        <v>0.69537225092605859</v>
      </c>
      <c r="BI16" s="69">
        <v>0.74748757848730452</v>
      </c>
      <c r="BJ16" s="69"/>
      <c r="BK16" s="69">
        <f t="shared" si="41"/>
        <v>0.1558673189615456</v>
      </c>
      <c r="BL16" s="69">
        <f>'RD T1'!E189</f>
        <v>0.18239874703406928</v>
      </c>
      <c r="BM16" s="69">
        <f t="shared" si="42"/>
        <v>0.33826606599561487</v>
      </c>
      <c r="BO16" t="str">
        <f t="shared" si="43"/>
        <v>33 Protective service occupations</v>
      </c>
      <c r="BP16" s="69">
        <v>0.63682181974154783</v>
      </c>
      <c r="BQ16" s="69">
        <v>0.70988462229949045</v>
      </c>
      <c r="BR16" s="69">
        <v>0.68944458549011811</v>
      </c>
      <c r="BS16" s="69">
        <v>0.8173577562254799</v>
      </c>
      <c r="BT16" s="69">
        <v>0.74822204167195905</v>
      </c>
      <c r="BU16" s="69"/>
      <c r="BV16" s="69">
        <f t="shared" si="44"/>
        <v>5.8777456181840937E-2</v>
      </c>
      <c r="BW16" s="69">
        <f>'RD T1'!E218</f>
        <v>0.24315070623922941</v>
      </c>
      <c r="BX16" s="69">
        <f t="shared" si="45"/>
        <v>0.30192816242107035</v>
      </c>
      <c r="BZ16" t="str">
        <f t="shared" si="46"/>
        <v>33 Protective service occupations</v>
      </c>
      <c r="CA16" s="69">
        <v>0.36010307368747213</v>
      </c>
      <c r="CB16" s="69">
        <v>0.37312603632188268</v>
      </c>
      <c r="CC16" s="69">
        <v>0.38290485572297689</v>
      </c>
      <c r="CD16" s="69">
        <v>0.38664453789790243</v>
      </c>
      <c r="CE16" s="69">
        <v>0.2439117706607645</v>
      </c>
      <c r="CF16" s="69"/>
      <c r="CG16" s="69">
        <f t="shared" si="47"/>
        <v>-0.13899308506221239</v>
      </c>
      <c r="CH16" s="69">
        <f>'RD T1'!E247</f>
        <v>0.11670344312263073</v>
      </c>
      <c r="CI16" s="69">
        <f t="shared" si="48"/>
        <v>-2.2289641939581661E-2</v>
      </c>
      <c r="CK16" t="str">
        <f t="shared" si="49"/>
        <v>33 Protective service occupations</v>
      </c>
      <c r="CL16" s="69">
        <v>9.2472233839918913E-2</v>
      </c>
      <c r="CM16" s="69">
        <v>7.6519685443853125E-2</v>
      </c>
      <c r="CN16" s="69">
        <v>8.5709876995117742E-2</v>
      </c>
      <c r="CO16" s="69">
        <v>6.7958777528112385E-2</v>
      </c>
      <c r="CP16" s="69">
        <v>5.6428641615294005E-2</v>
      </c>
      <c r="CQ16" s="69"/>
      <c r="CR16" s="69">
        <f t="shared" si="50"/>
        <v>-2.9281235379823738E-2</v>
      </c>
      <c r="CS16" s="69">
        <f>'RD T1'!E276</f>
        <v>1.5727832426361256E-2</v>
      </c>
      <c r="CT16" s="69">
        <f t="shared" si="51"/>
        <v>-1.3553402953462482E-2</v>
      </c>
    </row>
    <row r="17" spans="1:98" x14ac:dyDescent="0.2">
      <c r="A17" s="10" t="str">
        <f>name!D13</f>
        <v>34 Culture, media and sports occupations</v>
      </c>
      <c r="B17" s="69">
        <v>2.8869305778763614E-2</v>
      </c>
      <c r="C17" s="69">
        <v>4.6459211187710535E-2</v>
      </c>
      <c r="D17" s="69">
        <v>4.6679048639104298E-2</v>
      </c>
      <c r="E17" s="69">
        <v>5.6454935387442853E-2</v>
      </c>
      <c r="F17" s="69">
        <v>8.2231324536313224E-2</v>
      </c>
      <c r="G17" s="11"/>
      <c r="H17" s="69">
        <f t="shared" si="26"/>
        <v>3.5552275897208926E-2</v>
      </c>
      <c r="I17" s="69">
        <f>'RD T1'!E45</f>
        <v>3.1821781921388174E-2</v>
      </c>
      <c r="J17" s="69">
        <f t="shared" si="27"/>
        <v>6.7374057818597094E-2</v>
      </c>
      <c r="L17" t="str">
        <f t="shared" si="28"/>
        <v>34 Culture, media and sports occupations</v>
      </c>
      <c r="M17" s="69">
        <v>0.62910916433698727</v>
      </c>
      <c r="N17" s="69">
        <v>0.93126003017424175</v>
      </c>
      <c r="O17" s="69">
        <v>0.92674242762949854</v>
      </c>
      <c r="P17" s="69">
        <v>1.0316780081191312</v>
      </c>
      <c r="Q17" s="69">
        <v>1.4526896187165135</v>
      </c>
      <c r="R17" s="11"/>
      <c r="S17" s="69">
        <f t="shared" si="29"/>
        <v>0.52594719108701493</v>
      </c>
      <c r="T17" s="69">
        <f>'RD T1'!E74</f>
        <v>0.56762449930839276</v>
      </c>
      <c r="U17" s="69">
        <f t="shared" si="30"/>
        <v>1.0935716903954078</v>
      </c>
      <c r="W17" t="str">
        <f t="shared" si="31"/>
        <v>34 Culture, media and sports occupations</v>
      </c>
      <c r="X17" s="69">
        <v>1.8027370148011117</v>
      </c>
      <c r="Y17" s="69">
        <v>1.8696451689742559</v>
      </c>
      <c r="Z17" s="69">
        <v>1.9639249104404142</v>
      </c>
      <c r="AA17" s="69">
        <v>1.867739956580392</v>
      </c>
      <c r="AB17" s="69">
        <v>2.0806111252371422</v>
      </c>
      <c r="AC17" s="69"/>
      <c r="AD17" s="69">
        <f t="shared" si="32"/>
        <v>0.11668621479672803</v>
      </c>
      <c r="AE17" s="69">
        <f>'RD T1'!E103</f>
        <v>0.94928861356837746</v>
      </c>
      <c r="AF17" s="69">
        <f t="shared" si="33"/>
        <v>1.0659748283651056</v>
      </c>
      <c r="AH17" t="str">
        <f t="shared" si="34"/>
        <v>34 Culture, media and sports occupations</v>
      </c>
      <c r="AI17" s="69">
        <v>0.24415368735443313</v>
      </c>
      <c r="AJ17" s="69">
        <v>0.24460280466770859</v>
      </c>
      <c r="AK17" s="69">
        <v>0.29071595320924959</v>
      </c>
      <c r="AL17" s="69">
        <v>0.28818340420966931</v>
      </c>
      <c r="AM17" s="69">
        <v>0.38017205037401636</v>
      </c>
      <c r="AN17" s="69"/>
      <c r="AO17" s="69">
        <f t="shared" si="35"/>
        <v>8.9456097164766768E-2</v>
      </c>
      <c r="AP17" s="69">
        <f>'RD T1'!E132</f>
        <v>0.16211046807180177</v>
      </c>
      <c r="AQ17" s="69">
        <f t="shared" si="36"/>
        <v>0.25156656523656851</v>
      </c>
      <c r="AS17" t="str">
        <f t="shared" si="37"/>
        <v>34 Culture, media and sports occupations</v>
      </c>
      <c r="AT17" s="69">
        <v>0.30643077751533782</v>
      </c>
      <c r="AU17" s="69">
        <v>0.29592537486614151</v>
      </c>
      <c r="AV17" s="69">
        <v>0.30811906936497224</v>
      </c>
      <c r="AW17" s="69">
        <v>0.26828109129075234</v>
      </c>
      <c r="AX17" s="69">
        <v>0.27880358214900236</v>
      </c>
      <c r="AY17" s="69"/>
      <c r="AZ17" s="69">
        <f t="shared" si="38"/>
        <v>-2.9315487215969882E-2</v>
      </c>
      <c r="BA17" s="69">
        <f>'RD T1'!E161</f>
        <v>0.12995741457415452</v>
      </c>
      <c r="BB17" s="69">
        <f t="shared" si="39"/>
        <v>0.10064192735818464</v>
      </c>
      <c r="BD17" t="str">
        <f t="shared" si="40"/>
        <v>34 Culture, media and sports occupations</v>
      </c>
      <c r="BE17" s="69">
        <v>0.80765309054577961</v>
      </c>
      <c r="BF17" s="69">
        <v>0.87829493309855866</v>
      </c>
      <c r="BG17" s="69">
        <v>0.90638341068320416</v>
      </c>
      <c r="BH17" s="69">
        <v>0.83971789551159959</v>
      </c>
      <c r="BI17" s="69">
        <v>0.93384575460459784</v>
      </c>
      <c r="BJ17" s="69"/>
      <c r="BK17" s="69">
        <f t="shared" si="41"/>
        <v>2.7462343921393684E-2</v>
      </c>
      <c r="BL17" s="69">
        <f>'RD T1'!E190</f>
        <v>0.34726516589217377</v>
      </c>
      <c r="BM17" s="69">
        <f t="shared" si="42"/>
        <v>0.37472750981356745</v>
      </c>
      <c r="BO17" t="str">
        <f t="shared" si="43"/>
        <v>34 Culture, media and sports occupations</v>
      </c>
      <c r="BP17" s="69">
        <v>0.46171555086842841</v>
      </c>
      <c r="BQ17" s="69">
        <v>0.44310419855560046</v>
      </c>
      <c r="BR17" s="69">
        <v>0.39258409704205643</v>
      </c>
      <c r="BS17" s="69">
        <v>0.3300171430768894</v>
      </c>
      <c r="BT17" s="69">
        <v>0.24644839070182936</v>
      </c>
      <c r="BU17" s="69"/>
      <c r="BV17" s="69">
        <f t="shared" si="44"/>
        <v>-0.14613570634022707</v>
      </c>
      <c r="BW17" s="69">
        <f>'RD T1'!E219</f>
        <v>0.1177655051637739</v>
      </c>
      <c r="BX17" s="69">
        <f t="shared" si="45"/>
        <v>-2.8370201176453169E-2</v>
      </c>
      <c r="BZ17" t="str">
        <f t="shared" si="46"/>
        <v>34 Culture, media and sports occupations</v>
      </c>
      <c r="CA17" s="69">
        <v>0.33179381993878743</v>
      </c>
      <c r="CB17" s="69">
        <v>0.30745153222010296</v>
      </c>
      <c r="CC17" s="69">
        <v>0.29833655955762983</v>
      </c>
      <c r="CD17" s="69">
        <v>0.2110342922828127</v>
      </c>
      <c r="CE17" s="69">
        <v>0.1171543711667527</v>
      </c>
      <c r="CF17" s="69"/>
      <c r="CG17" s="69">
        <f t="shared" si="47"/>
        <v>-0.18118218839087713</v>
      </c>
      <c r="CH17" s="69">
        <f>'RD T1'!E248</f>
        <v>6.7163617652034768E-2</v>
      </c>
      <c r="CI17" s="69">
        <f t="shared" si="48"/>
        <v>-0.11401857073884236</v>
      </c>
      <c r="CK17" t="str">
        <f t="shared" si="49"/>
        <v>34 Culture, media and sports occupations</v>
      </c>
      <c r="CL17" s="69">
        <v>0.16822782138350287</v>
      </c>
      <c r="CM17" s="69">
        <v>0.18631887820742904</v>
      </c>
      <c r="CN17" s="69">
        <v>0.19870641976910644</v>
      </c>
      <c r="CO17" s="69">
        <v>0.12431279683712206</v>
      </c>
      <c r="CP17" s="69">
        <v>9.487970564082357E-2</v>
      </c>
      <c r="CQ17" s="69"/>
      <c r="CR17" s="69">
        <f t="shared" si="50"/>
        <v>-0.10382671412828287</v>
      </c>
      <c r="CS17" s="69">
        <f>'RD T1'!E277</f>
        <v>4.4412164589744306E-2</v>
      </c>
      <c r="CT17" s="69">
        <f t="shared" si="51"/>
        <v>-5.9414549538538565E-2</v>
      </c>
    </row>
    <row r="18" spans="1:98" x14ac:dyDescent="0.2">
      <c r="A18" s="10" t="str">
        <f>name!D14</f>
        <v>35 Business and public service associate professionals</v>
      </c>
      <c r="B18" s="69">
        <v>0.15877978019211686</v>
      </c>
      <c r="C18" s="69">
        <v>0.2290790596374471</v>
      </c>
      <c r="D18" s="69">
        <v>0.21502093232613814</v>
      </c>
      <c r="E18" s="69">
        <v>0.27389937624679672</v>
      </c>
      <c r="F18" s="69">
        <v>0.44177395885873616</v>
      </c>
      <c r="G18" s="11"/>
      <c r="H18" s="69">
        <f t="shared" si="26"/>
        <v>0.22675302653259802</v>
      </c>
      <c r="I18" s="69">
        <f>'RD T1'!E46</f>
        <v>0.14710433329479322</v>
      </c>
      <c r="J18" s="69">
        <f t="shared" si="27"/>
        <v>0.37385735982739121</v>
      </c>
      <c r="L18" t="str">
        <f t="shared" si="28"/>
        <v>35 Business and public service associate professionals</v>
      </c>
      <c r="M18" s="69">
        <v>1.5858864490082367</v>
      </c>
      <c r="N18" s="69">
        <v>2.2802064637052513</v>
      </c>
      <c r="O18" s="69">
        <v>2.2233727812537403</v>
      </c>
      <c r="P18" s="69">
        <v>2.6893880709330094</v>
      </c>
      <c r="Q18" s="69">
        <v>3.9973936775169419</v>
      </c>
      <c r="R18" s="11"/>
      <c r="S18" s="69">
        <f t="shared" si="29"/>
        <v>1.7740208962632016</v>
      </c>
      <c r="T18" s="69">
        <f>'RD T1'!E75</f>
        <v>1.44850551167709</v>
      </c>
      <c r="U18" s="69">
        <f t="shared" si="30"/>
        <v>3.2225264079402915</v>
      </c>
      <c r="W18" t="str">
        <f t="shared" si="31"/>
        <v>35 Business and public service associate professionals</v>
      </c>
      <c r="X18" s="69">
        <v>4.0363268046834504</v>
      </c>
      <c r="Y18" s="69">
        <v>4.0215370451934707</v>
      </c>
      <c r="Z18" s="69">
        <v>4.4325639735509066</v>
      </c>
      <c r="AA18" s="69">
        <v>4.2655765272546384</v>
      </c>
      <c r="AB18" s="69">
        <v>4.4937622540960529</v>
      </c>
      <c r="AC18" s="69"/>
      <c r="AD18" s="69">
        <f t="shared" si="32"/>
        <v>6.1198280545146311E-2</v>
      </c>
      <c r="AE18" s="69">
        <f>'RD T1'!E104</f>
        <v>2.2435079525418509</v>
      </c>
      <c r="AF18" s="69">
        <f t="shared" si="33"/>
        <v>2.3047062330869972</v>
      </c>
      <c r="AH18" t="str">
        <f t="shared" si="34"/>
        <v>35 Business and public service associate professionals</v>
      </c>
      <c r="AI18" s="69">
        <v>1.097742902613267</v>
      </c>
      <c r="AJ18" s="69">
        <v>1.1675154017709075</v>
      </c>
      <c r="AK18" s="69">
        <v>1.348170654185969</v>
      </c>
      <c r="AL18" s="69">
        <v>1.3245215334384965</v>
      </c>
      <c r="AM18" s="69">
        <v>1.4699228550052199</v>
      </c>
      <c r="AN18" s="69"/>
      <c r="AO18" s="69">
        <f t="shared" si="35"/>
        <v>0.12175220081925087</v>
      </c>
      <c r="AP18" s="69">
        <f>'RD T1'!E133</f>
        <v>0.67694541157216825</v>
      </c>
      <c r="AQ18" s="69">
        <f t="shared" si="36"/>
        <v>0.79869761239141912</v>
      </c>
      <c r="AS18" t="str">
        <f t="shared" si="37"/>
        <v>35 Business and public service associate professionals</v>
      </c>
      <c r="AT18" s="69">
        <v>1.0436532091115618</v>
      </c>
      <c r="AU18" s="69">
        <v>1.0530101697621375</v>
      </c>
      <c r="AV18" s="69">
        <v>1.1709776124811644</v>
      </c>
      <c r="AW18" s="69">
        <v>1.1248982876657303</v>
      </c>
      <c r="AX18" s="69">
        <v>1.2354660863060918</v>
      </c>
      <c r="AY18" s="69"/>
      <c r="AZ18" s="69">
        <f t="shared" si="38"/>
        <v>6.4488473824927395E-2</v>
      </c>
      <c r="BA18" s="69">
        <f>'RD T1'!E162</f>
        <v>0.5562699117637514</v>
      </c>
      <c r="BB18" s="69">
        <f t="shared" si="39"/>
        <v>0.6207583855886788</v>
      </c>
      <c r="BD18" t="str">
        <f t="shared" si="40"/>
        <v>35 Business and public service associate professionals</v>
      </c>
      <c r="BE18" s="69">
        <v>2.8941283593098346</v>
      </c>
      <c r="BF18" s="69">
        <v>3.3355998177598889</v>
      </c>
      <c r="BG18" s="69">
        <v>3.3660587865345577</v>
      </c>
      <c r="BH18" s="69">
        <v>3.1401053767733211</v>
      </c>
      <c r="BI18" s="69">
        <v>3.0413945081263472</v>
      </c>
      <c r="BJ18" s="69"/>
      <c r="BK18" s="69">
        <f t="shared" si="41"/>
        <v>-0.32466427840821055</v>
      </c>
      <c r="BL18" s="69">
        <f>'RD T1'!E191</f>
        <v>1.3121590204199098</v>
      </c>
      <c r="BM18" s="69">
        <f t="shared" si="42"/>
        <v>0.98749474201169929</v>
      </c>
      <c r="BO18" t="str">
        <f t="shared" si="43"/>
        <v>35 Business and public service associate professionals</v>
      </c>
      <c r="BP18" s="69">
        <v>2.624003547499969</v>
      </c>
      <c r="BQ18" s="69">
        <v>2.8596444623869126</v>
      </c>
      <c r="BR18" s="69">
        <v>2.6240599752590255</v>
      </c>
      <c r="BS18" s="69">
        <v>2.42413179733814</v>
      </c>
      <c r="BT18" s="69">
        <v>2.0246768434542086</v>
      </c>
      <c r="BU18" s="69"/>
      <c r="BV18" s="69">
        <f t="shared" si="44"/>
        <v>-0.59938313180481684</v>
      </c>
      <c r="BW18" s="69">
        <f>'RD T1'!E220</f>
        <v>0.96739321705015757</v>
      </c>
      <c r="BX18" s="69">
        <f t="shared" si="45"/>
        <v>0.36801008524534073</v>
      </c>
      <c r="BZ18" t="str">
        <f t="shared" si="46"/>
        <v>35 Business and public service associate professionals</v>
      </c>
      <c r="CA18" s="69">
        <v>1.5597883244677797</v>
      </c>
      <c r="CB18" s="69">
        <v>1.6789962991314398</v>
      </c>
      <c r="CC18" s="69">
        <v>1.6499032185803224</v>
      </c>
      <c r="CD18" s="69">
        <v>1.2989145221685892</v>
      </c>
      <c r="CE18" s="69">
        <v>0.83221131789388458</v>
      </c>
      <c r="CF18" s="69"/>
      <c r="CG18" s="69">
        <f t="shared" si="47"/>
        <v>-0.81769190068643782</v>
      </c>
      <c r="CH18" s="69">
        <f>'RD T1'!E249</f>
        <v>0.43404516576492719</v>
      </c>
      <c r="CI18" s="69">
        <f t="shared" si="48"/>
        <v>-0.38364673492151063</v>
      </c>
      <c r="CK18" t="str">
        <f t="shared" si="49"/>
        <v>35 Business and public service associate professionals</v>
      </c>
      <c r="CL18" s="69">
        <v>0.5129450834327971</v>
      </c>
      <c r="CM18" s="69">
        <v>0.52941592737929599</v>
      </c>
      <c r="CN18" s="69">
        <v>0.61064943778196912</v>
      </c>
      <c r="CO18" s="69">
        <v>0.40349250178369567</v>
      </c>
      <c r="CP18" s="69">
        <v>0.37904669963785209</v>
      </c>
      <c r="CQ18" s="69"/>
      <c r="CR18" s="69">
        <f t="shared" si="50"/>
        <v>-0.23160273814411703</v>
      </c>
      <c r="CS18" s="69">
        <f>'RD T1'!E278</f>
        <v>0.14013271241670575</v>
      </c>
      <c r="CT18" s="69">
        <f t="shared" si="51"/>
        <v>-9.147002572741128E-2</v>
      </c>
    </row>
    <row r="19" spans="1:98" x14ac:dyDescent="0.2">
      <c r="A19" s="10" t="str">
        <f>name!D15</f>
        <v>41 Administrative occupations</v>
      </c>
      <c r="B19" s="69">
        <v>0.12291049613634911</v>
      </c>
      <c r="C19" s="69">
        <v>0.17347818718439253</v>
      </c>
      <c r="D19" s="69">
        <v>0.18246918968767792</v>
      </c>
      <c r="E19" s="69">
        <v>0.23231503006680732</v>
      </c>
      <c r="F19" s="69">
        <v>0.38628457726598098</v>
      </c>
      <c r="G19" s="11"/>
      <c r="H19" s="69">
        <f t="shared" si="26"/>
        <v>0.20381538757830306</v>
      </c>
      <c r="I19" s="69">
        <f>'RD T1'!E47</f>
        <v>0.1362271065457778</v>
      </c>
      <c r="J19" s="69">
        <f t="shared" si="27"/>
        <v>0.34004249412408083</v>
      </c>
      <c r="L19" t="str">
        <f t="shared" si="28"/>
        <v>41 Administrative occupations</v>
      </c>
      <c r="M19" s="69">
        <v>1.2221297273800555</v>
      </c>
      <c r="N19" s="69">
        <v>1.7016527117687157</v>
      </c>
      <c r="O19" s="69">
        <v>1.8383863125979576</v>
      </c>
      <c r="P19" s="69">
        <v>2.2375921512536778</v>
      </c>
      <c r="Q19" s="69">
        <v>3.2916338366356865</v>
      </c>
      <c r="R19" s="11"/>
      <c r="S19" s="69">
        <f t="shared" si="29"/>
        <v>1.4532475240377289</v>
      </c>
      <c r="T19" s="69">
        <f>'RD T1'!E76</f>
        <v>1.2845723452627988</v>
      </c>
      <c r="U19" s="69">
        <f t="shared" si="30"/>
        <v>2.7378198693005276</v>
      </c>
      <c r="W19" t="str">
        <f t="shared" si="31"/>
        <v>41 Administrative occupations</v>
      </c>
      <c r="X19" s="69">
        <v>4.9099473879815054</v>
      </c>
      <c r="Y19" s="69">
        <v>4.7775483528415732</v>
      </c>
      <c r="Z19" s="69">
        <v>5.7247391620538659</v>
      </c>
      <c r="AA19" s="69">
        <v>5.8295834806813689</v>
      </c>
      <c r="AB19" s="69">
        <v>6.7768901383815754</v>
      </c>
      <c r="AC19" s="69"/>
      <c r="AD19" s="69">
        <f t="shared" si="32"/>
        <v>1.0521509763277095</v>
      </c>
      <c r="AE19" s="69">
        <f>'RD T1'!E105</f>
        <v>3.457347892093753</v>
      </c>
      <c r="AF19" s="69">
        <f t="shared" si="33"/>
        <v>4.5094988684214625</v>
      </c>
      <c r="AH19" t="str">
        <f t="shared" si="34"/>
        <v>41 Administrative occupations</v>
      </c>
      <c r="AI19" s="69">
        <v>1.716344645893165</v>
      </c>
      <c r="AJ19" s="69">
        <v>1.7173850727688798</v>
      </c>
      <c r="AK19" s="69">
        <v>2.090248334361184</v>
      </c>
      <c r="AL19" s="69">
        <v>2.0875532359629063</v>
      </c>
      <c r="AM19" s="69">
        <v>2.4040685218811277</v>
      </c>
      <c r="AN19" s="69"/>
      <c r="AO19" s="69">
        <f t="shared" si="35"/>
        <v>0.31382018751994378</v>
      </c>
      <c r="AP19" s="69">
        <f>'RD T1'!E134</f>
        <v>1.3142548110842283</v>
      </c>
      <c r="AQ19" s="69">
        <f t="shared" si="36"/>
        <v>1.628074998604172</v>
      </c>
      <c r="AS19" t="str">
        <f t="shared" si="37"/>
        <v>41 Administrative occupations</v>
      </c>
      <c r="AT19" s="69">
        <v>1.7395319887132636</v>
      </c>
      <c r="AU19" s="69">
        <v>1.6693557621077466</v>
      </c>
      <c r="AV19" s="69">
        <v>2.025649611091608</v>
      </c>
      <c r="AW19" s="69">
        <v>1.9793511754068083</v>
      </c>
      <c r="AX19" s="69">
        <v>2.2709387517569488</v>
      </c>
      <c r="AY19" s="69"/>
      <c r="AZ19" s="69">
        <f t="shared" si="38"/>
        <v>0.2452891406653408</v>
      </c>
      <c r="BA19" s="69">
        <f>'RD T1'!E163</f>
        <v>1.1571390229410432</v>
      </c>
      <c r="BB19" s="69">
        <f t="shared" si="39"/>
        <v>1.402428163606384</v>
      </c>
      <c r="BD19" t="str">
        <f t="shared" si="40"/>
        <v>41 Administrative occupations</v>
      </c>
      <c r="BE19" s="69">
        <v>5.5584732356238309</v>
      </c>
      <c r="BF19" s="69">
        <v>5.8380366057843416</v>
      </c>
      <c r="BG19" s="69">
        <v>5.8955046571942953</v>
      </c>
      <c r="BH19" s="69">
        <v>5.3209366495468169</v>
      </c>
      <c r="BI19" s="69">
        <v>4.6839165206740363</v>
      </c>
      <c r="BJ19" s="69"/>
      <c r="BK19" s="69">
        <f t="shared" si="41"/>
        <v>-1.211588136520259</v>
      </c>
      <c r="BL19" s="69">
        <f>'RD T1'!E192</f>
        <v>2.3892081022639271</v>
      </c>
      <c r="BM19" s="69">
        <f t="shared" si="42"/>
        <v>1.1776199657436681</v>
      </c>
      <c r="BO19" t="str">
        <f t="shared" si="43"/>
        <v>41 Administrative occupations</v>
      </c>
      <c r="BP19" s="69">
        <v>7.2226293187605144</v>
      </c>
      <c r="BQ19" s="69">
        <v>7.4449748555419228</v>
      </c>
      <c r="BR19" s="69">
        <v>6.8133627998811219</v>
      </c>
      <c r="BS19" s="69">
        <v>6.2530658232736922</v>
      </c>
      <c r="BT19" s="69">
        <v>4.7253369908135436</v>
      </c>
      <c r="BU19" s="69"/>
      <c r="BV19" s="69">
        <f t="shared" si="44"/>
        <v>-2.0880258090675783</v>
      </c>
      <c r="BW19" s="69">
        <f>'RD T1'!E221</f>
        <v>2.6286857338322278</v>
      </c>
      <c r="BX19" s="69">
        <f t="shared" si="45"/>
        <v>0.54065992476464952</v>
      </c>
      <c r="BZ19" t="str">
        <f t="shared" si="46"/>
        <v>41 Administrative occupations</v>
      </c>
      <c r="CA19" s="69">
        <v>3.8019859682111368</v>
      </c>
      <c r="CB19" s="69">
        <v>3.2285374186214817</v>
      </c>
      <c r="CC19" s="69">
        <v>2.9410436581659392</v>
      </c>
      <c r="CD19" s="69">
        <v>2.0753169176153357</v>
      </c>
      <c r="CE19" s="69">
        <v>0.76933247818331563</v>
      </c>
      <c r="CF19" s="69"/>
      <c r="CG19" s="69">
        <f t="shared" si="47"/>
        <v>-2.1717111799826236</v>
      </c>
      <c r="CH19" s="69">
        <f>'RD T1'!E250</f>
        <v>0.6455324439856992</v>
      </c>
      <c r="CI19" s="69">
        <f t="shared" si="48"/>
        <v>-1.5261787359969246</v>
      </c>
      <c r="CK19" t="str">
        <f t="shared" si="49"/>
        <v>41 Administrative occupations</v>
      </c>
      <c r="CL19" s="69">
        <v>1.3930118240958165</v>
      </c>
      <c r="CM19" s="69">
        <v>1.1977618176470934</v>
      </c>
      <c r="CN19" s="69">
        <v>1.365228822962044</v>
      </c>
      <c r="CO19" s="69">
        <v>0.91761200604491466</v>
      </c>
      <c r="CP19" s="69">
        <v>0.72292257924453263</v>
      </c>
      <c r="CQ19" s="69"/>
      <c r="CR19" s="69">
        <f t="shared" si="50"/>
        <v>-0.64230624371751133</v>
      </c>
      <c r="CS19" s="69">
        <f>'RD T1'!E279</f>
        <v>0.29912214626967387</v>
      </c>
      <c r="CT19" s="69">
        <f t="shared" si="51"/>
        <v>-0.34318409744783746</v>
      </c>
    </row>
    <row r="20" spans="1:98" x14ac:dyDescent="0.2">
      <c r="A20" s="10" t="str">
        <f>name!D16</f>
        <v>42 Secretarial and related occupations</v>
      </c>
      <c r="B20" s="69">
        <v>9.9769531087329447E-3</v>
      </c>
      <c r="C20" s="69">
        <v>1.3053888231086308E-2</v>
      </c>
      <c r="D20" s="69">
        <v>1.5265655609225303E-2</v>
      </c>
      <c r="E20" s="69">
        <v>2.3463308047683765E-2</v>
      </c>
      <c r="F20" s="69">
        <v>4.0512203953309692E-2</v>
      </c>
      <c r="G20" s="11"/>
      <c r="H20" s="69">
        <f t="shared" si="26"/>
        <v>2.5246548344084387E-2</v>
      </c>
      <c r="I20" s="69">
        <f>'RD T1'!E48</f>
        <v>1.6209945095607286E-2</v>
      </c>
      <c r="J20" s="69">
        <f t="shared" si="27"/>
        <v>4.1456493439691669E-2</v>
      </c>
      <c r="L20" t="str">
        <f t="shared" si="28"/>
        <v>42 Secretarial and related occupations</v>
      </c>
      <c r="M20" s="69">
        <v>0.19957751655788056</v>
      </c>
      <c r="N20" s="69">
        <v>0.26070968972719077</v>
      </c>
      <c r="O20" s="69">
        <v>0.29634502697056125</v>
      </c>
      <c r="P20" s="69">
        <v>0.42150959414071387</v>
      </c>
      <c r="Q20" s="69">
        <v>0.40952698853451458</v>
      </c>
      <c r="R20" s="11"/>
      <c r="S20" s="69">
        <f t="shared" si="29"/>
        <v>0.11318196156395333</v>
      </c>
      <c r="T20" s="69">
        <f>'RD T1'!E77</f>
        <v>0.21808566994576822</v>
      </c>
      <c r="U20" s="69">
        <f t="shared" si="30"/>
        <v>0.33126763150972155</v>
      </c>
      <c r="W20" t="str">
        <f t="shared" si="31"/>
        <v>42 Secretarial and related occupations</v>
      </c>
      <c r="X20" s="69">
        <v>0.78893026209223072</v>
      </c>
      <c r="Y20" s="69">
        <v>0.7531506637392239</v>
      </c>
      <c r="Z20" s="69">
        <v>0.9043720069578568</v>
      </c>
      <c r="AA20" s="69">
        <v>1.2534111036978699</v>
      </c>
      <c r="AB20" s="69">
        <v>1.6887723773534866</v>
      </c>
      <c r="AC20" s="69"/>
      <c r="AD20" s="69">
        <f t="shared" si="32"/>
        <v>0.78440037039562982</v>
      </c>
      <c r="AE20" s="69">
        <f>'RD T1'!E106</f>
        <v>0.86125825546014922</v>
      </c>
      <c r="AF20" s="69">
        <f t="shared" si="33"/>
        <v>1.645658625855779</v>
      </c>
      <c r="AH20" t="str">
        <f t="shared" si="34"/>
        <v>42 Secretarial and related occupations</v>
      </c>
      <c r="AI20" s="69">
        <v>0.36637383744917379</v>
      </c>
      <c r="AJ20" s="69">
        <v>0.32574723032066133</v>
      </c>
      <c r="AK20" s="69">
        <v>0.40632130048439891</v>
      </c>
      <c r="AL20" s="69">
        <v>0.50548306081047667</v>
      </c>
      <c r="AM20" s="69">
        <v>0.549354084305544</v>
      </c>
      <c r="AN20" s="69"/>
      <c r="AO20" s="69">
        <f t="shared" si="35"/>
        <v>0.14303278382114509</v>
      </c>
      <c r="AP20" s="69">
        <f>'RD T1'!E135</f>
        <v>0.31177218194417</v>
      </c>
      <c r="AQ20" s="69">
        <f t="shared" si="36"/>
        <v>0.45480496576531509</v>
      </c>
      <c r="AS20" t="str">
        <f t="shared" si="37"/>
        <v>42 Secretarial and related occupations</v>
      </c>
      <c r="AT20" s="69">
        <v>0.31986015668250756</v>
      </c>
      <c r="AU20" s="69">
        <v>0.26150267359458851</v>
      </c>
      <c r="AV20" s="69">
        <v>0.32453137759396183</v>
      </c>
      <c r="AW20" s="69">
        <v>0.38048681381714761</v>
      </c>
      <c r="AX20" s="69">
        <v>0.39936756339565233</v>
      </c>
      <c r="AY20" s="69"/>
      <c r="AZ20" s="69">
        <f t="shared" si="38"/>
        <v>7.4836185801690491E-2</v>
      </c>
      <c r="BA20" s="69">
        <f>'RD T1'!E164</f>
        <v>0.2178940939622144</v>
      </c>
      <c r="BB20" s="69">
        <f t="shared" si="39"/>
        <v>0.29273027976390487</v>
      </c>
      <c r="BD20" t="str">
        <f t="shared" si="40"/>
        <v>42 Secretarial and related occupations</v>
      </c>
      <c r="BE20" s="69">
        <v>1.1781436696403418</v>
      </c>
      <c r="BF20" s="69">
        <v>1.1304069820536726</v>
      </c>
      <c r="BG20" s="69">
        <v>1.0528551249474472</v>
      </c>
      <c r="BH20" s="69">
        <v>1.1559846611011633</v>
      </c>
      <c r="BI20" s="69">
        <v>0.38841884911155922</v>
      </c>
      <c r="BJ20" s="69"/>
      <c r="BK20" s="69">
        <f t="shared" si="41"/>
        <v>-0.66443627583588794</v>
      </c>
      <c r="BL20" s="69">
        <f>'RD T1'!E193</f>
        <v>0.42413489413065802</v>
      </c>
      <c r="BM20" s="69">
        <f t="shared" si="42"/>
        <v>-0.24030138170522991</v>
      </c>
      <c r="BO20" t="str">
        <f t="shared" si="43"/>
        <v>42 Secretarial and related occupations</v>
      </c>
      <c r="BP20" s="69">
        <v>1.7602076810999254</v>
      </c>
      <c r="BQ20" s="69">
        <v>1.4571674496328717</v>
      </c>
      <c r="BR20" s="69">
        <v>1.2183975711526267</v>
      </c>
      <c r="BS20" s="69">
        <v>1.0572187436066112</v>
      </c>
      <c r="BT20" s="69">
        <v>0.32743346057267214</v>
      </c>
      <c r="BU20" s="69"/>
      <c r="BV20" s="69">
        <f t="shared" si="44"/>
        <v>-0.89096411057995462</v>
      </c>
      <c r="BW20" s="69">
        <f>'RD T1'!E222</f>
        <v>0.38082804477370585</v>
      </c>
      <c r="BX20" s="69">
        <f t="shared" si="45"/>
        <v>-0.51013606580624882</v>
      </c>
      <c r="BZ20" t="str">
        <f t="shared" si="46"/>
        <v>42 Secretarial and related occupations</v>
      </c>
      <c r="CA20" s="69">
        <v>1.4125721603478247</v>
      </c>
      <c r="CB20" s="69">
        <v>1.3199396913670121</v>
      </c>
      <c r="CC20" s="69">
        <v>1.0902293649664934</v>
      </c>
      <c r="CD20" s="69">
        <v>0.90219453422930285</v>
      </c>
      <c r="CE20" s="69">
        <v>0.18797800206773391</v>
      </c>
      <c r="CF20" s="69"/>
      <c r="CG20" s="69">
        <f t="shared" si="47"/>
        <v>-0.9022513628987594</v>
      </c>
      <c r="CH20" s="69">
        <f>'RD T1'!E251</f>
        <v>0.28748005326902654</v>
      </c>
      <c r="CI20" s="69">
        <f t="shared" si="48"/>
        <v>-0.61477130962973292</v>
      </c>
      <c r="CK20" t="str">
        <f t="shared" si="49"/>
        <v>42 Secretarial and related occupations</v>
      </c>
      <c r="CL20" s="69">
        <v>0.44693478031346306</v>
      </c>
      <c r="CM20" s="69">
        <v>0.39415315433172254</v>
      </c>
      <c r="CN20" s="69">
        <v>0.45665084756045909</v>
      </c>
      <c r="CO20" s="69">
        <v>0.41830650535999547</v>
      </c>
      <c r="CP20" s="69">
        <v>0.32452048087778307</v>
      </c>
      <c r="CQ20" s="69"/>
      <c r="CR20" s="69">
        <f t="shared" si="50"/>
        <v>-0.13213036668267603</v>
      </c>
      <c r="CS20" s="69">
        <f>'RD T1'!E280</f>
        <v>0.16334050217381418</v>
      </c>
      <c r="CT20" s="69">
        <f t="shared" si="51"/>
        <v>3.1210135491138158E-2</v>
      </c>
    </row>
    <row r="21" spans="1:98" x14ac:dyDescent="0.2">
      <c r="A21" s="10" t="str">
        <f>name!D17</f>
        <v>51 Skilled agricultural and related trades</v>
      </c>
      <c r="B21" s="69">
        <v>7.0978307704781998E-3</v>
      </c>
      <c r="C21" s="69">
        <v>1.0315720853690617E-2</v>
      </c>
      <c r="D21" s="69">
        <v>8.6949532002262315E-3</v>
      </c>
      <c r="E21" s="69">
        <v>1.0476003094254713E-2</v>
      </c>
      <c r="F21" s="69">
        <v>1.6400115182222733E-2</v>
      </c>
      <c r="G21" s="11"/>
      <c r="H21" s="69">
        <f t="shared" si="26"/>
        <v>7.7051619819965018E-3</v>
      </c>
      <c r="I21" s="69">
        <f>'RD T1'!E49</f>
        <v>7.6499364795287721E-3</v>
      </c>
      <c r="J21" s="69">
        <f t="shared" si="27"/>
        <v>1.5355098461525274E-2</v>
      </c>
      <c r="L21" t="str">
        <f t="shared" si="28"/>
        <v>51 Skilled agricultural and related trades</v>
      </c>
      <c r="M21" s="69">
        <v>6.1041708593406102E-2</v>
      </c>
      <c r="N21" s="69">
        <v>5.6987871535210101E-2</v>
      </c>
      <c r="O21" s="69">
        <v>4.8245925637672694E-2</v>
      </c>
      <c r="P21" s="69">
        <v>5.8216905977640038E-2</v>
      </c>
      <c r="Q21" s="69">
        <v>8.4290100457120848E-2</v>
      </c>
      <c r="R21" s="11"/>
      <c r="S21" s="69">
        <f t="shared" si="29"/>
        <v>3.6044174819448153E-2</v>
      </c>
      <c r="T21" s="69">
        <f>'RD T1'!E78</f>
        <v>3.3018990379495738E-2</v>
      </c>
      <c r="U21" s="69">
        <f t="shared" si="30"/>
        <v>6.9063165198943899E-2</v>
      </c>
      <c r="W21" t="str">
        <f t="shared" si="31"/>
        <v>51 Skilled agricultural and related trades</v>
      </c>
      <c r="X21" s="69">
        <v>0.49870095789837166</v>
      </c>
      <c r="Y21" s="69">
        <v>0.40522209532020065</v>
      </c>
      <c r="Z21" s="69">
        <v>0.39042860111958821</v>
      </c>
      <c r="AA21" s="69">
        <v>0.45154105481771795</v>
      </c>
      <c r="AB21" s="69">
        <v>0.61033773096066957</v>
      </c>
      <c r="AC21" s="69"/>
      <c r="AD21" s="69">
        <f t="shared" si="32"/>
        <v>0.21990912984108135</v>
      </c>
      <c r="AE21" s="69">
        <f>'RD T1'!E107</f>
        <v>0.33503211588170023</v>
      </c>
      <c r="AF21" s="69">
        <f t="shared" si="33"/>
        <v>0.55494124572278158</v>
      </c>
      <c r="AH21" t="str">
        <f t="shared" si="34"/>
        <v>51 Skilled agricultural and related trades</v>
      </c>
      <c r="AI21" s="69">
        <v>0.18640828766543766</v>
      </c>
      <c r="AJ21" s="69">
        <v>0.16385697795390616</v>
      </c>
      <c r="AK21" s="69">
        <v>0.15115718103131034</v>
      </c>
      <c r="AL21" s="69">
        <v>0.18078987852695294</v>
      </c>
      <c r="AM21" s="69">
        <v>0.23974191883992346</v>
      </c>
      <c r="AN21" s="69"/>
      <c r="AO21" s="69">
        <f t="shared" si="35"/>
        <v>8.8584737808613118E-2</v>
      </c>
      <c r="AP21" s="69">
        <f>'RD T1'!E136</f>
        <v>0.1377755231876544</v>
      </c>
      <c r="AQ21" s="69">
        <f t="shared" si="36"/>
        <v>0.22636026099626752</v>
      </c>
      <c r="AS21" t="str">
        <f t="shared" si="37"/>
        <v>51 Skilled agricultural and related trades</v>
      </c>
      <c r="AT21" s="69">
        <v>0.36848958077470906</v>
      </c>
      <c r="AU21" s="69">
        <v>0.29347963970656277</v>
      </c>
      <c r="AV21" s="69">
        <v>0.25104865543212918</v>
      </c>
      <c r="AW21" s="69">
        <v>0.29244274290071404</v>
      </c>
      <c r="AX21" s="69">
        <v>0.41507920515717933</v>
      </c>
      <c r="AY21" s="69"/>
      <c r="AZ21" s="69">
        <f t="shared" si="38"/>
        <v>0.16403054972505016</v>
      </c>
      <c r="BA21" s="69">
        <f>'RD T1'!E165</f>
        <v>0.204879559395934</v>
      </c>
      <c r="BB21" s="69">
        <f t="shared" si="39"/>
        <v>0.36891010912098415</v>
      </c>
      <c r="BD21" t="str">
        <f t="shared" si="40"/>
        <v>51 Skilled agricultural and related trades</v>
      </c>
      <c r="BE21" s="69">
        <v>0.58308862398526862</v>
      </c>
      <c r="BF21" s="69">
        <v>0.52805659782994696</v>
      </c>
      <c r="BG21" s="69">
        <v>0.40025573674153342</v>
      </c>
      <c r="BH21" s="69">
        <v>0.41987854667178759</v>
      </c>
      <c r="BI21" s="69">
        <v>0.44016188545799245</v>
      </c>
      <c r="BJ21" s="69"/>
      <c r="BK21" s="69">
        <f t="shared" si="41"/>
        <v>3.9906148716459033E-2</v>
      </c>
      <c r="BL21" s="69">
        <f>'RD T1'!E194</f>
        <v>0.22876831743500747</v>
      </c>
      <c r="BM21" s="69">
        <f t="shared" si="42"/>
        <v>0.26867446615146651</v>
      </c>
      <c r="BO21" t="str">
        <f t="shared" si="43"/>
        <v>51 Skilled agricultural and related trades</v>
      </c>
      <c r="BP21" s="69">
        <v>0.98973759608422873</v>
      </c>
      <c r="BQ21" s="69">
        <v>0.90914453828066721</v>
      </c>
      <c r="BR21" s="69">
        <v>0.65742795074900295</v>
      </c>
      <c r="BS21" s="69">
        <v>0.69977888980506509</v>
      </c>
      <c r="BT21" s="69">
        <v>0.6519564407321975</v>
      </c>
      <c r="BU21" s="69"/>
      <c r="BV21" s="69">
        <f t="shared" si="44"/>
        <v>-5.4715100168054587E-3</v>
      </c>
      <c r="BW21" s="69">
        <f>'RD T1'!E223</f>
        <v>0.38952191463834707</v>
      </c>
      <c r="BX21" s="69">
        <f t="shared" si="45"/>
        <v>0.38405040462154161</v>
      </c>
      <c r="BZ21" t="str">
        <f t="shared" si="46"/>
        <v>51 Skilled agricultural and related trades</v>
      </c>
      <c r="CA21" s="69">
        <v>0.77679761164342853</v>
      </c>
      <c r="CB21" s="69">
        <v>0.61285321936850856</v>
      </c>
      <c r="CC21" s="69">
        <v>0.57111950813790058</v>
      </c>
      <c r="CD21" s="69">
        <v>0.5575066111356678</v>
      </c>
      <c r="CE21" s="69">
        <v>0.59628959409228832</v>
      </c>
      <c r="CF21" s="69"/>
      <c r="CG21" s="69">
        <f t="shared" si="47"/>
        <v>2.5170085954387744E-2</v>
      </c>
      <c r="CH21" s="69">
        <f>'RD T1'!E252</f>
        <v>0.26695907483558146</v>
      </c>
      <c r="CI21" s="69">
        <f t="shared" si="48"/>
        <v>0.2921291607899692</v>
      </c>
      <c r="CK21" t="str">
        <f t="shared" si="49"/>
        <v>51 Skilled agricultural and related trades</v>
      </c>
      <c r="CL21" s="69">
        <v>0.85901806736269148</v>
      </c>
      <c r="CM21" s="69">
        <v>0.64648536483031949</v>
      </c>
      <c r="CN21" s="69">
        <v>0.51191298816443032</v>
      </c>
      <c r="CO21" s="69">
        <v>0.37972826405719884</v>
      </c>
      <c r="CP21" s="69">
        <v>0.1795389204128999</v>
      </c>
      <c r="CQ21" s="69"/>
      <c r="CR21" s="69">
        <f t="shared" si="50"/>
        <v>-0.33237406775153044</v>
      </c>
      <c r="CS21" s="69">
        <f>'RD T1'!E281</f>
        <v>0.1211768333022009</v>
      </c>
      <c r="CT21" s="69">
        <f t="shared" si="51"/>
        <v>-0.21119723444932953</v>
      </c>
    </row>
    <row r="22" spans="1:98" x14ac:dyDescent="0.2">
      <c r="A22" s="10" t="str">
        <f>name!D18</f>
        <v>52 Skilled metal, electrical and electronic trades</v>
      </c>
      <c r="B22" s="69">
        <v>7.20859517629525E-3</v>
      </c>
      <c r="C22" s="69">
        <v>8.6239551974898881E-3</v>
      </c>
      <c r="D22" s="69">
        <v>6.2770507481968952E-3</v>
      </c>
      <c r="E22" s="69">
        <v>7.9313409091460643E-3</v>
      </c>
      <c r="F22" s="69">
        <v>1.1768796696323646E-2</v>
      </c>
      <c r="G22" s="11"/>
      <c r="H22" s="69">
        <f t="shared" si="26"/>
        <v>5.4917459481267509E-3</v>
      </c>
      <c r="I22" s="69">
        <f>'RD T1'!E50</f>
        <v>3.6635314968243501E-3</v>
      </c>
      <c r="J22" s="69">
        <f t="shared" si="27"/>
        <v>9.1552774449511001E-3</v>
      </c>
      <c r="L22" t="str">
        <f t="shared" si="28"/>
        <v>52 Skilled metal, electrical and electronic trades</v>
      </c>
      <c r="M22" s="69">
        <v>0.21108371060090519</v>
      </c>
      <c r="N22" s="69">
        <v>0.27891019677212275</v>
      </c>
      <c r="O22" s="69">
        <v>0.2035122192843116</v>
      </c>
      <c r="P22" s="69">
        <v>0.34601567473339845</v>
      </c>
      <c r="Q22" s="69">
        <v>0.56546075021430875</v>
      </c>
      <c r="R22" s="11"/>
      <c r="S22" s="69">
        <f t="shared" si="29"/>
        <v>0.36194853092999713</v>
      </c>
      <c r="T22" s="69">
        <f>'RD T1'!E79</f>
        <v>0.18240821362309312</v>
      </c>
      <c r="U22" s="69">
        <f t="shared" si="30"/>
        <v>0.54435674455309024</v>
      </c>
      <c r="W22" t="str">
        <f t="shared" si="31"/>
        <v>52 Skilled metal, electrical and electronic trades</v>
      </c>
      <c r="X22" s="69">
        <v>0.68770007549956635</v>
      </c>
      <c r="Y22" s="69">
        <v>0.6752829117748762</v>
      </c>
      <c r="Z22" s="69">
        <v>0.54442723124959991</v>
      </c>
      <c r="AA22" s="69">
        <v>0.681148032805862</v>
      </c>
      <c r="AB22" s="69">
        <v>0.84088261993452629</v>
      </c>
      <c r="AC22" s="69"/>
      <c r="AD22" s="69">
        <f t="shared" si="32"/>
        <v>0.29645538868492638</v>
      </c>
      <c r="AE22" s="69">
        <f>'RD T1'!E108</f>
        <v>0.35066579576269213</v>
      </c>
      <c r="AF22" s="69">
        <f t="shared" si="33"/>
        <v>0.64712118444761857</v>
      </c>
      <c r="AH22" t="str">
        <f t="shared" si="34"/>
        <v>52 Skilled metal, electrical and electronic trades</v>
      </c>
      <c r="AI22" s="69">
        <v>0.29352575010211313</v>
      </c>
      <c r="AJ22" s="69">
        <v>0.27665890724177827</v>
      </c>
      <c r="AK22" s="69">
        <v>0.23445124361593517</v>
      </c>
      <c r="AL22" s="69">
        <v>0.26276592874487453</v>
      </c>
      <c r="AM22" s="69">
        <v>0.32481520978908207</v>
      </c>
      <c r="AN22" s="69"/>
      <c r="AO22" s="69">
        <f t="shared" si="35"/>
        <v>9.0363966173146903E-2</v>
      </c>
      <c r="AP22" s="69">
        <f>'RD T1'!E137</f>
        <v>0.12177230656286897</v>
      </c>
      <c r="AQ22" s="69">
        <f t="shared" si="36"/>
        <v>0.21213627273601587</v>
      </c>
      <c r="AS22" t="str">
        <f t="shared" si="37"/>
        <v>52 Skilled metal, electrical and electronic trades</v>
      </c>
      <c r="AT22" s="69">
        <v>1.2256252922326132</v>
      </c>
      <c r="AU22" s="69">
        <v>1.1063764454102791</v>
      </c>
      <c r="AV22" s="69">
        <v>0.9755039616496548</v>
      </c>
      <c r="AW22" s="69">
        <v>1.0266342015069145</v>
      </c>
      <c r="AX22" s="69">
        <v>1.1445997442741045</v>
      </c>
      <c r="AY22" s="69"/>
      <c r="AZ22" s="69">
        <f t="shared" si="38"/>
        <v>0.16909578262444969</v>
      </c>
      <c r="BA22" s="69">
        <f>'RD T1'!E166</f>
        <v>0.45628451839049572</v>
      </c>
      <c r="BB22" s="69">
        <f t="shared" si="39"/>
        <v>0.62538030101494546</v>
      </c>
      <c r="BD22" t="str">
        <f t="shared" si="40"/>
        <v>52 Skilled metal, electrical and electronic trades</v>
      </c>
      <c r="BE22" s="69">
        <v>5.6461033536034675</v>
      </c>
      <c r="BF22" s="69">
        <v>6.1680731302974907</v>
      </c>
      <c r="BG22" s="69">
        <v>5.1979383720603245</v>
      </c>
      <c r="BH22" s="69">
        <v>5.2381386934350829</v>
      </c>
      <c r="BI22" s="69">
        <v>5.0933381719643149</v>
      </c>
      <c r="BJ22" s="69"/>
      <c r="BK22" s="69">
        <f t="shared" si="41"/>
        <v>-0.10460020009600957</v>
      </c>
      <c r="BL22" s="69">
        <f>'RD T1'!E195</f>
        <v>1.8182615539970044</v>
      </c>
      <c r="BM22" s="69">
        <f t="shared" si="42"/>
        <v>1.7136613539009948</v>
      </c>
      <c r="BO22" t="str">
        <f t="shared" si="43"/>
        <v>52 Skilled metal, electrical and electronic trades</v>
      </c>
      <c r="BP22" s="69">
        <v>3.5766202584435511</v>
      </c>
      <c r="BQ22" s="69">
        <v>3.7680305686619802</v>
      </c>
      <c r="BR22" s="69">
        <v>3.0307663267412068</v>
      </c>
      <c r="BS22" s="69">
        <v>2.9830321728678442</v>
      </c>
      <c r="BT22" s="69">
        <v>2.550630600258827</v>
      </c>
      <c r="BU22" s="69"/>
      <c r="BV22" s="69">
        <f t="shared" si="44"/>
        <v>-0.48013572648237979</v>
      </c>
      <c r="BW22" s="69">
        <f>'RD T1'!E224</f>
        <v>1.0791435672073562</v>
      </c>
      <c r="BX22" s="69">
        <f t="shared" si="45"/>
        <v>0.59900784072497637</v>
      </c>
      <c r="BZ22" t="str">
        <f t="shared" si="46"/>
        <v>52 Skilled metal, electrical and electronic trades</v>
      </c>
      <c r="CA22" s="69">
        <v>1.9389150210520292</v>
      </c>
      <c r="CB22" s="69">
        <v>1.7439694942419985</v>
      </c>
      <c r="CC22" s="69">
        <v>1.5418422394899958</v>
      </c>
      <c r="CD22" s="69">
        <v>1.2646229686106198</v>
      </c>
      <c r="CE22" s="69">
        <v>0.69261645621196011</v>
      </c>
      <c r="CF22" s="69"/>
      <c r="CG22" s="69">
        <f t="shared" si="47"/>
        <v>-0.84922578327803566</v>
      </c>
      <c r="CH22" s="69">
        <f>'RD T1'!E253</f>
        <v>0.3912234094169566</v>
      </c>
      <c r="CI22" s="69">
        <f t="shared" si="48"/>
        <v>-0.45800237386107906</v>
      </c>
      <c r="CK22" t="str">
        <f t="shared" si="49"/>
        <v>52 Skilled metal, electrical and electronic trades</v>
      </c>
      <c r="CL22" s="69">
        <v>1.1001074061815477</v>
      </c>
      <c r="CM22" s="69">
        <v>0.93223511348499266</v>
      </c>
      <c r="CN22" s="69">
        <v>0.74269028958803129</v>
      </c>
      <c r="CO22" s="69">
        <v>0.46416467858594462</v>
      </c>
      <c r="CP22" s="69">
        <v>0.30208953029503793</v>
      </c>
      <c r="CQ22" s="69"/>
      <c r="CR22" s="69">
        <f t="shared" si="50"/>
        <v>-0.44060075929299336</v>
      </c>
      <c r="CS22" s="69">
        <f>'RD T1'!E282</f>
        <v>0.15558929851808478</v>
      </c>
      <c r="CT22" s="69">
        <f t="shared" si="51"/>
        <v>-0.28501146077490858</v>
      </c>
    </row>
    <row r="23" spans="1:98" x14ac:dyDescent="0.2">
      <c r="A23" s="10" t="str">
        <f>name!D19</f>
        <v>53 Skilled construction and building trades</v>
      </c>
      <c r="B23" s="69">
        <v>3.9555824475200358E-3</v>
      </c>
      <c r="C23" s="69">
        <v>3.374648013280026E-3</v>
      </c>
      <c r="D23" s="69">
        <v>2.057054270993482E-3</v>
      </c>
      <c r="E23" s="69">
        <v>3.1765800859217446E-3</v>
      </c>
      <c r="F23" s="69">
        <v>3.4473359274005515E-3</v>
      </c>
      <c r="G23" s="11"/>
      <c r="H23" s="69">
        <f t="shared" si="26"/>
        <v>1.3902816564070695E-3</v>
      </c>
      <c r="I23" s="69">
        <f>'RD T1'!E51</f>
        <v>1.2617069354052567E-3</v>
      </c>
      <c r="J23" s="69">
        <f t="shared" si="27"/>
        <v>2.6519885918123262E-3</v>
      </c>
      <c r="L23" t="str">
        <f t="shared" si="28"/>
        <v>53 Skilled construction and building trades</v>
      </c>
      <c r="M23" s="69">
        <v>8.0955608513897256E-2</v>
      </c>
      <c r="N23" s="69">
        <v>0.11483507846380672</v>
      </c>
      <c r="O23" s="69">
        <v>8.02532964854097E-2</v>
      </c>
      <c r="P23" s="69">
        <v>0.11527000800243752</v>
      </c>
      <c r="Q23" s="69">
        <v>0.16869610652943359</v>
      </c>
      <c r="R23" s="11"/>
      <c r="S23" s="69">
        <f t="shared" si="29"/>
        <v>8.8442810044023892E-2</v>
      </c>
      <c r="T23" s="69">
        <f>'RD T1'!E80</f>
        <v>5.770383459140592E-2</v>
      </c>
      <c r="U23" s="69">
        <f t="shared" si="30"/>
        <v>0.14614664463542981</v>
      </c>
      <c r="W23" t="str">
        <f t="shared" si="31"/>
        <v>53 Skilled construction and building trades</v>
      </c>
      <c r="X23" s="69">
        <v>0.35700891048596595</v>
      </c>
      <c r="Y23" s="69">
        <v>0.34171318082180752</v>
      </c>
      <c r="Z23" s="69">
        <v>0.27448543109572626</v>
      </c>
      <c r="AA23" s="69">
        <v>0.3452885903155074</v>
      </c>
      <c r="AB23" s="69">
        <v>0.39748389173397136</v>
      </c>
      <c r="AC23" s="69"/>
      <c r="AD23" s="69">
        <f t="shared" si="32"/>
        <v>0.1229984606382451</v>
      </c>
      <c r="AE23" s="69">
        <f>'RD T1'!E109</f>
        <v>0.17649594651006914</v>
      </c>
      <c r="AF23" s="69">
        <f t="shared" si="33"/>
        <v>0.29949440714831421</v>
      </c>
      <c r="AH23" t="str">
        <f t="shared" si="34"/>
        <v>53 Skilled construction and building trades</v>
      </c>
      <c r="AI23" s="69">
        <v>0.20261836892640014</v>
      </c>
      <c r="AJ23" s="69">
        <v>0.24007598056889981</v>
      </c>
      <c r="AK23" s="69">
        <v>0.21059107942042946</v>
      </c>
      <c r="AL23" s="69">
        <v>0.25194138200935434</v>
      </c>
      <c r="AM23" s="69">
        <v>0.29771724459333843</v>
      </c>
      <c r="AN23" s="69"/>
      <c r="AO23" s="69">
        <f t="shared" si="35"/>
        <v>8.712616517290897E-2</v>
      </c>
      <c r="AP23" s="69">
        <f>'RD T1'!E138</f>
        <v>0.13905879941105934</v>
      </c>
      <c r="AQ23" s="69">
        <f t="shared" si="36"/>
        <v>0.22618496458396831</v>
      </c>
      <c r="AS23" t="str">
        <f t="shared" si="37"/>
        <v>53 Skilled construction and building trades</v>
      </c>
      <c r="AT23" s="69">
        <v>0.33255642880040681</v>
      </c>
      <c r="AU23" s="69">
        <v>0.3698166805987167</v>
      </c>
      <c r="AV23" s="69">
        <v>0.31451051504096311</v>
      </c>
      <c r="AW23" s="69">
        <v>0.38699327382213466</v>
      </c>
      <c r="AX23" s="69">
        <v>0.41858449708263151</v>
      </c>
      <c r="AY23" s="69"/>
      <c r="AZ23" s="69">
        <f t="shared" si="38"/>
        <v>0.1040739820416684</v>
      </c>
      <c r="BA23" s="69">
        <f>'RD T1'!E167</f>
        <v>0.19721202628583992</v>
      </c>
      <c r="BB23" s="69">
        <f t="shared" si="39"/>
        <v>0.30128600832750829</v>
      </c>
      <c r="BD23" t="str">
        <f t="shared" si="40"/>
        <v>53 Skilled construction and building trades</v>
      </c>
      <c r="BE23" s="69">
        <v>3.2473753041090396</v>
      </c>
      <c r="BF23" s="69">
        <v>3.9238967883228475</v>
      </c>
      <c r="BG23" s="69">
        <v>3.2268914154020023</v>
      </c>
      <c r="BH23" s="69">
        <v>3.35019207806755</v>
      </c>
      <c r="BI23" s="69">
        <v>3.0459763868011813</v>
      </c>
      <c r="BJ23" s="69"/>
      <c r="BK23" s="69">
        <f t="shared" si="41"/>
        <v>-0.18091502860082098</v>
      </c>
      <c r="BL23" s="69">
        <f>'RD T1'!E196</f>
        <v>1.2403175063956016</v>
      </c>
      <c r="BM23" s="69">
        <f t="shared" si="42"/>
        <v>1.0594024777947806</v>
      </c>
      <c r="BO23" t="str">
        <f t="shared" si="43"/>
        <v>53 Skilled construction and building trades</v>
      </c>
      <c r="BP23" s="69">
        <v>3.1094074303698429</v>
      </c>
      <c r="BQ23" s="69">
        <v>4.0070909819462939</v>
      </c>
      <c r="BR23" s="69">
        <v>3.164279197840461</v>
      </c>
      <c r="BS23" s="69">
        <v>3.6201492109258204</v>
      </c>
      <c r="BT23" s="69">
        <v>3.4388686774264765</v>
      </c>
      <c r="BU23" s="69"/>
      <c r="BV23" s="69">
        <f t="shared" si="44"/>
        <v>0.27458947958601554</v>
      </c>
      <c r="BW23" s="69">
        <f>'RD T1'!E225</f>
        <v>1.6214701239604372</v>
      </c>
      <c r="BX23" s="69">
        <f t="shared" si="45"/>
        <v>1.8960596035464528</v>
      </c>
      <c r="BZ23" t="str">
        <f t="shared" si="46"/>
        <v>53 Skilled construction and building trades</v>
      </c>
      <c r="CA23" s="69">
        <v>1.720094132077981</v>
      </c>
      <c r="CB23" s="69">
        <v>1.7424553515183903</v>
      </c>
      <c r="CC23" s="69">
        <v>1.5071688887718542</v>
      </c>
      <c r="CD23" s="69">
        <v>1.3378650812363315</v>
      </c>
      <c r="CE23" s="69">
        <v>0.94346097317049338</v>
      </c>
      <c r="CF23" s="69"/>
      <c r="CG23" s="69">
        <f t="shared" si="47"/>
        <v>-0.5637079156013608</v>
      </c>
      <c r="CH23" s="69">
        <f>'RD T1'!E254</f>
        <v>0.48361077804644592</v>
      </c>
      <c r="CI23" s="69">
        <f t="shared" si="48"/>
        <v>-8.0097137554914877E-2</v>
      </c>
      <c r="CK23" t="str">
        <f t="shared" si="49"/>
        <v>53 Skilled construction and building trades</v>
      </c>
      <c r="CL23" s="69">
        <v>1.3453448488381985</v>
      </c>
      <c r="CM23" s="69">
        <v>1.3847864114279946</v>
      </c>
      <c r="CN23" s="69">
        <v>1.1264230078429562</v>
      </c>
      <c r="CO23" s="69">
        <v>0.59251425277567793</v>
      </c>
      <c r="CP23" s="69">
        <v>0.11416730982510372</v>
      </c>
      <c r="CQ23" s="69"/>
      <c r="CR23" s="69">
        <f t="shared" si="50"/>
        <v>-1.0122556980178525</v>
      </c>
      <c r="CS23" s="69">
        <f>'RD T1'!E283</f>
        <v>0.14146108744565233</v>
      </c>
      <c r="CT23" s="69">
        <f t="shared" si="51"/>
        <v>-0.8707946105722002</v>
      </c>
    </row>
    <row r="24" spans="1:98" x14ac:dyDescent="0.2">
      <c r="A24" s="10" t="str">
        <f>name!D20</f>
        <v>54 Textiles, printing and other skilled trades</v>
      </c>
      <c r="B24" s="69">
        <v>1.7481833233264386E-2</v>
      </c>
      <c r="C24" s="69">
        <v>1.7411823987459961E-2</v>
      </c>
      <c r="D24" s="69">
        <v>1.5994789778380272E-2</v>
      </c>
      <c r="E24" s="69">
        <v>2.0515597132328759E-2</v>
      </c>
      <c r="F24" s="69">
        <v>2.7733119514473516E-2</v>
      </c>
      <c r="G24" s="11"/>
      <c r="H24" s="69">
        <f t="shared" si="26"/>
        <v>1.1738329736093244E-2</v>
      </c>
      <c r="I24" s="69">
        <f>'RD T1'!E52</f>
        <v>1.0520222838184852E-2</v>
      </c>
      <c r="J24" s="69">
        <f t="shared" si="27"/>
        <v>2.2258552574278098E-2</v>
      </c>
      <c r="L24" t="str">
        <f t="shared" si="28"/>
        <v>54 Textiles, printing and other skilled trades</v>
      </c>
      <c r="M24" s="69">
        <v>0.12377233024122521</v>
      </c>
      <c r="N24" s="69">
        <v>0.16053434130240574</v>
      </c>
      <c r="O24" s="69">
        <v>0.17453769348504902</v>
      </c>
      <c r="P24" s="69">
        <v>0.23004487565657863</v>
      </c>
      <c r="Q24" s="69">
        <v>0.37369349445700617</v>
      </c>
      <c r="R24" s="11"/>
      <c r="S24" s="69">
        <f t="shared" si="29"/>
        <v>0.19915580097195715</v>
      </c>
      <c r="T24" s="69">
        <f>'RD T1'!E81</f>
        <v>0.14221424745897762</v>
      </c>
      <c r="U24" s="69">
        <f t="shared" si="30"/>
        <v>0.34137004843093477</v>
      </c>
      <c r="W24" t="str">
        <f t="shared" si="31"/>
        <v>54 Textiles, printing and other skilled trades</v>
      </c>
      <c r="X24" s="69">
        <v>0.39406669188303983</v>
      </c>
      <c r="Y24" s="69">
        <v>0.3472442589678571</v>
      </c>
      <c r="Z24" s="69">
        <v>0.39123816228870478</v>
      </c>
      <c r="AA24" s="69">
        <v>0.46058920252944396</v>
      </c>
      <c r="AB24" s="69">
        <v>0.59567676210580278</v>
      </c>
      <c r="AC24" s="69"/>
      <c r="AD24" s="69">
        <f t="shared" si="32"/>
        <v>0.204438599817098</v>
      </c>
      <c r="AE24" s="69">
        <f>'RD T1'!E110</f>
        <v>0.28333061639602042</v>
      </c>
      <c r="AF24" s="69">
        <f t="shared" si="33"/>
        <v>0.48776921621311842</v>
      </c>
      <c r="AH24" t="str">
        <f t="shared" si="34"/>
        <v>54 Textiles, printing and other skilled trades</v>
      </c>
      <c r="AI24" s="69">
        <v>0.16032216949938352</v>
      </c>
      <c r="AJ24" s="69">
        <v>0.12733807649053866</v>
      </c>
      <c r="AK24" s="69">
        <v>0.16067618485683874</v>
      </c>
      <c r="AL24" s="69">
        <v>0.16644680060930217</v>
      </c>
      <c r="AM24" s="69">
        <v>0.20569408607753109</v>
      </c>
      <c r="AN24" s="69"/>
      <c r="AO24" s="69">
        <f t="shared" si="35"/>
        <v>4.5017901220692352E-2</v>
      </c>
      <c r="AP24" s="69">
        <f>'RD T1'!E139</f>
        <v>0.10532551744457166</v>
      </c>
      <c r="AQ24" s="69">
        <f t="shared" si="36"/>
        <v>0.15034341866526402</v>
      </c>
      <c r="AS24" t="str">
        <f t="shared" si="37"/>
        <v>54 Textiles, printing and other skilled trades</v>
      </c>
      <c r="AT24" s="69">
        <v>0.18364922088025992</v>
      </c>
      <c r="AU24" s="69">
        <v>0.14908644339496319</v>
      </c>
      <c r="AV24" s="69">
        <v>0.17565691922220866</v>
      </c>
      <c r="AW24" s="69">
        <v>0.18937760096863746</v>
      </c>
      <c r="AX24" s="69">
        <v>0.22413634782526753</v>
      </c>
      <c r="AY24" s="69"/>
      <c r="AZ24" s="69">
        <f t="shared" si="38"/>
        <v>4.8479428603058872E-2</v>
      </c>
      <c r="BA24" s="69">
        <f>'RD T1'!E168</f>
        <v>0.10843674124600408</v>
      </c>
      <c r="BB24" s="69">
        <f t="shared" si="39"/>
        <v>0.15691616984906295</v>
      </c>
      <c r="BD24" t="str">
        <f t="shared" si="40"/>
        <v>54 Textiles, printing and other skilled trades</v>
      </c>
      <c r="BE24" s="69">
        <v>1.2054953169847547</v>
      </c>
      <c r="BF24" s="69">
        <v>1.2140946545769169</v>
      </c>
      <c r="BG24" s="69">
        <v>1.1701788980559333</v>
      </c>
      <c r="BH24" s="69">
        <v>1.2568075047012135</v>
      </c>
      <c r="BI24" s="69">
        <v>1.2494308713918416</v>
      </c>
      <c r="BJ24" s="69"/>
      <c r="BK24" s="69">
        <f t="shared" si="41"/>
        <v>7.9251973335908277E-2</v>
      </c>
      <c r="BL24" s="69">
        <f>'RD T1'!E197</f>
        <v>0.51059787966975612</v>
      </c>
      <c r="BM24" s="69">
        <f t="shared" si="42"/>
        <v>0.58984985300566439</v>
      </c>
      <c r="BO24" t="str">
        <f t="shared" si="43"/>
        <v>54 Textiles, printing and other skilled trades</v>
      </c>
      <c r="BP24" s="69">
        <v>1.537336617598684</v>
      </c>
      <c r="BQ24" s="69">
        <v>1.38704948185934</v>
      </c>
      <c r="BR24" s="69">
        <v>1.3183317492355047</v>
      </c>
      <c r="BS24" s="69">
        <v>1.2854759490986649</v>
      </c>
      <c r="BT24" s="69">
        <v>1.262967807663411</v>
      </c>
      <c r="BU24" s="69"/>
      <c r="BV24" s="69">
        <f t="shared" si="44"/>
        <v>-5.5363941572093678E-2</v>
      </c>
      <c r="BW24" s="69">
        <f>'RD T1'!E226</f>
        <v>0.5177523503730026</v>
      </c>
      <c r="BX24" s="69">
        <f t="shared" si="45"/>
        <v>0.46238840880090892</v>
      </c>
      <c r="BZ24" t="str">
        <f t="shared" si="46"/>
        <v>54 Textiles, printing and other skilled trades</v>
      </c>
      <c r="CA24" s="69">
        <v>1.2304601941711948</v>
      </c>
      <c r="CB24" s="69">
        <v>1.0463647740420254</v>
      </c>
      <c r="CC24" s="69">
        <v>1.0306510324633866</v>
      </c>
      <c r="CD24" s="69">
        <v>0.90012972051553208</v>
      </c>
      <c r="CE24" s="69">
        <v>0.56136538360089905</v>
      </c>
      <c r="CF24" s="69"/>
      <c r="CG24" s="69">
        <f t="shared" si="47"/>
        <v>-0.46928564886248758</v>
      </c>
      <c r="CH24" s="69">
        <f>'RD T1'!E255</f>
        <v>0.29662509377354829</v>
      </c>
      <c r="CI24" s="69">
        <f t="shared" si="48"/>
        <v>-0.17266055508893929</v>
      </c>
      <c r="CK24" t="str">
        <f t="shared" si="49"/>
        <v>54 Textiles, printing and other skilled trades</v>
      </c>
      <c r="CL24" s="69">
        <v>0.88503240836270913</v>
      </c>
      <c r="CM24" s="69">
        <v>0.67414390701012084</v>
      </c>
      <c r="CN24" s="69">
        <v>0.72034671091409086</v>
      </c>
      <c r="CO24" s="69">
        <v>0.39678513685725647</v>
      </c>
      <c r="CP24" s="69">
        <v>0.28422968045685199</v>
      </c>
      <c r="CQ24" s="69"/>
      <c r="CR24" s="69">
        <f t="shared" si="50"/>
        <v>-0.43611703045723887</v>
      </c>
      <c r="CS24" s="69">
        <f>'RD T1'!E284</f>
        <v>0.13030276722395312</v>
      </c>
      <c r="CT24" s="69">
        <f t="shared" si="51"/>
        <v>-0.30581426323328575</v>
      </c>
    </row>
    <row r="25" spans="1:98" x14ac:dyDescent="0.2">
      <c r="A25" s="10" t="str">
        <f>name!D21</f>
        <v>61 Caring personal service occupations</v>
      </c>
      <c r="B25" s="69">
        <v>1.0305275814553178E-2</v>
      </c>
      <c r="C25" s="69">
        <v>1.4224891768391507E-2</v>
      </c>
      <c r="D25" s="69">
        <v>1.4227062898372542E-2</v>
      </c>
      <c r="E25" s="69">
        <v>1.9918931407830562E-2</v>
      </c>
      <c r="F25" s="69">
        <v>3.629633415476291E-2</v>
      </c>
      <c r="G25" s="11"/>
      <c r="H25" s="69">
        <f t="shared" si="26"/>
        <v>2.2069271256390369E-2</v>
      </c>
      <c r="I25" s="69">
        <f>'RD T1'!E53</f>
        <v>1.28005172858248E-2</v>
      </c>
      <c r="J25" s="69">
        <f t="shared" si="27"/>
        <v>3.4869788542215167E-2</v>
      </c>
      <c r="L25" t="str">
        <f t="shared" si="28"/>
        <v>61 Caring personal service occupations</v>
      </c>
      <c r="M25" s="69">
        <v>0.57859944834922683</v>
      </c>
      <c r="N25" s="69">
        <v>0.89971740104502984</v>
      </c>
      <c r="O25" s="69">
        <v>0.929731425789184</v>
      </c>
      <c r="P25" s="69">
        <v>1.3383776217839758</v>
      </c>
      <c r="Q25" s="69">
        <v>2.5842809192214706</v>
      </c>
      <c r="R25" s="11"/>
      <c r="S25" s="69">
        <f t="shared" si="29"/>
        <v>1.6545494934322866</v>
      </c>
      <c r="T25" s="69">
        <f>'RD T1'!E82</f>
        <v>0.93527925074343465</v>
      </c>
      <c r="U25" s="69">
        <f t="shared" si="30"/>
        <v>2.5898287441757213</v>
      </c>
      <c r="W25" t="str">
        <f t="shared" si="31"/>
        <v>61 Caring personal service occupations</v>
      </c>
      <c r="X25" s="69">
        <v>2.3292529163759976</v>
      </c>
      <c r="Y25" s="69">
        <v>2.4006802793591282</v>
      </c>
      <c r="Z25" s="69">
        <v>2.8016968108503222</v>
      </c>
      <c r="AA25" s="69">
        <v>3.2803625722819074</v>
      </c>
      <c r="AB25" s="69">
        <v>4.299392856930611</v>
      </c>
      <c r="AC25" s="69"/>
      <c r="AD25" s="69">
        <f t="shared" si="32"/>
        <v>1.4976960460802888</v>
      </c>
      <c r="AE25" s="69">
        <f>'RD T1'!E111</f>
        <v>2.3908483311333977</v>
      </c>
      <c r="AF25" s="69">
        <f t="shared" si="33"/>
        <v>3.8885443772136865</v>
      </c>
      <c r="AH25" t="str">
        <f t="shared" si="34"/>
        <v>61 Caring personal service occupations</v>
      </c>
      <c r="AI25" s="69">
        <v>2.0625217968627116</v>
      </c>
      <c r="AJ25" s="69">
        <v>1.9282445061645221</v>
      </c>
      <c r="AK25" s="69">
        <v>2.2886934766623042</v>
      </c>
      <c r="AL25" s="69">
        <v>2.3618540125627474</v>
      </c>
      <c r="AM25" s="69">
        <v>2.663554121640805</v>
      </c>
      <c r="AN25" s="69"/>
      <c r="AO25" s="69">
        <f t="shared" si="35"/>
        <v>0.3748606449785008</v>
      </c>
      <c r="AP25" s="69">
        <f>'RD T1'!E140</f>
        <v>1.4714160592499435</v>
      </c>
      <c r="AQ25" s="69">
        <f t="shared" si="36"/>
        <v>1.8462767042284443</v>
      </c>
      <c r="AS25" t="str">
        <f t="shared" si="37"/>
        <v>61 Caring personal service occupations</v>
      </c>
      <c r="AT25" s="69">
        <v>1.0664008594602672</v>
      </c>
      <c r="AU25" s="69">
        <v>1.0354542978170587</v>
      </c>
      <c r="AV25" s="69">
        <v>1.2045247756307391</v>
      </c>
      <c r="AW25" s="69">
        <v>1.2510095816750926</v>
      </c>
      <c r="AX25" s="69">
        <v>1.4679395653130847</v>
      </c>
      <c r="AY25" s="69"/>
      <c r="AZ25" s="69">
        <f t="shared" si="38"/>
        <v>0.26341478968234555</v>
      </c>
      <c r="BA25" s="69">
        <f>'RD T1'!E169</f>
        <v>0.80554795924409683</v>
      </c>
      <c r="BB25" s="69">
        <f t="shared" si="39"/>
        <v>1.0689627489264424</v>
      </c>
      <c r="BD25" t="str">
        <f t="shared" si="40"/>
        <v>61 Caring personal service occupations</v>
      </c>
      <c r="BE25" s="69">
        <v>6.8136525021871854</v>
      </c>
      <c r="BF25" s="69">
        <v>7.9256052709879086</v>
      </c>
      <c r="BG25" s="69">
        <v>7.4928406783216852</v>
      </c>
      <c r="BH25" s="69">
        <v>8.3451062079903284</v>
      </c>
      <c r="BI25" s="69">
        <v>9.1735117544909546</v>
      </c>
      <c r="BJ25" s="69"/>
      <c r="BK25" s="69">
        <f t="shared" si="41"/>
        <v>1.6806710761692694</v>
      </c>
      <c r="BL25" s="69">
        <f>'RD T1'!E198</f>
        <v>4.7941282730780399</v>
      </c>
      <c r="BM25" s="69">
        <f t="shared" si="42"/>
        <v>6.4747993492473093</v>
      </c>
      <c r="BO25" t="str">
        <f t="shared" si="43"/>
        <v>61 Caring personal service occupations</v>
      </c>
      <c r="BP25" s="69">
        <v>6.059055554932292</v>
      </c>
      <c r="BQ25" s="69">
        <v>6.3282746267615604</v>
      </c>
      <c r="BR25" s="69">
        <v>5.1807328944291262</v>
      </c>
      <c r="BS25" s="69">
        <v>5.4772974355396338</v>
      </c>
      <c r="BT25" s="69">
        <v>4.528423671130108</v>
      </c>
      <c r="BU25" s="69"/>
      <c r="BV25" s="69">
        <f t="shared" si="44"/>
        <v>-0.65230922329901819</v>
      </c>
      <c r="BW25" s="69">
        <f>'RD T1'!E227</f>
        <v>2.6881402214853658</v>
      </c>
      <c r="BX25" s="69">
        <f t="shared" si="45"/>
        <v>2.0358309981863476</v>
      </c>
      <c r="BZ25" t="str">
        <f t="shared" si="46"/>
        <v>61 Caring personal service occupations</v>
      </c>
      <c r="CA25" s="69">
        <v>1.7533489948771139</v>
      </c>
      <c r="CB25" s="69">
        <v>1.0718923758120653</v>
      </c>
      <c r="CC25" s="69">
        <v>0.87319701415172113</v>
      </c>
      <c r="CD25" s="69">
        <v>0.62274218894425903</v>
      </c>
      <c r="CE25" s="69">
        <v>0.45645265797110129</v>
      </c>
      <c r="CF25" s="69"/>
      <c r="CG25" s="69">
        <f t="shared" si="47"/>
        <v>-0.41674435618061983</v>
      </c>
      <c r="CH25" s="69">
        <f>'RD T1'!E256</f>
        <v>0.19874056761508352</v>
      </c>
      <c r="CI25" s="69">
        <f t="shared" si="48"/>
        <v>-0.21800378856553632</v>
      </c>
      <c r="CK25" t="str">
        <f t="shared" si="49"/>
        <v>61 Caring personal service occupations</v>
      </c>
      <c r="CL25" s="69">
        <v>0.37260664816073197</v>
      </c>
      <c r="CM25" s="69">
        <v>0.30554264454420882</v>
      </c>
      <c r="CN25" s="69">
        <v>0.32490749431788934</v>
      </c>
      <c r="CO25" s="69">
        <v>0.25639375487281418</v>
      </c>
      <c r="CP25" s="69">
        <v>0.19168339962754119</v>
      </c>
      <c r="CQ25" s="69"/>
      <c r="CR25" s="69">
        <f t="shared" si="50"/>
        <v>-0.13322409469034815</v>
      </c>
      <c r="CS25" s="69">
        <f>'RD T1'!E285</f>
        <v>7.3309310573764802E-2</v>
      </c>
      <c r="CT25" s="69">
        <f t="shared" si="51"/>
        <v>-5.9914784116583353E-2</v>
      </c>
    </row>
    <row r="26" spans="1:98" x14ac:dyDescent="0.2">
      <c r="A26" s="10" t="str">
        <f>name!D22</f>
        <v>62 Leisure, travel and related personal service occupations</v>
      </c>
      <c r="B26" s="69">
        <v>5.4540231692278415E-3</v>
      </c>
      <c r="C26" s="69">
        <v>1.0020898756736367E-2</v>
      </c>
      <c r="D26" s="69">
        <v>1.0730984386214261E-2</v>
      </c>
      <c r="E26" s="69">
        <v>1.5686206751641795E-2</v>
      </c>
      <c r="F26" s="69">
        <v>2.9438012222986566E-2</v>
      </c>
      <c r="G26" s="11"/>
      <c r="H26" s="69">
        <f t="shared" si="26"/>
        <v>1.8707027836772305E-2</v>
      </c>
      <c r="I26" s="69">
        <f>'RD T1'!E54</f>
        <v>1.0721624367220683E-2</v>
      </c>
      <c r="J26" s="69">
        <f t="shared" si="27"/>
        <v>2.9428652203992989E-2</v>
      </c>
      <c r="L26" t="str">
        <f t="shared" si="28"/>
        <v>62 Leisure, travel and related personal service occupations</v>
      </c>
      <c r="M26" s="69">
        <v>0.11667949187831644</v>
      </c>
      <c r="N26" s="69">
        <v>0.15597602855644502</v>
      </c>
      <c r="O26" s="69">
        <v>0.15446736413626497</v>
      </c>
      <c r="P26" s="69">
        <v>0.20110253703409825</v>
      </c>
      <c r="Q26" s="69">
        <v>0.37193842417361123</v>
      </c>
      <c r="R26" s="11"/>
      <c r="S26" s="69">
        <f t="shared" si="29"/>
        <v>0.21747106003734626</v>
      </c>
      <c r="T26" s="69">
        <f>'RD T1'!E83</f>
        <v>0.13213453746515133</v>
      </c>
      <c r="U26" s="69">
        <f t="shared" si="30"/>
        <v>0.34960559750249759</v>
      </c>
      <c r="W26" t="str">
        <f t="shared" si="31"/>
        <v>62 Leisure, travel and related personal service occupations</v>
      </c>
      <c r="X26" s="69">
        <v>0.50079220713511441</v>
      </c>
      <c r="Y26" s="69">
        <v>0.56997858210554087</v>
      </c>
      <c r="Z26" s="69">
        <v>0.60070708425353425</v>
      </c>
      <c r="AA26" s="69">
        <v>0.73472974438314176</v>
      </c>
      <c r="AB26" s="69">
        <v>1.054758936327618</v>
      </c>
      <c r="AC26" s="69"/>
      <c r="AD26" s="69">
        <f t="shared" si="32"/>
        <v>0.45405185207408372</v>
      </c>
      <c r="AE26" s="69">
        <f>'RD T1'!E112</f>
        <v>0.51640442337464265</v>
      </c>
      <c r="AF26" s="69">
        <f t="shared" si="33"/>
        <v>0.97045627544872637</v>
      </c>
      <c r="AH26" t="str">
        <f t="shared" si="34"/>
        <v>62 Leisure, travel and related personal service occupations</v>
      </c>
      <c r="AI26" s="69">
        <v>0.34570598275047931</v>
      </c>
      <c r="AJ26" s="69">
        <v>0.37005473063300848</v>
      </c>
      <c r="AK26" s="69">
        <v>0.40121744396494818</v>
      </c>
      <c r="AL26" s="69">
        <v>0.45548119059542314</v>
      </c>
      <c r="AM26" s="69">
        <v>0.629798182273132</v>
      </c>
      <c r="AN26" s="69"/>
      <c r="AO26" s="69">
        <f t="shared" si="35"/>
        <v>0.22858073830818382</v>
      </c>
      <c r="AP26" s="69">
        <f>'RD T1'!E141</f>
        <v>0.32212228442725344</v>
      </c>
      <c r="AQ26" s="69">
        <f t="shared" si="36"/>
        <v>0.55070302273543725</v>
      </c>
      <c r="AS26" t="str">
        <f t="shared" si="37"/>
        <v>62 Leisure, travel and related personal service occupations</v>
      </c>
      <c r="AT26" s="69">
        <v>0.37917612387209937</v>
      </c>
      <c r="AU26" s="69">
        <v>0.40298512361401273</v>
      </c>
      <c r="AV26" s="69">
        <v>0.44992940068966386</v>
      </c>
      <c r="AW26" s="69">
        <v>0.53241142880289694</v>
      </c>
      <c r="AX26" s="69">
        <v>0.75641309209185648</v>
      </c>
      <c r="AY26" s="69"/>
      <c r="AZ26" s="69">
        <f t="shared" si="38"/>
        <v>0.30648369140219262</v>
      </c>
      <c r="BA26" s="69">
        <f>'RD T1'!E170</f>
        <v>0.37681974777944005</v>
      </c>
      <c r="BB26" s="69">
        <f t="shared" si="39"/>
        <v>0.68330343918163261</v>
      </c>
      <c r="BD26" t="str">
        <f t="shared" si="40"/>
        <v>62 Leisure, travel and related personal service occupations</v>
      </c>
      <c r="BE26" s="69">
        <v>1.559059696896637</v>
      </c>
      <c r="BF26" s="69">
        <v>1.506422018216915</v>
      </c>
      <c r="BG26" s="69">
        <v>1.3376421345554672</v>
      </c>
      <c r="BH26" s="69">
        <v>1.3140861127362831</v>
      </c>
      <c r="BI26" s="69">
        <v>1.2176179779121454</v>
      </c>
      <c r="BJ26" s="69"/>
      <c r="BK26" s="69">
        <f t="shared" si="41"/>
        <v>-0.12002415664332178</v>
      </c>
      <c r="BL26" s="69">
        <f>'RD T1'!E199</f>
        <v>0.57804526838596504</v>
      </c>
      <c r="BM26" s="69">
        <f t="shared" si="42"/>
        <v>0.45802111174264326</v>
      </c>
      <c r="BO26" t="str">
        <f t="shared" si="43"/>
        <v>62 Leisure, travel and related personal service occupations</v>
      </c>
      <c r="BP26" s="69">
        <v>1.8789387524312493</v>
      </c>
      <c r="BQ26" s="69">
        <v>1.8407855064186991</v>
      </c>
      <c r="BR26" s="69">
        <v>1.4760803863111291</v>
      </c>
      <c r="BS26" s="69">
        <v>1.4692322924625958</v>
      </c>
      <c r="BT26" s="69">
        <v>1.2340458111243722</v>
      </c>
      <c r="BU26" s="69"/>
      <c r="BV26" s="69">
        <f t="shared" si="44"/>
        <v>-0.24203457518675697</v>
      </c>
      <c r="BW26" s="69">
        <f>'RD T1'!E228</f>
        <v>0.68533596890838289</v>
      </c>
      <c r="BX26" s="69">
        <f t="shared" si="45"/>
        <v>0.44330139372162591</v>
      </c>
      <c r="BZ26" t="str">
        <f t="shared" si="46"/>
        <v>62 Leisure, travel and related personal service occupations</v>
      </c>
      <c r="CA26" s="69">
        <v>1.0954452924596492</v>
      </c>
      <c r="CB26" s="69">
        <v>1.0971712758894328</v>
      </c>
      <c r="CC26" s="69">
        <v>0.9227865943395982</v>
      </c>
      <c r="CD26" s="69">
        <v>0.85905974859047107</v>
      </c>
      <c r="CE26" s="69">
        <v>0.5825185007972109</v>
      </c>
      <c r="CF26" s="69"/>
      <c r="CG26" s="69">
        <f t="shared" si="47"/>
        <v>-0.3402680935423873</v>
      </c>
      <c r="CH26" s="69">
        <f>'RD T1'!E257</f>
        <v>0.33153452647483966</v>
      </c>
      <c r="CI26" s="69">
        <f t="shared" si="48"/>
        <v>-8.7335670675476318E-3</v>
      </c>
      <c r="CK26" t="str">
        <f t="shared" si="49"/>
        <v>62 Leisure, travel and related personal service occupations</v>
      </c>
      <c r="CL26" s="69">
        <v>0.58843156873512392</v>
      </c>
      <c r="CM26" s="69">
        <v>0.48719373371020069</v>
      </c>
      <c r="CN26" s="69">
        <v>0.48826549155828691</v>
      </c>
      <c r="CO26" s="69">
        <v>0.31114854104800482</v>
      </c>
      <c r="CP26" s="69">
        <v>0.21111156348308258</v>
      </c>
      <c r="CQ26" s="69"/>
      <c r="CR26" s="69">
        <f t="shared" si="50"/>
        <v>-0.27715392807520434</v>
      </c>
      <c r="CS26" s="69">
        <f>'RD T1'!E286</f>
        <v>9.5325957618776921E-2</v>
      </c>
      <c r="CT26" s="69">
        <f t="shared" si="51"/>
        <v>-0.1818279704564274</v>
      </c>
    </row>
    <row r="27" spans="1:98" x14ac:dyDescent="0.2">
      <c r="A27" s="10" t="str">
        <f>name!D23</f>
        <v>63 Community and civil enforcement occupations</v>
      </c>
      <c r="B27" s="69">
        <v>6.2976185081755731E-4</v>
      </c>
      <c r="C27" s="69">
        <v>9.137292946412701E-4</v>
      </c>
      <c r="D27" s="69">
        <v>7.6599870652976812E-4</v>
      </c>
      <c r="E27" s="69">
        <v>1.1320462901300988E-3</v>
      </c>
      <c r="F27" s="69">
        <v>1.8958010645961372E-3</v>
      </c>
      <c r="G27" s="11"/>
      <c r="H27" s="69">
        <f t="shared" si="26"/>
        <v>1.1298023580663692E-3</v>
      </c>
      <c r="I27" s="69">
        <f>'RD T1'!E55</f>
        <v>7.0464385311258331E-4</v>
      </c>
      <c r="J27" s="69">
        <f t="shared" si="27"/>
        <v>1.8344462111789524E-3</v>
      </c>
      <c r="L27" t="str">
        <f t="shared" si="28"/>
        <v>63 Community and civil enforcement occupations</v>
      </c>
      <c r="M27" s="69">
        <v>8.4502880548278994E-3</v>
      </c>
      <c r="N27" s="69">
        <v>1.0163922187998147E-2</v>
      </c>
      <c r="O27" s="69">
        <v>1.0876846467879208E-2</v>
      </c>
      <c r="P27" s="69">
        <v>1.2431348393217106E-2</v>
      </c>
      <c r="Q27" s="69">
        <v>2.1170613908229045E-2</v>
      </c>
      <c r="R27" s="11"/>
      <c r="S27" s="69">
        <f t="shared" si="29"/>
        <v>1.0293767440349837E-2</v>
      </c>
      <c r="T27" s="69">
        <f>'RD T1'!E84</f>
        <v>7.7784405336599255E-3</v>
      </c>
      <c r="U27" s="69">
        <f t="shared" si="30"/>
        <v>1.8072207974009762E-2</v>
      </c>
      <c r="W27" t="str">
        <f t="shared" si="31"/>
        <v>63 Community and civil enforcement occupations</v>
      </c>
      <c r="X27" s="69">
        <v>4.0037116034727836E-2</v>
      </c>
      <c r="Y27" s="69">
        <v>3.9726404407947724E-2</v>
      </c>
      <c r="Z27" s="69">
        <v>4.7028098334970646E-2</v>
      </c>
      <c r="AA27" s="69">
        <v>5.2750111080746391E-2</v>
      </c>
      <c r="AB27" s="69">
        <v>6.791904040868281E-2</v>
      </c>
      <c r="AC27" s="69"/>
      <c r="AD27" s="69">
        <f t="shared" si="32"/>
        <v>2.0890942073712164E-2</v>
      </c>
      <c r="AE27" s="69">
        <f>'RD T1'!E113</f>
        <v>3.7970703044963451E-2</v>
      </c>
      <c r="AF27" s="69">
        <f t="shared" si="33"/>
        <v>5.8861645118675615E-2</v>
      </c>
      <c r="AH27" t="str">
        <f t="shared" si="34"/>
        <v>63 Community and civil enforcement occupations</v>
      </c>
      <c r="AI27" s="69">
        <v>1.1360242468241353E-2</v>
      </c>
      <c r="AJ27" s="69">
        <v>1.0725408857130891E-2</v>
      </c>
      <c r="AK27" s="69">
        <v>1.4541806178583354E-2</v>
      </c>
      <c r="AL27" s="69">
        <v>1.3372881894523422E-2</v>
      </c>
      <c r="AM27" s="69">
        <v>1.7478668950476221E-2</v>
      </c>
      <c r="AN27" s="69"/>
      <c r="AO27" s="69">
        <f t="shared" si="35"/>
        <v>2.9368627718928675E-3</v>
      </c>
      <c r="AP27" s="69">
        <f>'RD T1'!E142</f>
        <v>8.694744501406176E-3</v>
      </c>
      <c r="AQ27" s="69">
        <f t="shared" si="36"/>
        <v>1.1631607273299044E-2</v>
      </c>
      <c r="AS27" t="str">
        <f t="shared" si="37"/>
        <v>63 Community and civil enforcement occupations</v>
      </c>
      <c r="AT27" s="69">
        <v>1.2180190772675412E-2</v>
      </c>
      <c r="AU27" s="69">
        <v>1.0188368346529548E-2</v>
      </c>
      <c r="AV27" s="69">
        <v>1.3418378696076773E-2</v>
      </c>
      <c r="AW27" s="69">
        <v>1.1038825814897988E-2</v>
      </c>
      <c r="AX27" s="69">
        <v>1.2319051006542497E-2</v>
      </c>
      <c r="AY27" s="69"/>
      <c r="AZ27" s="69">
        <f t="shared" si="38"/>
        <v>-1.0993276895342758E-3</v>
      </c>
      <c r="BA27" s="69">
        <f>'RD T1'!E171</f>
        <v>7.4171919761686772E-3</v>
      </c>
      <c r="BB27" s="69">
        <f t="shared" si="39"/>
        <v>6.3178642866344014E-3</v>
      </c>
      <c r="BD27" t="str">
        <f t="shared" si="40"/>
        <v>63 Community and civil enforcement occupations</v>
      </c>
      <c r="BE27" s="69">
        <v>4.1172974797473956E-2</v>
      </c>
      <c r="BF27" s="69">
        <v>3.4538812829044571E-2</v>
      </c>
      <c r="BG27" s="69">
        <v>4.7958603068764469E-2</v>
      </c>
      <c r="BH27" s="69">
        <v>3.3657242121459E-2</v>
      </c>
      <c r="BI27" s="69">
        <v>3.8022852204350227E-2</v>
      </c>
      <c r="BJ27" s="69"/>
      <c r="BK27" s="69">
        <f t="shared" si="41"/>
        <v>-9.9357508644142417E-3</v>
      </c>
      <c r="BL27" s="69">
        <f>'RD T1'!E200</f>
        <v>1.3437581817200854E-2</v>
      </c>
      <c r="BM27" s="69">
        <f t="shared" si="42"/>
        <v>3.5018309527866127E-3</v>
      </c>
      <c r="BO27" t="str">
        <f t="shared" si="43"/>
        <v>63 Community and civil enforcement occupations</v>
      </c>
      <c r="BP27" s="69">
        <v>6.4473836264903508E-2</v>
      </c>
      <c r="BQ27" s="69">
        <v>6.5687253939800974E-2</v>
      </c>
      <c r="BR27" s="69">
        <v>7.7527809137315815E-2</v>
      </c>
      <c r="BS27" s="69">
        <v>6.4609362863327136E-2</v>
      </c>
      <c r="BT27" s="69">
        <v>6.9874175159391483E-2</v>
      </c>
      <c r="BU27" s="69"/>
      <c r="BV27" s="69">
        <f t="shared" si="44"/>
        <v>-7.6536339779243318E-3</v>
      </c>
      <c r="BW27" s="69">
        <f>'RD T1'!E229</f>
        <v>3.0275319792479119E-2</v>
      </c>
      <c r="BX27" s="69">
        <f t="shared" si="45"/>
        <v>2.2621685814554787E-2</v>
      </c>
      <c r="BZ27" t="str">
        <f t="shared" si="46"/>
        <v>63 Community and civil enforcement occupations</v>
      </c>
      <c r="CA27" s="69">
        <v>5.2750282198797474E-2</v>
      </c>
      <c r="CB27" s="69">
        <v>5.2445102130905946E-2</v>
      </c>
      <c r="CC27" s="69">
        <v>6.5885387473245807E-2</v>
      </c>
      <c r="CD27" s="69">
        <v>4.93199873077729E-2</v>
      </c>
      <c r="CE27" s="69">
        <v>4.1391338462759067E-2</v>
      </c>
      <c r="CF27" s="69"/>
      <c r="CG27" s="69">
        <f t="shared" si="47"/>
        <v>-2.449404901048674E-2</v>
      </c>
      <c r="CH27" s="69">
        <f>'RD T1'!E258</f>
        <v>1.9438102439406694E-2</v>
      </c>
      <c r="CI27" s="69">
        <f t="shared" si="48"/>
        <v>-5.0559465710800465E-3</v>
      </c>
      <c r="CK27" t="str">
        <f t="shared" si="49"/>
        <v>63 Community and civil enforcement occupations</v>
      </c>
      <c r="CL27" s="69">
        <v>2.819077490071278E-2</v>
      </c>
      <c r="CM27" s="69">
        <v>1.8694702073302309E-2</v>
      </c>
      <c r="CN27" s="69">
        <v>2.7757402176595072E-2</v>
      </c>
      <c r="CO27" s="69">
        <v>1.053676982932634E-2</v>
      </c>
      <c r="CP27" s="69">
        <v>5.9393455059957752E-3</v>
      </c>
      <c r="CQ27" s="69"/>
      <c r="CR27" s="69">
        <f t="shared" si="50"/>
        <v>-2.1818056670599297E-2</v>
      </c>
      <c r="CS27" s="69">
        <f>'RD T1'!E287</f>
        <v>2.881923321765375E-3</v>
      </c>
      <c r="CT27" s="69">
        <f t="shared" si="51"/>
        <v>-1.8936133348833921E-2</v>
      </c>
    </row>
    <row r="28" spans="1:98" x14ac:dyDescent="0.2">
      <c r="A28" s="10" t="str">
        <f>name!D24</f>
        <v>71 Sales occupations</v>
      </c>
      <c r="B28" s="69">
        <v>3.1712040341902899E-2</v>
      </c>
      <c r="C28" s="69">
        <v>3.7661564026548716E-2</v>
      </c>
      <c r="D28" s="69">
        <v>3.3032483851840294E-2</v>
      </c>
      <c r="E28" s="69">
        <v>3.9699455789180008E-2</v>
      </c>
      <c r="F28" s="69">
        <v>5.8647764723223569E-2</v>
      </c>
      <c r="G28" s="11"/>
      <c r="H28" s="69">
        <f t="shared" si="26"/>
        <v>2.5615280871383275E-2</v>
      </c>
      <c r="I28" s="69">
        <f>'RD T1'!E56</f>
        <v>1.985831292230603E-2</v>
      </c>
      <c r="J28" s="69">
        <f t="shared" si="27"/>
        <v>4.5473593793689301E-2</v>
      </c>
      <c r="L28" t="str">
        <f t="shared" si="28"/>
        <v>71 Sales occupations</v>
      </c>
      <c r="M28" s="69">
        <v>0.4506320307205029</v>
      </c>
      <c r="N28" s="69">
        <v>0.59484363098543791</v>
      </c>
      <c r="O28" s="69">
        <v>0.58154565348571563</v>
      </c>
      <c r="P28" s="69">
        <v>0.75412925346901338</v>
      </c>
      <c r="Q28" s="69">
        <v>1.2849969711783047</v>
      </c>
      <c r="R28" s="11"/>
      <c r="S28" s="69">
        <f t="shared" si="29"/>
        <v>0.70345131769258906</v>
      </c>
      <c r="T28" s="69">
        <f>'RD T1'!E85</f>
        <v>0.40316801695263677</v>
      </c>
      <c r="U28" s="69">
        <f t="shared" si="30"/>
        <v>1.1066193346452258</v>
      </c>
      <c r="W28" t="str">
        <f t="shared" si="31"/>
        <v>71 Sales occupations</v>
      </c>
      <c r="X28" s="69">
        <v>2.0700630638834432</v>
      </c>
      <c r="Y28" s="69">
        <v>1.9899859793016903</v>
      </c>
      <c r="Z28" s="69">
        <v>2.2347760698707027</v>
      </c>
      <c r="AA28" s="69">
        <v>2.4068274511204257</v>
      </c>
      <c r="AB28" s="69">
        <v>3.1376682487942094</v>
      </c>
      <c r="AC28" s="69"/>
      <c r="AD28" s="69">
        <f t="shared" si="32"/>
        <v>0.90289217892350671</v>
      </c>
      <c r="AE28" s="69">
        <f>'RD T1'!E114</f>
        <v>1.4038670339581309</v>
      </c>
      <c r="AF28" s="69">
        <f t="shared" si="33"/>
        <v>2.3067592128816377</v>
      </c>
      <c r="AH28" t="str">
        <f t="shared" si="34"/>
        <v>71 Sales occupations</v>
      </c>
      <c r="AI28" s="69">
        <v>0.69421859351586068</v>
      </c>
      <c r="AJ28" s="69">
        <v>0.66881396576225416</v>
      </c>
      <c r="AK28" s="69">
        <v>0.77427619733758524</v>
      </c>
      <c r="AL28" s="69">
        <v>0.79069126772117493</v>
      </c>
      <c r="AM28" s="69">
        <v>1.0021448320864139</v>
      </c>
      <c r="AN28" s="69"/>
      <c r="AO28" s="69">
        <f t="shared" si="35"/>
        <v>0.22786863474882868</v>
      </c>
      <c r="AP28" s="69">
        <f>'RD T1'!E143</f>
        <v>0.45660641714789574</v>
      </c>
      <c r="AQ28" s="69">
        <f t="shared" si="36"/>
        <v>0.68447505189672442</v>
      </c>
      <c r="AS28" t="str">
        <f t="shared" si="37"/>
        <v>71 Sales occupations</v>
      </c>
      <c r="AT28" s="69">
        <v>0.62134770166182074</v>
      </c>
      <c r="AU28" s="69">
        <v>0.57478338525982908</v>
      </c>
      <c r="AV28" s="69">
        <v>0.63790942383820326</v>
      </c>
      <c r="AW28" s="69">
        <v>0.62420571958778381</v>
      </c>
      <c r="AX28" s="69">
        <v>0.76392641400079819</v>
      </c>
      <c r="AY28" s="69"/>
      <c r="AZ28" s="69">
        <f t="shared" si="38"/>
        <v>0.12601699016259493</v>
      </c>
      <c r="BA28" s="69">
        <f>'RD T1'!E172</f>
        <v>0.31469564080569168</v>
      </c>
      <c r="BB28" s="69">
        <f t="shared" si="39"/>
        <v>0.44071263096828661</v>
      </c>
      <c r="BD28" t="str">
        <f t="shared" si="40"/>
        <v>71 Sales occupations</v>
      </c>
      <c r="BE28" s="69">
        <v>4.250026686331231</v>
      </c>
      <c r="BF28" s="69">
        <v>4.2877187016809311</v>
      </c>
      <c r="BG28" s="69">
        <v>4.2503316460276501</v>
      </c>
      <c r="BH28" s="69">
        <v>4.1576197815066696</v>
      </c>
      <c r="BI28" s="69">
        <v>4.1386848869368826</v>
      </c>
      <c r="BJ28" s="69"/>
      <c r="BK28" s="69">
        <f t="shared" si="41"/>
        <v>-0.11164675909076749</v>
      </c>
      <c r="BL28" s="69">
        <f>'RD T1'!E201</f>
        <v>1.8189034924302361</v>
      </c>
      <c r="BM28" s="69">
        <f t="shared" si="42"/>
        <v>1.7072567333394686</v>
      </c>
      <c r="BO28" t="str">
        <f t="shared" si="43"/>
        <v>71 Sales occupations</v>
      </c>
      <c r="BP28" s="69">
        <v>5.0235039085281263</v>
      </c>
      <c r="BQ28" s="69">
        <v>4.7086192961408875</v>
      </c>
      <c r="BR28" s="69">
        <v>4.12037256806535</v>
      </c>
      <c r="BS28" s="69">
        <v>3.9149532988135922</v>
      </c>
      <c r="BT28" s="69">
        <v>3.1999819329926216</v>
      </c>
      <c r="BU28" s="69"/>
      <c r="BV28" s="69">
        <f t="shared" si="44"/>
        <v>-0.92039063507272845</v>
      </c>
      <c r="BW28" s="69">
        <f>'RD T1'!E230</f>
        <v>1.762225446056485</v>
      </c>
      <c r="BX28" s="69">
        <f t="shared" si="45"/>
        <v>0.84183481098375657</v>
      </c>
      <c r="BZ28" t="str">
        <f t="shared" si="46"/>
        <v>71 Sales occupations</v>
      </c>
      <c r="CA28" s="69">
        <v>3.2292586215437327</v>
      </c>
      <c r="CB28" s="69">
        <v>2.8668125020922322</v>
      </c>
      <c r="CC28" s="69">
        <v>2.6064103349006045</v>
      </c>
      <c r="CD28" s="69">
        <v>1.9974401460515039</v>
      </c>
      <c r="CE28" s="69">
        <v>0.8262004902393123</v>
      </c>
      <c r="CF28" s="69"/>
      <c r="CG28" s="69">
        <f t="shared" si="47"/>
        <v>-1.7802098446612922</v>
      </c>
      <c r="CH28" s="69">
        <f>'RD T1'!E259</f>
        <v>0.6112192938271872</v>
      </c>
      <c r="CI28" s="69">
        <f t="shared" si="48"/>
        <v>-1.168990550834105</v>
      </c>
      <c r="CK28" t="str">
        <f t="shared" si="49"/>
        <v>71 Sales occupations</v>
      </c>
      <c r="CL28" s="69">
        <v>2.1170322476409154</v>
      </c>
      <c r="CM28" s="69">
        <v>1.5848984319023074</v>
      </c>
      <c r="CN28" s="69">
        <v>1.6151447291372532</v>
      </c>
      <c r="CO28" s="69">
        <v>0.86750603591346698</v>
      </c>
      <c r="CP28" s="69">
        <v>0.44152493599397052</v>
      </c>
      <c r="CQ28" s="69"/>
      <c r="CR28" s="69">
        <f t="shared" si="50"/>
        <v>-1.1736197931432826</v>
      </c>
      <c r="CS28" s="69">
        <f>'RD T1'!E288</f>
        <v>0.21719986550623743</v>
      </c>
      <c r="CT28" s="69">
        <f t="shared" si="51"/>
        <v>-0.95641992763704509</v>
      </c>
    </row>
    <row r="29" spans="1:98" x14ac:dyDescent="0.2">
      <c r="A29" s="10" t="str">
        <f>name!D25</f>
        <v>72 Customer service occupations</v>
      </c>
      <c r="B29" s="69">
        <v>1.4743188335530717E-2</v>
      </c>
      <c r="C29" s="69">
        <v>2.0069130278242076E-2</v>
      </c>
      <c r="D29" s="69">
        <v>2.0874243922150582E-2</v>
      </c>
      <c r="E29" s="69">
        <v>3.8481929892706657E-2</v>
      </c>
      <c r="F29" s="69">
        <v>7.3378513209928414E-2</v>
      </c>
      <c r="G29" s="11"/>
      <c r="H29" s="69">
        <f>F29-D29</f>
        <v>5.2504269287777836E-2</v>
      </c>
      <c r="I29" s="69">
        <f>'RD T1'!E57</f>
        <v>2.03532777694675E-2</v>
      </c>
      <c r="J29" s="69">
        <f t="shared" si="27"/>
        <v>7.2857547057245342E-2</v>
      </c>
      <c r="L29" t="str">
        <f t="shared" si="28"/>
        <v>72 Customer service occupations</v>
      </c>
      <c r="M29" s="69">
        <v>0.14001678543028429</v>
      </c>
      <c r="N29" s="69">
        <v>0.20801554411329004</v>
      </c>
      <c r="O29" s="69">
        <v>0.22023055126805172</v>
      </c>
      <c r="P29" s="69">
        <v>0.37044474459197935</v>
      </c>
      <c r="Q29" s="69">
        <v>0.68298297944456698</v>
      </c>
      <c r="R29" s="11"/>
      <c r="S29" s="69">
        <f t="shared" si="29"/>
        <v>0.4627524281765153</v>
      </c>
      <c r="T29" s="69">
        <f>'RD T1'!E86</f>
        <v>0.21008114194282343</v>
      </c>
      <c r="U29" s="69">
        <f t="shared" si="30"/>
        <v>0.67283357011933875</v>
      </c>
      <c r="W29" t="str">
        <f t="shared" si="31"/>
        <v>72 Customer service occupations</v>
      </c>
      <c r="X29" s="69">
        <v>0.7091639242949801</v>
      </c>
      <c r="Y29" s="69">
        <v>0.80705224655103791</v>
      </c>
      <c r="Z29" s="69">
        <v>0.9645486085712347</v>
      </c>
      <c r="AA29" s="69">
        <v>1.3455383896694699</v>
      </c>
      <c r="AB29" s="69">
        <v>1.8584487515956369</v>
      </c>
      <c r="AC29" s="69"/>
      <c r="AD29" s="69">
        <f t="shared" si="32"/>
        <v>0.89390014302440224</v>
      </c>
      <c r="AE29" s="69">
        <f>'RD T1'!E115</f>
        <v>0.76372983689788543</v>
      </c>
      <c r="AF29" s="69">
        <f t="shared" si="33"/>
        <v>1.6576299799222878</v>
      </c>
      <c r="AH29" t="str">
        <f t="shared" si="34"/>
        <v>72 Customer service occupations</v>
      </c>
      <c r="AI29" s="69">
        <v>0.20013733413240911</v>
      </c>
      <c r="AJ29" s="69">
        <v>0.21620391080412046</v>
      </c>
      <c r="AK29" s="69">
        <v>0.27245170991034806</v>
      </c>
      <c r="AL29" s="69">
        <v>0.38076051360587665</v>
      </c>
      <c r="AM29" s="69">
        <v>0.54244848392760814</v>
      </c>
      <c r="AN29" s="69"/>
      <c r="AO29" s="69">
        <f t="shared" si="35"/>
        <v>0.26999677401726008</v>
      </c>
      <c r="AP29" s="69">
        <f>'RD T1'!E144</f>
        <v>0.22683850412939732</v>
      </c>
      <c r="AQ29" s="69">
        <f t="shared" si="36"/>
        <v>0.4968352781466574</v>
      </c>
      <c r="AS29" t="str">
        <f t="shared" si="37"/>
        <v>72 Customer service occupations</v>
      </c>
      <c r="AT29" s="69">
        <v>0.39362492866188947</v>
      </c>
      <c r="AU29" s="69">
        <v>0.46540610463033466</v>
      </c>
      <c r="AV29" s="69">
        <v>0.50030922841679804</v>
      </c>
      <c r="AW29" s="69">
        <v>0.67783398134972705</v>
      </c>
      <c r="AX29" s="69">
        <v>0.8154888626044805</v>
      </c>
      <c r="AY29" s="69"/>
      <c r="AZ29" s="69">
        <f t="shared" si="38"/>
        <v>0.31517963418768247</v>
      </c>
      <c r="BA29" s="69">
        <f>'RD T1'!E173</f>
        <v>0.32072946933300017</v>
      </c>
      <c r="BB29" s="69">
        <f t="shared" si="39"/>
        <v>0.63590910352068264</v>
      </c>
      <c r="BD29" t="str">
        <f t="shared" si="40"/>
        <v>72 Customer service occupations</v>
      </c>
      <c r="BE29" s="69">
        <v>1.1389942267109123</v>
      </c>
      <c r="BF29" s="69">
        <v>1.4196594789772585</v>
      </c>
      <c r="BG29" s="69">
        <v>1.4059300349595194</v>
      </c>
      <c r="BH29" s="69">
        <v>1.8597542999589942</v>
      </c>
      <c r="BI29" s="69">
        <v>2.1252017463444868</v>
      </c>
      <c r="BJ29" s="69"/>
      <c r="BK29" s="69">
        <f t="shared" si="41"/>
        <v>0.71927171138496737</v>
      </c>
      <c r="BL29" s="69">
        <f>'RD T1'!E202</f>
        <v>0.78363571199276727</v>
      </c>
      <c r="BM29" s="69">
        <f t="shared" si="42"/>
        <v>1.5029074233777346</v>
      </c>
      <c r="BO29" t="str">
        <f t="shared" si="43"/>
        <v>72 Customer service occupations</v>
      </c>
      <c r="BP29" s="69">
        <v>1.2871948783992808</v>
      </c>
      <c r="BQ29" s="69">
        <v>1.6317314701219594</v>
      </c>
      <c r="BR29" s="69">
        <v>1.4454936397173748</v>
      </c>
      <c r="BS29" s="69">
        <v>1.9200972833830787</v>
      </c>
      <c r="BT29" s="69">
        <v>1.9085104606024126</v>
      </c>
      <c r="BU29" s="69"/>
      <c r="BV29" s="69">
        <f t="shared" si="44"/>
        <v>0.46301682088503782</v>
      </c>
      <c r="BW29" s="69">
        <f>'RD T1'!E231</f>
        <v>0.90163746481461826</v>
      </c>
      <c r="BX29" s="69">
        <f t="shared" si="45"/>
        <v>1.3646542856996562</v>
      </c>
      <c r="BZ29" t="str">
        <f t="shared" si="46"/>
        <v>72 Customer service occupations</v>
      </c>
      <c r="CA29" s="69">
        <v>0.6852635324245735</v>
      </c>
      <c r="CB29" s="69">
        <v>0.73379245393200399</v>
      </c>
      <c r="CC29" s="69">
        <v>0.73263170034854841</v>
      </c>
      <c r="CD29" s="69">
        <v>0.80475827116659882</v>
      </c>
      <c r="CE29" s="69">
        <v>0.7060278269490009</v>
      </c>
      <c r="CF29" s="69"/>
      <c r="CG29" s="69">
        <f t="shared" si="47"/>
        <v>-2.6603873399547506E-2</v>
      </c>
      <c r="CH29" s="69">
        <f>'RD T1'!E260</f>
        <v>0.2573546916617987</v>
      </c>
      <c r="CI29" s="69">
        <f t="shared" si="48"/>
        <v>0.23075081826225119</v>
      </c>
      <c r="CK29" t="str">
        <f t="shared" si="49"/>
        <v>72 Customer service occupations</v>
      </c>
      <c r="CL29" s="69">
        <v>0.2939807957018965</v>
      </c>
      <c r="CM29" s="69">
        <v>0.30177866893121497</v>
      </c>
      <c r="CN29" s="69">
        <v>0.35975344807389981</v>
      </c>
      <c r="CO29" s="69">
        <v>0.37169008852010244</v>
      </c>
      <c r="CP29" s="69">
        <v>0.36512768571736814</v>
      </c>
      <c r="CQ29" s="69"/>
      <c r="CR29" s="69">
        <f t="shared" si="50"/>
        <v>5.3742376434683381E-3</v>
      </c>
      <c r="CS29" s="69">
        <f>'RD T1'!E289</f>
        <v>0.12680064856835899</v>
      </c>
      <c r="CT29" s="69">
        <f t="shared" si="51"/>
        <v>0.13217488621182732</v>
      </c>
    </row>
    <row r="30" spans="1:98" x14ac:dyDescent="0.2">
      <c r="A30" s="10" t="str">
        <f>name!D26</f>
        <v>81 Process, plant and machine operatives</v>
      </c>
      <c r="B30" s="69">
        <v>1.400849573533695E-2</v>
      </c>
      <c r="C30" s="69">
        <v>1.8724429872521944E-2</v>
      </c>
      <c r="D30" s="69">
        <v>1.628641078111143E-2</v>
      </c>
      <c r="E30" s="69">
        <v>2.7338637198412449E-2</v>
      </c>
      <c r="F30" s="69">
        <v>6.1062820674291085E-2</v>
      </c>
      <c r="G30" s="11"/>
      <c r="H30" s="69">
        <f t="shared" si="26"/>
        <v>4.4776409893179658E-2</v>
      </c>
      <c r="I30" s="69">
        <f>'RD T1'!E58</f>
        <v>1.9558993285777607E-2</v>
      </c>
      <c r="J30" s="69">
        <f t="shared" si="27"/>
        <v>6.4335403178957265E-2</v>
      </c>
      <c r="L30" t="str">
        <f t="shared" si="28"/>
        <v>81 Process, plant and machine operatives</v>
      </c>
      <c r="M30" s="69">
        <v>0.10808907253702418</v>
      </c>
      <c r="N30" s="69">
        <v>0.14568507989063989</v>
      </c>
      <c r="O30" s="69">
        <v>0.12388885733588513</v>
      </c>
      <c r="P30" s="69">
        <v>0.22303953041055671</v>
      </c>
      <c r="Q30" s="69">
        <v>0.42990650964937099</v>
      </c>
      <c r="R30" s="11"/>
      <c r="S30" s="69">
        <f t="shared" si="29"/>
        <v>0.30601765231348588</v>
      </c>
      <c r="T30" s="69">
        <f>'RD T1'!E87</f>
        <v>0.1294434059835996</v>
      </c>
      <c r="U30" s="69">
        <f t="shared" si="30"/>
        <v>0.43546105829708548</v>
      </c>
      <c r="W30" t="str">
        <f t="shared" si="31"/>
        <v>81 Process, plant and machine operatives</v>
      </c>
      <c r="X30" s="69">
        <v>0.36057027595455815</v>
      </c>
      <c r="Y30" s="69">
        <v>0.34235019379528081</v>
      </c>
      <c r="Z30" s="69">
        <v>0.3286658829124704</v>
      </c>
      <c r="AA30" s="69">
        <v>0.54453320425963059</v>
      </c>
      <c r="AB30" s="69">
        <v>0.92981063698534516</v>
      </c>
      <c r="AC30" s="69"/>
      <c r="AD30" s="69">
        <f t="shared" si="32"/>
        <v>0.60114475407287471</v>
      </c>
      <c r="AE30" s="69">
        <f>'RD T1'!E116</f>
        <v>0.34771636920729132</v>
      </c>
      <c r="AF30" s="69">
        <f t="shared" si="33"/>
        <v>0.94886112328016603</v>
      </c>
      <c r="AH30" t="str">
        <f t="shared" si="34"/>
        <v>81 Process, plant and machine operatives</v>
      </c>
      <c r="AI30" s="69">
        <v>0.16370084866177126</v>
      </c>
      <c r="AJ30" s="69">
        <v>0.15840859513239447</v>
      </c>
      <c r="AK30" s="69">
        <v>0.15140846118877571</v>
      </c>
      <c r="AL30" s="69">
        <v>0.23161834840360149</v>
      </c>
      <c r="AM30" s="69">
        <v>0.3253041734656909</v>
      </c>
      <c r="AN30" s="69"/>
      <c r="AO30" s="69">
        <f t="shared" si="35"/>
        <v>0.17389571227691519</v>
      </c>
      <c r="AP30" s="69">
        <f>'RD T1'!E145</f>
        <v>0.1184563251526702</v>
      </c>
      <c r="AQ30" s="69">
        <f t="shared" si="36"/>
        <v>0.29235203742958538</v>
      </c>
      <c r="AS30" t="str">
        <f t="shared" si="37"/>
        <v>81 Process, plant and machine operatives</v>
      </c>
      <c r="AT30" s="69">
        <v>0.41035825069150345</v>
      </c>
      <c r="AU30" s="69">
        <v>0.36151236167748546</v>
      </c>
      <c r="AV30" s="69">
        <v>0.33466236886673884</v>
      </c>
      <c r="AW30" s="69">
        <v>0.49448702038773379</v>
      </c>
      <c r="AX30" s="69">
        <v>0.68027117567209583</v>
      </c>
      <c r="AY30" s="69"/>
      <c r="AZ30" s="69">
        <f t="shared" si="38"/>
        <v>0.34560880680535699</v>
      </c>
      <c r="BA30" s="69">
        <f>'RD T1'!E174</f>
        <v>0.25706496759166736</v>
      </c>
      <c r="BB30" s="69">
        <f t="shared" si="39"/>
        <v>0.6026737743970243</v>
      </c>
      <c r="BD30" t="str">
        <f t="shared" si="40"/>
        <v>81 Process, plant and machine operatives</v>
      </c>
      <c r="BE30" s="69">
        <v>2.3825833881884053</v>
      </c>
      <c r="BF30" s="69">
        <v>2.5144360427133945</v>
      </c>
      <c r="BG30" s="69">
        <v>2.1743849131697579</v>
      </c>
      <c r="BH30" s="69">
        <v>3.0327863905538921</v>
      </c>
      <c r="BI30" s="69">
        <v>3.5331612444089568</v>
      </c>
      <c r="BJ30" s="69"/>
      <c r="BK30" s="69">
        <f t="shared" si="41"/>
        <v>1.3587763312391989</v>
      </c>
      <c r="BL30" s="69">
        <f>'RD T1'!E203</f>
        <v>1.1637804561968685</v>
      </c>
      <c r="BM30" s="69">
        <f t="shared" si="42"/>
        <v>2.5225567874360673</v>
      </c>
      <c r="BO30" t="str">
        <f t="shared" si="43"/>
        <v>81 Process, plant and machine operatives</v>
      </c>
      <c r="BP30" s="69">
        <v>3.4577231546645049</v>
      </c>
      <c r="BQ30" s="69">
        <v>3.5478148701161074</v>
      </c>
      <c r="BR30" s="69">
        <v>2.8848268672790862</v>
      </c>
      <c r="BS30" s="69">
        <v>4.0398853349682247</v>
      </c>
      <c r="BT30" s="69">
        <v>4.0773434905681025</v>
      </c>
      <c r="BU30" s="69"/>
      <c r="BV30" s="69">
        <f t="shared" si="44"/>
        <v>1.1925166232890163</v>
      </c>
      <c r="BW30" s="69">
        <f>'RD T1'!E232</f>
        <v>1.6416253472933358</v>
      </c>
      <c r="BX30" s="69">
        <f t="shared" si="45"/>
        <v>2.8341419705823521</v>
      </c>
      <c r="BZ30" t="str">
        <f t="shared" si="46"/>
        <v>81 Process, plant and machine operatives</v>
      </c>
      <c r="CA30" s="69">
        <v>2.9785870428284529</v>
      </c>
      <c r="CB30" s="69">
        <v>2.6265906957231788</v>
      </c>
      <c r="CC30" s="69">
        <v>2.2679027630461248</v>
      </c>
      <c r="CD30" s="69">
        <v>2.444393183274197</v>
      </c>
      <c r="CE30" s="69">
        <v>1.2417810035436685</v>
      </c>
      <c r="CF30" s="69"/>
      <c r="CG30" s="69">
        <f t="shared" si="47"/>
        <v>-1.0261217595024563</v>
      </c>
      <c r="CH30" s="69">
        <f>'RD T1'!E261</f>
        <v>0.75374283903062145</v>
      </c>
      <c r="CI30" s="69">
        <f t="shared" si="48"/>
        <v>-0.27237892047183487</v>
      </c>
      <c r="CK30" t="str">
        <f t="shared" si="49"/>
        <v>81 Process, plant and machine operatives</v>
      </c>
      <c r="CL30" s="69">
        <v>2.2442845453035956</v>
      </c>
      <c r="CM30" s="69">
        <v>1.5310447550209245</v>
      </c>
      <c r="CN30" s="69">
        <v>1.3525910183284335</v>
      </c>
      <c r="CO30" s="69">
        <v>0.61400461544908358</v>
      </c>
      <c r="CP30" s="69">
        <v>0.23805454989547506</v>
      </c>
      <c r="CQ30" s="69"/>
      <c r="CR30" s="69">
        <f t="shared" si="50"/>
        <v>-1.1145364684329584</v>
      </c>
      <c r="CS30" s="69">
        <f>'RD T1'!E290</f>
        <v>0.14645812997527027</v>
      </c>
      <c r="CT30" s="69">
        <f t="shared" si="51"/>
        <v>-0.96807833845768809</v>
      </c>
    </row>
    <row r="31" spans="1:98" x14ac:dyDescent="0.2">
      <c r="A31" s="10" t="str">
        <f>name!D27</f>
        <v>82 Transport and mobile machine drivers and operatives</v>
      </c>
      <c r="B31" s="69">
        <v>1.720636391232316E-2</v>
      </c>
      <c r="C31" s="69">
        <v>3.2004023662833378E-2</v>
      </c>
      <c r="D31" s="69">
        <v>2.394734489379324E-2</v>
      </c>
      <c r="E31" s="69">
        <v>4.1623960560714497E-2</v>
      </c>
      <c r="F31" s="69">
        <v>7.6651035366049586E-2</v>
      </c>
      <c r="G31" s="11"/>
      <c r="H31" s="69">
        <f t="shared" si="26"/>
        <v>5.2703690472256343E-2</v>
      </c>
      <c r="I31" s="69">
        <f>'RD T1'!E59</f>
        <v>3.0308609223029141E-2</v>
      </c>
      <c r="J31" s="69">
        <f t="shared" si="27"/>
        <v>8.301229969528548E-2</v>
      </c>
      <c r="L31" t="str">
        <f t="shared" si="28"/>
        <v>82 Transport and mobile machine drivers and operatives</v>
      </c>
      <c r="M31" s="69">
        <v>0.11595378683107489</v>
      </c>
      <c r="N31" s="69">
        <v>0.18829492471740161</v>
      </c>
      <c r="O31" s="69">
        <v>0.15064313193234499</v>
      </c>
      <c r="P31" s="69">
        <v>0.24280966503663876</v>
      </c>
      <c r="Q31" s="69">
        <v>0.44259148478399396</v>
      </c>
      <c r="R31" s="11"/>
      <c r="S31" s="69">
        <f t="shared" si="29"/>
        <v>0.291948352851649</v>
      </c>
      <c r="T31" s="69">
        <f>'RD T1'!E88</f>
        <v>0.17343829549840631</v>
      </c>
      <c r="U31" s="69">
        <f t="shared" si="30"/>
        <v>0.46538664835005528</v>
      </c>
      <c r="W31" t="str">
        <f t="shared" si="31"/>
        <v>82 Transport and mobile machine drivers and operatives</v>
      </c>
      <c r="X31" s="69">
        <v>0.41503055334354227</v>
      </c>
      <c r="Y31" s="69">
        <v>0.54283753023682046</v>
      </c>
      <c r="Z31" s="69">
        <v>0.53012126411880089</v>
      </c>
      <c r="AA31" s="69">
        <v>0.70116805331812659</v>
      </c>
      <c r="AB31" s="69">
        <v>1.0368037123949232</v>
      </c>
      <c r="AC31" s="69"/>
      <c r="AD31" s="69">
        <f t="shared" si="32"/>
        <v>0.5066824482761223</v>
      </c>
      <c r="AE31" s="69">
        <f>'RD T1'!E117</f>
        <v>0.51720565253361306</v>
      </c>
      <c r="AF31" s="69">
        <f t="shared" si="33"/>
        <v>1.0238881008097354</v>
      </c>
      <c r="AH31" t="str">
        <f t="shared" si="34"/>
        <v>82 Transport and mobile machine drivers and operatives</v>
      </c>
      <c r="AI31" s="69">
        <v>0.21095934496325561</v>
      </c>
      <c r="AJ31" s="69">
        <v>0.25920051840806485</v>
      </c>
      <c r="AK31" s="69">
        <v>0.24117745269088339</v>
      </c>
      <c r="AL31" s="69">
        <v>0.31202142645995568</v>
      </c>
      <c r="AM31" s="69">
        <v>0.40361184592243371</v>
      </c>
      <c r="AN31" s="69"/>
      <c r="AO31" s="69">
        <f t="shared" si="35"/>
        <v>0.16243439323155032</v>
      </c>
      <c r="AP31" s="69">
        <f>'RD T1'!E146</f>
        <v>0.21062900340918542</v>
      </c>
      <c r="AQ31" s="69">
        <f t="shared" si="36"/>
        <v>0.37306339664073573</v>
      </c>
      <c r="AS31" t="str">
        <f t="shared" si="37"/>
        <v>82 Transport and mobile machine drivers and operatives</v>
      </c>
      <c r="AT31" s="69">
        <v>0.35900231855602749</v>
      </c>
      <c r="AU31" s="69">
        <v>0.40975947195578449</v>
      </c>
      <c r="AV31" s="69">
        <v>0.38420020748555789</v>
      </c>
      <c r="AW31" s="69">
        <v>0.47789991671671522</v>
      </c>
      <c r="AX31" s="69">
        <v>0.59966642921269397</v>
      </c>
      <c r="AY31" s="69"/>
      <c r="AZ31" s="69">
        <f t="shared" si="38"/>
        <v>0.21546622172713609</v>
      </c>
      <c r="BA31" s="69">
        <f>'RD T1'!E175</f>
        <v>0.32736256873845843</v>
      </c>
      <c r="BB31" s="69">
        <f t="shared" si="39"/>
        <v>0.54282879046559451</v>
      </c>
      <c r="BD31" t="str">
        <f t="shared" si="40"/>
        <v>82 Transport and mobile machine drivers and operatives</v>
      </c>
      <c r="BE31" s="69">
        <v>1.8134077203671679</v>
      </c>
      <c r="BF31" s="69">
        <v>2.4354682574176576</v>
      </c>
      <c r="BG31" s="69">
        <v>2.200706729614708</v>
      </c>
      <c r="BH31" s="69">
        <v>2.7203968275363581</v>
      </c>
      <c r="BI31" s="69">
        <v>3.2417693931146601</v>
      </c>
      <c r="BJ31" s="69"/>
      <c r="BK31" s="69">
        <f t="shared" si="41"/>
        <v>1.041062663499952</v>
      </c>
      <c r="BL31" s="69">
        <f>'RD T1'!E204</f>
        <v>1.448343937597089</v>
      </c>
      <c r="BM31" s="69">
        <f t="shared" si="42"/>
        <v>2.4894066010970413</v>
      </c>
      <c r="BO31" t="str">
        <f t="shared" si="43"/>
        <v>82 Transport and mobile machine drivers and operatives</v>
      </c>
      <c r="BP31" s="69">
        <v>3.1693171747488522</v>
      </c>
      <c r="BQ31" s="69">
        <v>4.1374655180136575</v>
      </c>
      <c r="BR31" s="69">
        <v>3.4252797306043532</v>
      </c>
      <c r="BS31" s="69">
        <v>4.2950961995785235</v>
      </c>
      <c r="BT31" s="69">
        <v>4.5537558462048455</v>
      </c>
      <c r="BU31" s="69"/>
      <c r="BV31" s="69">
        <f t="shared" si="44"/>
        <v>1.1284761156004923</v>
      </c>
      <c r="BW31" s="69">
        <f>'RD T1'!E233</f>
        <v>2.4489229463207458</v>
      </c>
      <c r="BX31" s="69">
        <f t="shared" si="45"/>
        <v>3.5773990619212381</v>
      </c>
      <c r="BZ31" t="str">
        <f t="shared" si="46"/>
        <v>82 Transport and mobile machine drivers and operatives</v>
      </c>
      <c r="CA31" s="69">
        <v>2.9772707736705644</v>
      </c>
      <c r="CB31" s="69">
        <v>3.1684132817954995</v>
      </c>
      <c r="CC31" s="69">
        <v>2.8251730406399584</v>
      </c>
      <c r="CD31" s="69">
        <v>2.6214413510168364</v>
      </c>
      <c r="CE31" s="69">
        <v>1.9764871765395329</v>
      </c>
      <c r="CF31" s="69"/>
      <c r="CG31" s="69">
        <f t="shared" si="47"/>
        <v>-0.84868586410042557</v>
      </c>
      <c r="CH31" s="69">
        <f>'RD T1'!E262</f>
        <v>1.1296920340518795</v>
      </c>
      <c r="CI31" s="69">
        <f t="shared" si="48"/>
        <v>0.28100616995145389</v>
      </c>
      <c r="CK31" t="str">
        <f t="shared" si="49"/>
        <v>82 Transport and mobile machine drivers and operatives</v>
      </c>
      <c r="CL31" s="69">
        <v>1.9423533380028495</v>
      </c>
      <c r="CM31" s="69">
        <v>2.2254342768900064</v>
      </c>
      <c r="CN31" s="69">
        <v>2.0302049358356493</v>
      </c>
      <c r="CO31" s="69">
        <v>1.336967505955978</v>
      </c>
      <c r="CP31" s="69">
        <v>0.61686886369137905</v>
      </c>
      <c r="CQ31" s="69"/>
      <c r="CR31" s="69">
        <f t="shared" si="50"/>
        <v>-1.4133360721442703</v>
      </c>
      <c r="CS31" s="69">
        <f>'RD T1'!E291</f>
        <v>0.47943518387947098</v>
      </c>
      <c r="CT31" s="69">
        <f t="shared" si="51"/>
        <v>-0.93390088826479922</v>
      </c>
    </row>
    <row r="32" spans="1:98" x14ac:dyDescent="0.2">
      <c r="A32" s="10" t="str">
        <f>name!D28</f>
        <v>91 Elementary trades and related occupations</v>
      </c>
      <c r="B32" s="69">
        <v>1.9393731931150853E-4</v>
      </c>
      <c r="C32" s="69">
        <v>2.1605365909355156E-4</v>
      </c>
      <c r="D32" s="69">
        <v>1.7110797502926139E-4</v>
      </c>
      <c r="E32" s="69">
        <v>2.118790947534763E-4</v>
      </c>
      <c r="F32" s="69">
        <v>3.6160639356622171E-4</v>
      </c>
      <c r="G32" s="11"/>
      <c r="H32" s="69">
        <f t="shared" si="26"/>
        <v>1.9049841853696032E-4</v>
      </c>
      <c r="I32" s="69">
        <f>'RD T1'!E60</f>
        <v>1.4784816014181185E-4</v>
      </c>
      <c r="J32" s="69">
        <f t="shared" si="27"/>
        <v>3.3834657867877217E-4</v>
      </c>
      <c r="L32" t="str">
        <f t="shared" si="28"/>
        <v>91 Elementary trades and related occupations</v>
      </c>
      <c r="M32" s="69">
        <v>6.0153171499894624E-2</v>
      </c>
      <c r="N32" s="69">
        <v>7.6780451891042198E-2</v>
      </c>
      <c r="O32" s="69">
        <v>5.1690467160431651E-2</v>
      </c>
      <c r="P32" s="69">
        <v>7.1628047075337264E-2</v>
      </c>
      <c r="Q32" s="69">
        <v>0.13593376512557506</v>
      </c>
      <c r="R32" s="11"/>
      <c r="S32" s="69">
        <f t="shared" si="29"/>
        <v>8.4243297965143404E-2</v>
      </c>
      <c r="T32" s="69">
        <f>'RD T1'!E89</f>
        <v>4.6600731671767461E-2</v>
      </c>
      <c r="U32" s="69">
        <f t="shared" si="30"/>
        <v>0.13084402963691086</v>
      </c>
      <c r="W32" t="str">
        <f t="shared" si="31"/>
        <v>91 Elementary trades and related occupations</v>
      </c>
      <c r="X32" s="69">
        <v>0.22440009730102445</v>
      </c>
      <c r="Y32" s="69">
        <v>0.19194436694679429</v>
      </c>
      <c r="Z32" s="69">
        <v>0.17165964933952327</v>
      </c>
      <c r="AA32" s="69">
        <v>0.17817890730957586</v>
      </c>
      <c r="AB32" s="69">
        <v>0.21725026684215917</v>
      </c>
      <c r="AC32" s="69"/>
      <c r="AD32" s="69">
        <f t="shared" si="32"/>
        <v>4.5590617502635905E-2</v>
      </c>
      <c r="AE32" s="69">
        <f>'RD T1'!E118</f>
        <v>0.12030852520643981</v>
      </c>
      <c r="AF32" s="69">
        <f t="shared" si="33"/>
        <v>0.16589914270907571</v>
      </c>
      <c r="AH32" t="str">
        <f t="shared" si="34"/>
        <v>91 Elementary trades and related occupations</v>
      </c>
      <c r="AI32" s="69">
        <v>0.16052907757479101</v>
      </c>
      <c r="AJ32" s="69">
        <v>0.14087777696742412</v>
      </c>
      <c r="AK32" s="69">
        <v>0.1185291852407617</v>
      </c>
      <c r="AL32" s="69">
        <v>0.12645007987456419</v>
      </c>
      <c r="AM32" s="69">
        <v>0.16423248260490242</v>
      </c>
      <c r="AN32" s="69"/>
      <c r="AO32" s="69">
        <f t="shared" si="35"/>
        <v>4.5703297364140721E-2</v>
      </c>
      <c r="AP32" s="69">
        <f>'RD T1'!E147</f>
        <v>8.4173693772771702E-2</v>
      </c>
      <c r="AQ32" s="69">
        <f t="shared" si="36"/>
        <v>0.12987699113691242</v>
      </c>
      <c r="AS32" t="str">
        <f t="shared" si="37"/>
        <v>91 Elementary trades and related occupations</v>
      </c>
      <c r="AT32" s="69">
        <v>0.18097495857522414</v>
      </c>
      <c r="AU32" s="69">
        <v>0.15488372028001793</v>
      </c>
      <c r="AV32" s="69">
        <v>0.14305714331812899</v>
      </c>
      <c r="AW32" s="69">
        <v>0.14852495086142414</v>
      </c>
      <c r="AX32" s="69">
        <v>0.17430929902930212</v>
      </c>
      <c r="AY32" s="69"/>
      <c r="AZ32" s="69">
        <f t="shared" si="38"/>
        <v>3.1252155711173124E-2</v>
      </c>
      <c r="BA32" s="69">
        <f>'RD T1'!E176</f>
        <v>8.6078827112166439E-2</v>
      </c>
      <c r="BB32" s="69">
        <f t="shared" si="39"/>
        <v>0.11733098282333956</v>
      </c>
      <c r="BD32" t="str">
        <f t="shared" si="40"/>
        <v>91 Elementary trades and related occupations</v>
      </c>
      <c r="BE32" s="69">
        <v>0.80355487020959382</v>
      </c>
      <c r="BF32" s="69">
        <v>0.82513292120681303</v>
      </c>
      <c r="BG32" s="69">
        <v>0.68230349281261471</v>
      </c>
      <c r="BH32" s="69">
        <v>0.69930018838286501</v>
      </c>
      <c r="BI32" s="69">
        <v>0.84474971091303852</v>
      </c>
      <c r="BJ32" s="69"/>
      <c r="BK32" s="69">
        <f t="shared" si="41"/>
        <v>0.16244621810042381</v>
      </c>
      <c r="BL32" s="69">
        <f>'RD T1'!E205</f>
        <v>0.26229579330615777</v>
      </c>
      <c r="BM32" s="69">
        <f t="shared" si="42"/>
        <v>0.42474201140658158</v>
      </c>
      <c r="BO32" t="str">
        <f t="shared" si="43"/>
        <v>91 Elementary trades and related occupations</v>
      </c>
      <c r="BP32" s="69">
        <v>1.4772484540942887</v>
      </c>
      <c r="BQ32" s="69">
        <v>1.4658878906085915</v>
      </c>
      <c r="BR32" s="69">
        <v>1.2042096204859112</v>
      </c>
      <c r="BS32" s="69">
        <v>1.1728279450266104</v>
      </c>
      <c r="BT32" s="69">
        <v>1.1927803452940526</v>
      </c>
      <c r="BU32" s="69"/>
      <c r="BV32" s="69">
        <f t="shared" si="44"/>
        <v>-1.1429275191858546E-2</v>
      </c>
      <c r="BW32" s="69">
        <f>'RD T1'!E234</f>
        <v>0.46159646649271963</v>
      </c>
      <c r="BX32" s="69">
        <f t="shared" si="45"/>
        <v>0.45016719130086108</v>
      </c>
      <c r="BZ32" t="str">
        <f t="shared" si="46"/>
        <v>91 Elementary trades and related occupations</v>
      </c>
      <c r="CA32" s="69">
        <v>1.9184221898601934</v>
      </c>
      <c r="CB32" s="69">
        <v>1.7698419837606023</v>
      </c>
      <c r="CC32" s="69">
        <v>1.5069066691842403</v>
      </c>
      <c r="CD32" s="69">
        <v>1.1799095805064002</v>
      </c>
      <c r="CE32" s="69">
        <v>0.90920376036726447</v>
      </c>
      <c r="CF32" s="69"/>
      <c r="CG32" s="69">
        <f t="shared" si="47"/>
        <v>-0.59770290881697585</v>
      </c>
      <c r="CH32" s="69">
        <f>'RD T1'!E263</f>
        <v>0.44634889064229838</v>
      </c>
      <c r="CI32" s="69">
        <f t="shared" si="48"/>
        <v>-0.15135401817467747</v>
      </c>
      <c r="CK32" t="str">
        <f t="shared" si="49"/>
        <v>91 Elementary trades and related occupations</v>
      </c>
      <c r="CL32" s="69">
        <v>1.4797281443352399</v>
      </c>
      <c r="CM32" s="69">
        <v>1.1503958801339953</v>
      </c>
      <c r="CN32" s="69">
        <v>1.0896223867387633</v>
      </c>
      <c r="CO32" s="69">
        <v>0.65307166720523291</v>
      </c>
      <c r="CP32" s="69">
        <v>0.42570349922753103</v>
      </c>
      <c r="CQ32" s="69"/>
      <c r="CR32" s="69">
        <f t="shared" si="50"/>
        <v>-0.66391888751123229</v>
      </c>
      <c r="CS32" s="69">
        <f>'RD T1'!E292</f>
        <v>0.20244000365819745</v>
      </c>
      <c r="CT32" s="69">
        <f t="shared" si="51"/>
        <v>-0.46147888385303482</v>
      </c>
    </row>
    <row r="33" spans="1:98" x14ac:dyDescent="0.2">
      <c r="A33" s="10" t="str">
        <f>name!D29</f>
        <v>92 Elementary administration and service occupations</v>
      </c>
      <c r="B33" s="69">
        <v>1.3488702500879433E-2</v>
      </c>
      <c r="C33" s="69">
        <v>2.4992162142707074E-2</v>
      </c>
      <c r="D33" s="69">
        <v>2.1458339785216135E-2</v>
      </c>
      <c r="E33" s="69">
        <v>3.2905673775933508E-2</v>
      </c>
      <c r="F33" s="69">
        <v>5.5545580511290507E-2</v>
      </c>
      <c r="G33" s="11"/>
      <c r="H33" s="69">
        <f t="shared" ref="H33" si="52">F33-D33</f>
        <v>3.4087240726074372E-2</v>
      </c>
      <c r="I33" s="69">
        <f>'RD T1'!E61</f>
        <v>2.0246653455623834E-2</v>
      </c>
      <c r="J33" s="69">
        <f t="shared" ref="J33" si="53">SUM(H33:I33)</f>
        <v>5.4333894181698206E-2</v>
      </c>
      <c r="L33" t="str">
        <f t="shared" ref="L33" si="54">A33</f>
        <v>92 Elementary administration and service occupations</v>
      </c>
      <c r="M33" s="69">
        <v>0.35565460726910331</v>
      </c>
      <c r="N33" s="69">
        <v>0.61836172553618307</v>
      </c>
      <c r="O33" s="69">
        <v>0.57928577346075916</v>
      </c>
      <c r="P33" s="69">
        <v>0.88826274509104874</v>
      </c>
      <c r="Q33" s="69">
        <v>1.7975868418996799</v>
      </c>
      <c r="R33" s="11"/>
      <c r="S33" s="69">
        <f t="shared" ref="S33" si="55">Q33-O33</f>
        <v>1.2183010684389206</v>
      </c>
      <c r="T33" s="69">
        <f>'RD T1'!E90</f>
        <v>0.6188149212256665</v>
      </c>
      <c r="U33" s="69">
        <f t="shared" ref="U33" si="56">SUM(S33:T33)</f>
        <v>1.837115989664587</v>
      </c>
      <c r="W33" t="str">
        <f t="shared" ref="W33" si="57">A33</f>
        <v>92 Elementary administration and service occupations</v>
      </c>
      <c r="X33" s="69">
        <v>1.5208050061270824</v>
      </c>
      <c r="Y33" s="69">
        <v>1.8292445714845202</v>
      </c>
      <c r="Z33" s="69">
        <v>1.9923721949461055</v>
      </c>
      <c r="AA33" s="69">
        <v>2.4591428487958917</v>
      </c>
      <c r="AB33" s="69">
        <v>3.3360032427283302</v>
      </c>
      <c r="AC33" s="69"/>
      <c r="AD33" s="69">
        <f t="shared" ref="AD33" si="58">AB33-Z33</f>
        <v>1.3436310477822246</v>
      </c>
      <c r="AE33" s="69">
        <f>'RD T1'!E119</f>
        <v>1.7662932465643653</v>
      </c>
      <c r="AF33" s="69">
        <f t="shared" ref="AF33" si="59">SUM(AD33:AE33)</f>
        <v>3.1099242943465901</v>
      </c>
      <c r="AH33" t="str">
        <f t="shared" ref="AH33" si="60">L33</f>
        <v>92 Elementary administration and service occupations</v>
      </c>
      <c r="AI33" s="69">
        <v>0.7070429239896302</v>
      </c>
      <c r="AJ33" s="69">
        <v>0.86156468813080589</v>
      </c>
      <c r="AK33" s="69">
        <v>0.93407813786369243</v>
      </c>
      <c r="AL33" s="69">
        <v>1.1393699411494864</v>
      </c>
      <c r="AM33" s="69">
        <v>1.6143634389109496</v>
      </c>
      <c r="AN33" s="69"/>
      <c r="AO33" s="69">
        <f t="shared" ref="AO33" si="61">AM33-AK33</f>
        <v>0.68028530104725715</v>
      </c>
      <c r="AP33" s="69">
        <f>'RD T1'!E148</f>
        <v>0.77367519103707849</v>
      </c>
      <c r="AQ33" s="69">
        <f t="shared" ref="AQ33" si="62">SUM(AO33:AP33)</f>
        <v>1.4539604920843356</v>
      </c>
      <c r="AS33" t="str">
        <f t="shared" ref="AS33" si="63">W33</f>
        <v>92 Elementary administration and service occupations</v>
      </c>
      <c r="AT33" s="69">
        <v>0.71312975008027368</v>
      </c>
      <c r="AU33" s="69">
        <v>0.7888836431866213</v>
      </c>
      <c r="AV33" s="69">
        <v>0.86323444212086187</v>
      </c>
      <c r="AW33" s="69">
        <v>1.0422856052394132</v>
      </c>
      <c r="AX33" s="69">
        <v>1.4713971785448035</v>
      </c>
      <c r="AY33" s="69"/>
      <c r="AZ33" s="69">
        <f t="shared" ref="AZ33" si="64">AX33-AV33</f>
        <v>0.60816273642394159</v>
      </c>
      <c r="BA33" s="69">
        <f>'RD T1'!E177</f>
        <v>0.72693881775498026</v>
      </c>
      <c r="BB33" s="69">
        <f t="shared" ref="BB33" si="65">SUM(AZ33:BA33)</f>
        <v>1.3351015541789217</v>
      </c>
      <c r="BD33" t="str">
        <f t="shared" ref="BD33" si="66">AH33</f>
        <v>92 Elementary administration and service occupations</v>
      </c>
      <c r="BE33" s="69">
        <v>4.1262603171113117</v>
      </c>
      <c r="BF33" s="69">
        <v>4.6365009037355964</v>
      </c>
      <c r="BG33" s="69">
        <v>4.2241029089341984</v>
      </c>
      <c r="BH33" s="69">
        <v>4.3294668067524356</v>
      </c>
      <c r="BI33" s="69">
        <v>4.0652286372506206</v>
      </c>
      <c r="BJ33" s="69"/>
      <c r="BK33" s="69">
        <f t="shared" ref="BK33" si="67">BI33-BG33</f>
        <v>-0.15887427168357782</v>
      </c>
      <c r="BL33" s="69">
        <f>'RD T1'!E206</f>
        <v>2.1022413671416782</v>
      </c>
      <c r="BM33" s="69">
        <f t="shared" ref="BM33" si="68">SUM(BK33:BL33)</f>
        <v>1.9433670954581004</v>
      </c>
      <c r="BO33" t="str">
        <f t="shared" ref="BO33" si="69">AS33</f>
        <v>92 Elementary administration and service occupations</v>
      </c>
      <c r="BP33" s="69">
        <v>7.4665384989324064</v>
      </c>
      <c r="BQ33" s="69">
        <v>9.4583459846672095</v>
      </c>
      <c r="BR33" s="69">
        <v>7.665563186783328</v>
      </c>
      <c r="BS33" s="69">
        <v>8.8066645335610847</v>
      </c>
      <c r="BT33" s="69">
        <v>8.3955919851286271</v>
      </c>
      <c r="BU33" s="69"/>
      <c r="BV33" s="69">
        <f t="shared" ref="BV33" si="70">BT33-BR33</f>
        <v>0.7300287983452991</v>
      </c>
      <c r="BW33" s="69">
        <f>'RD T1'!E235</f>
        <v>4.3412559312593748</v>
      </c>
      <c r="BX33" s="69">
        <f t="shared" ref="BX33" si="71">SUM(BV33:BW33)</f>
        <v>5.0712847296046739</v>
      </c>
      <c r="BZ33" t="str">
        <f t="shared" ref="BZ33" si="72">BD33</f>
        <v>92 Elementary administration and service occupations</v>
      </c>
      <c r="CA33" s="69">
        <v>6.5195068760120849</v>
      </c>
      <c r="CB33" s="69">
        <v>7.6361350986272614</v>
      </c>
      <c r="CC33" s="69">
        <v>6.4905711023074391</v>
      </c>
      <c r="CD33" s="69">
        <v>6.0878732852982891</v>
      </c>
      <c r="CE33" s="69">
        <v>4.1072110345189357</v>
      </c>
      <c r="CF33" s="69"/>
      <c r="CG33" s="69">
        <f t="shared" ref="CG33" si="73">CE33-CC33</f>
        <v>-2.3833600677885034</v>
      </c>
      <c r="CH33" s="69">
        <f>'RD T1'!E264</f>
        <v>2.25826780914849</v>
      </c>
      <c r="CI33" s="69">
        <f t="shared" ref="CI33" si="74">SUM(CG33:CH33)</f>
        <v>-0.12509225864001339</v>
      </c>
      <c r="CK33" t="str">
        <f t="shared" ref="CK33" si="75">BO33</f>
        <v>92 Elementary administration and service occupations</v>
      </c>
      <c r="CL33" s="69">
        <v>4.8753853933213458</v>
      </c>
      <c r="CM33" s="69">
        <v>3.9856133747153901</v>
      </c>
      <c r="CN33" s="69">
        <v>3.8553028720026798</v>
      </c>
      <c r="CO33" s="69">
        <v>2.4022846992693569</v>
      </c>
      <c r="CP33" s="69">
        <v>1.3230076694095203</v>
      </c>
      <c r="CQ33" s="69"/>
      <c r="CR33" s="69">
        <f t="shared" ref="CR33" si="76">CP33-CN33</f>
        <v>-2.5322952025931595</v>
      </c>
      <c r="CS33" s="69">
        <f>'RD T1'!E293</f>
        <v>0.6676527907769465</v>
      </c>
      <c r="CT33" s="69">
        <f t="shared" ref="CT33" si="77">SUM(CR33:CS33)</f>
        <v>-1.864642411816213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2.9726785099440889</v>
      </c>
      <c r="C35" s="67">
        <f t="shared" ref="C35:F35" si="78">SUM(C8:C33)</f>
        <v>4.1700210977396939</v>
      </c>
      <c r="D35" s="67">
        <f t="shared" si="78"/>
        <v>4.0376970230557454</v>
      </c>
      <c r="E35" s="67">
        <f t="shared" si="78"/>
        <v>5.2319662224734769</v>
      </c>
      <c r="F35" s="67">
        <f t="shared" si="78"/>
        <v>7.7514689716974097</v>
      </c>
      <c r="G35" s="11"/>
      <c r="H35" s="67">
        <f>F35-D35</f>
        <v>3.7137719486416643</v>
      </c>
      <c r="I35" s="67">
        <f>SUM(I8:I33)</f>
        <v>2.7516964030517395</v>
      </c>
      <c r="J35" s="67">
        <f>SUM(H35:I35)</f>
        <v>6.4654683516934037</v>
      </c>
      <c r="L35" s="24" t="str">
        <f>A35</f>
        <v>All occupations</v>
      </c>
      <c r="M35" s="67">
        <f>SUM(M8:M33)</f>
        <v>19.901794920489312</v>
      </c>
      <c r="N35" s="67">
        <f t="shared" ref="N35:Q35" si="79">SUM(N8:N33)</f>
        <v>28.778921197663156</v>
      </c>
      <c r="O35" s="67">
        <f t="shared" si="79"/>
        <v>28.629171090577888</v>
      </c>
      <c r="P35" s="67">
        <f t="shared" si="79"/>
        <v>36.509157776291318</v>
      </c>
      <c r="Q35" s="67">
        <f t="shared" si="79"/>
        <v>54.420166523246152</v>
      </c>
      <c r="R35" s="11"/>
      <c r="S35" s="67">
        <f t="shared" si="29"/>
        <v>25.790995432668264</v>
      </c>
      <c r="T35" s="67">
        <f>SUM(T8:T33)</f>
        <v>20.214569843670997</v>
      </c>
      <c r="U35" s="67">
        <f>SUM(S35:T35)</f>
        <v>46.005565276339262</v>
      </c>
      <c r="W35" s="24" t="str">
        <f>A35</f>
        <v>All occupations</v>
      </c>
      <c r="X35" s="67">
        <f>SUM(X8:X33)</f>
        <v>48.380088724498144</v>
      </c>
      <c r="Y35" s="67">
        <f t="shared" ref="Y35:AB35" si="80">SUM(Y8:Y33)</f>
        <v>49.928896649912964</v>
      </c>
      <c r="Z35" s="67">
        <f t="shared" si="80"/>
        <v>55.331251198231115</v>
      </c>
      <c r="AA35" s="67">
        <f t="shared" si="80"/>
        <v>59.198471278410878</v>
      </c>
      <c r="AB35" s="67">
        <f t="shared" si="80"/>
        <v>68.787357555151075</v>
      </c>
      <c r="AC35" s="69"/>
      <c r="AD35" s="67">
        <f t="shared" ref="AD35" si="81">AB35-Z35</f>
        <v>13.45610635691996</v>
      </c>
      <c r="AE35" s="67">
        <f>SUM(AE8:AE33)</f>
        <v>34.278812529379287</v>
      </c>
      <c r="AF35" s="67">
        <f>SUM(AD35:AE35)</f>
        <v>47.734918886299248</v>
      </c>
      <c r="AH35" s="24" t="str">
        <f>L35</f>
        <v>All occupations</v>
      </c>
      <c r="AI35" s="67">
        <f>SUM(AI8:AI33)</f>
        <v>15.264250261475569</v>
      </c>
      <c r="AJ35" s="67">
        <f t="shared" ref="AJ35:AM35" si="82">SUM(AJ8:AJ33)</f>
        <v>14.590666959697112</v>
      </c>
      <c r="AK35" s="67">
        <f t="shared" si="82"/>
        <v>16.24240927390429</v>
      </c>
      <c r="AL35" s="67">
        <f t="shared" si="82"/>
        <v>16.132915844297852</v>
      </c>
      <c r="AM35" s="67">
        <f t="shared" si="82"/>
        <v>18.149429159195147</v>
      </c>
      <c r="AN35" s="69"/>
      <c r="AO35" s="67">
        <f t="shared" ref="AO35" si="83">AM35-AK35</f>
        <v>1.9070198852908575</v>
      </c>
      <c r="AP35" s="67">
        <f>SUM(AP8:AP33)</f>
        <v>9.0409421229047027</v>
      </c>
      <c r="AQ35" s="67">
        <f>SUM(AO35:AP35)</f>
        <v>10.94796200819556</v>
      </c>
      <c r="AS35" s="24" t="str">
        <f>W35</f>
        <v>All occupations</v>
      </c>
      <c r="AT35" s="67">
        <f>SUM(AT8:AT33)</f>
        <v>15.179447150094132</v>
      </c>
      <c r="AU35" s="67">
        <f t="shared" ref="AU35:AX35" si="84">SUM(AU8:AU33)</f>
        <v>15.081213126444819</v>
      </c>
      <c r="AV35" s="67">
        <f t="shared" si="84"/>
        <v>16.400587455937096</v>
      </c>
      <c r="AW35" s="67">
        <f t="shared" si="84"/>
        <v>17.109370947409182</v>
      </c>
      <c r="AX35" s="67">
        <f t="shared" si="84"/>
        <v>19.822345865549018</v>
      </c>
      <c r="AY35" s="69"/>
      <c r="AZ35" s="67">
        <f t="shared" ref="AZ35" si="85">AX35-AV35</f>
        <v>3.4217584096119218</v>
      </c>
      <c r="BA35" s="67">
        <f>SUM(BA8:BA33)</f>
        <v>9.2911736580087112</v>
      </c>
      <c r="BB35" s="67">
        <f>SUM(AZ35:BA35)</f>
        <v>12.712932067620633</v>
      </c>
      <c r="BD35" s="24" t="str">
        <f>AH35</f>
        <v>All occupations</v>
      </c>
      <c r="BE35" s="67">
        <f>SUM(BE8:BE33)</f>
        <v>55.741288917476588</v>
      </c>
      <c r="BF35" s="67">
        <f t="shared" ref="BF35:BI35" si="86">SUM(BF8:BF33)</f>
        <v>63.217014619003777</v>
      </c>
      <c r="BG35" s="67">
        <f t="shared" si="86"/>
        <v>60.006335476825981</v>
      </c>
      <c r="BH35" s="67">
        <f t="shared" si="86"/>
        <v>62.45611286313197</v>
      </c>
      <c r="BI35" s="67">
        <f t="shared" si="86"/>
        <v>63.193654104931397</v>
      </c>
      <c r="BJ35" s="69"/>
      <c r="BK35" s="67">
        <f t="shared" ref="BK35" si="87">BI35-BG35</f>
        <v>3.187318628105416</v>
      </c>
      <c r="BL35" s="67">
        <f>SUM(BL8:BL33)</f>
        <v>27.862338561758513</v>
      </c>
      <c r="BM35" s="67">
        <f>SUM(BK35:BL35)</f>
        <v>31.049657189863929</v>
      </c>
      <c r="BO35" s="24" t="str">
        <f>AS35</f>
        <v>All occupations</v>
      </c>
      <c r="BP35" s="67">
        <f>SUM(BP8:BP33)</f>
        <v>61.755320593262496</v>
      </c>
      <c r="BQ35" s="67">
        <f t="shared" ref="BQ35:BT35" si="88">SUM(BQ8:BQ33)</f>
        <v>67.835308825060778</v>
      </c>
      <c r="BR35" s="67">
        <f t="shared" si="88"/>
        <v>58.336045052013674</v>
      </c>
      <c r="BS35" s="67">
        <f t="shared" si="88"/>
        <v>61.798018051422396</v>
      </c>
      <c r="BT35" s="67">
        <f t="shared" si="88"/>
        <v>55.10619347130875</v>
      </c>
      <c r="BU35" s="69"/>
      <c r="BV35" s="67">
        <f t="shared" ref="BV35" si="89">BT35-BR35</f>
        <v>-3.2298515807049242</v>
      </c>
      <c r="BW35" s="67">
        <f>SUM(BW8:BW33)</f>
        <v>28.050865588333323</v>
      </c>
      <c r="BX35" s="67">
        <f>SUM(BV35:BW35)</f>
        <v>24.821014007628399</v>
      </c>
      <c r="BZ35" s="24" t="str">
        <f>BD35</f>
        <v>All occupations</v>
      </c>
      <c r="CA35" s="67">
        <f>SUM(CA8:CA33)</f>
        <v>40.632677662217922</v>
      </c>
      <c r="CB35" s="67">
        <f t="shared" ref="CB35:CE35" si="90">SUM(CB8:CB33)</f>
        <v>40.042421293979785</v>
      </c>
      <c r="CC35" s="67">
        <f t="shared" si="90"/>
        <v>36.363829062959745</v>
      </c>
      <c r="CD35" s="67">
        <f t="shared" si="90"/>
        <v>31.767282841886704</v>
      </c>
      <c r="CE35" s="67">
        <f t="shared" si="90"/>
        <v>20.097399679259663</v>
      </c>
      <c r="CF35" s="69"/>
      <c r="CG35" s="67">
        <f t="shared" ref="CG35" si="91">CE35-CC35</f>
        <v>-16.266429383700082</v>
      </c>
      <c r="CH35" s="67">
        <f>SUM(CH8:CH33)</f>
        <v>11.368752015436069</v>
      </c>
      <c r="CI35" s="67">
        <f>SUM(CG35:CH35)</f>
        <v>-4.8976773682640129</v>
      </c>
      <c r="CK35" s="24" t="str">
        <f>BO35</f>
        <v>All occupations</v>
      </c>
      <c r="CL35" s="67">
        <f>SUM(CL8:CL33)</f>
        <v>22.803453260541779</v>
      </c>
      <c r="CM35" s="67">
        <f t="shared" ref="CM35:CP35" si="92">SUM(CM8:CM33)</f>
        <v>19.885536230497905</v>
      </c>
      <c r="CN35" s="67">
        <f t="shared" si="92"/>
        <v>19.56267436649452</v>
      </c>
      <c r="CO35" s="67">
        <f t="shared" si="92"/>
        <v>12.578704174676174</v>
      </c>
      <c r="CP35" s="67">
        <f t="shared" si="92"/>
        <v>7.9339846696612817</v>
      </c>
      <c r="CQ35" s="69"/>
      <c r="CR35" s="67">
        <f t="shared" ref="CR35" si="93">CP35-CN35</f>
        <v>-11.628689696833238</v>
      </c>
      <c r="CS35" s="67">
        <f>SUM(CS8:CS33)</f>
        <v>3.9415692120460823</v>
      </c>
      <c r="CT35" s="67">
        <f>SUM(CR35:CS35)</f>
        <v>-7.6871204847871555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Worcestershire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Worcestershire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Worcestershire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Worcestershire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Worcestershire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Worcestershire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Worcestershire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Worcestershire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Worcestershire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6.3796735554803377</v>
      </c>
      <c r="C45" s="18">
        <f t="shared" si="104"/>
        <v>6.4120752653697082</v>
      </c>
      <c r="D45" s="18">
        <f t="shared" si="104"/>
        <v>6.15053125208133</v>
      </c>
      <c r="E45" s="18">
        <f t="shared" si="104"/>
        <v>5.7306516663143734</v>
      </c>
      <c r="F45" s="18">
        <f t="shared" si="104"/>
        <v>6.0176737477420659</v>
      </c>
      <c r="H45" s="68">
        <f t="shared" ref="H45:H70" si="105">IF(D8&gt;0,(H8/D8)*100,0)</f>
        <v>87.830577676533366</v>
      </c>
      <c r="I45" s="69">
        <f t="shared" ref="I45:I70" si="106">IF(D8&gt;0,I8/D8*100,0)</f>
        <v>70.829286807813389</v>
      </c>
      <c r="J45" s="69">
        <f t="shared" ref="J45:J70" si="107">IF(D8&gt;0,(J8/D8)*100,0)</f>
        <v>158.65986448434677</v>
      </c>
      <c r="L45" t="str">
        <f>A45</f>
        <v>11 Corporate managers and directors</v>
      </c>
      <c r="M45" s="18">
        <f t="shared" ref="M45:Q54" si="108">M8/M$35*100</f>
        <v>7.6570194315901476</v>
      </c>
      <c r="N45" s="18">
        <f t="shared" si="108"/>
        <v>8.3964310749405993</v>
      </c>
      <c r="O45" s="18">
        <f t="shared" si="108"/>
        <v>8.1396916168671805</v>
      </c>
      <c r="P45" s="18">
        <f t="shared" si="108"/>
        <v>7.4686084777015296</v>
      </c>
      <c r="Q45" s="18">
        <f t="shared" si="108"/>
        <v>7.6682730396971657</v>
      </c>
      <c r="S45" s="68">
        <f t="shared" ref="S45:S70" si="109">IF(O8&gt;0,(S8/O8)*100,0)</f>
        <v>79.077370687134561</v>
      </c>
      <c r="T45" s="69">
        <f t="shared" ref="T45:T70" si="110">IF(O8&gt;0,T8/O8*100,0)</f>
        <v>69.15816094674463</v>
      </c>
      <c r="U45" s="69">
        <f t="shared" ref="U45:U70" si="111">IF(O8&gt;0,(U8/O8)*100,0)</f>
        <v>148.23553163387919</v>
      </c>
      <c r="W45" t="str">
        <f>A45</f>
        <v>11 Corporate managers and directors</v>
      </c>
      <c r="X45" s="18">
        <f t="shared" ref="X45:AB54" si="112">X8/X$35*100</f>
        <v>9.3576533550886367</v>
      </c>
      <c r="Y45" s="18">
        <f t="shared" si="112"/>
        <v>10.166111952138012</v>
      </c>
      <c r="Z45" s="18">
        <f t="shared" si="112"/>
        <v>9.8164920549218238</v>
      </c>
      <c r="AA45" s="18">
        <f t="shared" si="112"/>
        <v>8.8822116431756317</v>
      </c>
      <c r="AB45" s="18">
        <f t="shared" si="112"/>
        <v>8.8405520399023843</v>
      </c>
      <c r="AD45" s="68">
        <f t="shared" ref="AD45:AD70" si="113">IF(Z8&gt;0,(AD8/Z8)*100,0)</f>
        <v>11.959564650202703</v>
      </c>
      <c r="AE45" s="69">
        <f t="shared" ref="AE45:AE70" si="114">IF(Z8&gt;0,AE8/Z8*100,0)</f>
        <v>59.188418239345907</v>
      </c>
      <c r="AF45" s="69">
        <f t="shared" ref="AF45:AF70" si="115">IF(Z8&gt;0,(AF8/Z8)*100,0)</f>
        <v>71.147982889548615</v>
      </c>
      <c r="AH45" t="str">
        <f>L45</f>
        <v>11 Corporate managers and directors</v>
      </c>
      <c r="AI45" s="18">
        <f t="shared" ref="AI45:AM54" si="116">AI8/AI$35*100</f>
        <v>5.7904193364290109</v>
      </c>
      <c r="AJ45" s="18">
        <f t="shared" si="116"/>
        <v>6.4598747646688919</v>
      </c>
      <c r="AK45" s="18">
        <f t="shared" si="116"/>
        <v>6.41542649360398</v>
      </c>
      <c r="AL45" s="18">
        <f t="shared" si="116"/>
        <v>5.8986552566316064</v>
      </c>
      <c r="AM45" s="18">
        <f t="shared" si="116"/>
        <v>5.7193951205904003</v>
      </c>
      <c r="AO45" s="68">
        <f t="shared" ref="AO45:AO70" si="117">IF(AK8&gt;0,(AO8/AK8)*100,0)</f>
        <v>-0.38216758506378562</v>
      </c>
      <c r="AP45" s="69">
        <f t="shared" ref="AP45:AP70" si="118">IF(AK8&gt;0,AP8/AK8*100,0)</f>
        <v>51.026643081319655</v>
      </c>
      <c r="AQ45" s="69">
        <f t="shared" ref="AQ45:AQ70" si="119">IF(AK8&gt;0,(AQ8/AK8)*100,0)</f>
        <v>50.644475496255872</v>
      </c>
      <c r="AS45" t="str">
        <f>W45</f>
        <v>11 Corporate managers and directors</v>
      </c>
      <c r="AT45" s="18">
        <f t="shared" ref="AT45:AX54" si="120">AT8/AT$35*100</f>
        <v>9.0974465760566812</v>
      </c>
      <c r="AU45" s="18">
        <f t="shared" si="120"/>
        <v>9.8989746887493766</v>
      </c>
      <c r="AV45" s="18">
        <f t="shared" si="120"/>
        <v>9.6791854611349493</v>
      </c>
      <c r="AW45" s="18">
        <f t="shared" si="120"/>
        <v>8.3315545480040143</v>
      </c>
      <c r="AX45" s="18">
        <f t="shared" si="120"/>
        <v>7.7974777828009616</v>
      </c>
      <c r="AZ45" s="68">
        <f t="shared" ref="AZ45:AZ70" si="121">IF(AV8&gt;0,(AZ8/AV8)*100,0)</f>
        <v>-2.6331814368701107</v>
      </c>
      <c r="BA45" s="69">
        <f t="shared" ref="BA45:BA70" si="122">IF(AV8&gt;0,BA8/AV8*100,0)</f>
        <v>50.222895787182928</v>
      </c>
      <c r="BB45" s="69">
        <f t="shared" ref="BB45:BB70" si="123">IF(AV8&gt;0,(BB8/AV8)*100,0)</f>
        <v>47.589714350312825</v>
      </c>
      <c r="BD45" t="str">
        <f>AH45</f>
        <v>11 Corporate managers and directors</v>
      </c>
      <c r="BE45" s="18">
        <f t="shared" ref="BE45:BI54" si="124">BE8/BE$35*100</f>
        <v>5.1920491869521292</v>
      </c>
      <c r="BF45" s="18">
        <f t="shared" si="124"/>
        <v>5.9600135332284605</v>
      </c>
      <c r="BG45" s="18">
        <f t="shared" si="124"/>
        <v>6.3910950880012463</v>
      </c>
      <c r="BH45" s="18">
        <f t="shared" si="124"/>
        <v>5.5938822411977007</v>
      </c>
      <c r="BI45" s="18">
        <f t="shared" si="124"/>
        <v>5.9672868192407691</v>
      </c>
      <c r="BK45" s="68">
        <f t="shared" ref="BK45:BK70" si="125">IF(BG8&gt;0,(BK8/BG8)*100,0)</f>
        <v>-1.6718208944667776</v>
      </c>
      <c r="BL45" s="69">
        <f t="shared" ref="BL45:BL70" si="126">IF(BG8&gt;0,BL8/BG8*100,0)</f>
        <v>42.039163178577624</v>
      </c>
      <c r="BM45" s="69">
        <f t="shared" ref="BM45:BM70" si="127">IF(BG8&gt;0,(BM8/BG8)*100,0)</f>
        <v>40.367342284110855</v>
      </c>
      <c r="BO45" t="str">
        <f>AS45</f>
        <v>11 Corporate managers and directors</v>
      </c>
      <c r="BP45" s="18">
        <f t="shared" ref="BP45:BT54" si="128">BP8/BP$35*100</f>
        <v>4.313211360019884</v>
      </c>
      <c r="BQ45" s="18">
        <f t="shared" si="128"/>
        <v>4.668745660648483</v>
      </c>
      <c r="BR45" s="18">
        <f t="shared" si="128"/>
        <v>5.0441159371942419</v>
      </c>
      <c r="BS45" s="18">
        <f t="shared" si="128"/>
        <v>4.3313788998919271</v>
      </c>
      <c r="BT45" s="18">
        <f t="shared" si="128"/>
        <v>4.2856487812748618</v>
      </c>
      <c r="BV45" s="68">
        <f t="shared" ref="BV45:BV70" si="129">IF(BR8&gt;0,(BV8/BR8)*100,0)</f>
        <v>-19.740777754046636</v>
      </c>
      <c r="BW45" s="69">
        <f t="shared" ref="BW45:BW70" si="130">IF(BR8&gt;0,BW8/BR8*100,0)</f>
        <v>42.808329023971012</v>
      </c>
      <c r="BX45" s="69">
        <f t="shared" ref="BX45:BX70" si="131">IF(BR8&gt;0,(BX8/BR8)*100,0)</f>
        <v>23.067551269924376</v>
      </c>
      <c r="BZ45" t="str">
        <f>BD45</f>
        <v>11 Corporate managers and directors</v>
      </c>
      <c r="CA45" s="18">
        <f t="shared" ref="CA45:CE54" si="132">CA8/CA$35*100</f>
        <v>4.6678107701300302</v>
      </c>
      <c r="CB45" s="18">
        <f t="shared" si="132"/>
        <v>5.2446302690912727</v>
      </c>
      <c r="CC45" s="18">
        <f t="shared" si="132"/>
        <v>5.9821647574117645</v>
      </c>
      <c r="CD45" s="18">
        <f t="shared" si="132"/>
        <v>5.5805561358211291</v>
      </c>
      <c r="CE45" s="18">
        <f t="shared" si="132"/>
        <v>6.533265921009221</v>
      </c>
      <c r="CG45" s="68">
        <f t="shared" ref="CG45:CG70" si="133">IF(CC8&gt;0,(CG8/CC8)*100,0)</f>
        <v>-39.640973397041115</v>
      </c>
      <c r="CH45" s="69">
        <f t="shared" ref="CH45:CH70" si="134">IF(CC8&gt;0,CH8/CC8*100,0)</f>
        <v>34.39136986301137</v>
      </c>
      <c r="CI45" s="69">
        <f t="shared" ref="CI45:CI70" si="135">IF(CC8&gt;0,(CI8/CC8)*100,0)</f>
        <v>-5.2496035340297373</v>
      </c>
      <c r="CK45" t="str">
        <f>BO45</f>
        <v>11 Corporate managers and directors</v>
      </c>
      <c r="CL45" s="18">
        <f t="shared" ref="CL45:CP54" si="136">CL8/CL$35*100</f>
        <v>2.4506042209625125</v>
      </c>
      <c r="CM45" s="18">
        <f t="shared" si="136"/>
        <v>3.1516462983908098</v>
      </c>
      <c r="CN45" s="18">
        <f t="shared" si="136"/>
        <v>3.5039529200408164</v>
      </c>
      <c r="CO45" s="18">
        <f t="shared" si="136"/>
        <v>3.284393841558289</v>
      </c>
      <c r="CP45" s="18">
        <f t="shared" si="136"/>
        <v>4.1558966581137362</v>
      </c>
      <c r="CR45" s="68">
        <f t="shared" ref="CR45:CR70" si="137">IF(CN8&gt;0,(CR8/CN8)*100,0)</f>
        <v>-51.897282876147443</v>
      </c>
      <c r="CS45" s="69">
        <f t="shared" ref="CS45:CS70" si="138">IF(CN8&gt;0,CS8/CN8*100,0)</f>
        <v>20.889740896068691</v>
      </c>
      <c r="CT45" s="69">
        <f t="shared" ref="CT45:CT70" si="139">IF(CN8&gt;0,(CT8/CN8)*100,0)</f>
        <v>-31.007541980078752</v>
      </c>
    </row>
    <row r="46" spans="1:98" x14ac:dyDescent="0.2">
      <c r="A46" t="str">
        <f t="shared" si="103"/>
        <v>12 Other managers and proprietors</v>
      </c>
      <c r="B46" s="18">
        <f t="shared" si="104"/>
        <v>2.2394935959540634</v>
      </c>
      <c r="C46" s="18">
        <f t="shared" si="104"/>
        <v>2.1681916521178621</v>
      </c>
      <c r="D46" s="18">
        <f t="shared" si="104"/>
        <v>2.0032874533896776</v>
      </c>
      <c r="E46" s="18">
        <f t="shared" si="104"/>
        <v>2.5131977810856663</v>
      </c>
      <c r="F46" s="18">
        <f t="shared" si="104"/>
        <v>3.0270605169918219</v>
      </c>
      <c r="H46" s="68">
        <f t="shared" si="105"/>
        <v>190.08690047800198</v>
      </c>
      <c r="I46" s="69">
        <f t="shared" si="106"/>
        <v>118.60900923139614</v>
      </c>
      <c r="J46" s="69">
        <f t="shared" si="107"/>
        <v>308.69590970939811</v>
      </c>
      <c r="L46" t="str">
        <f t="shared" ref="L46:L69" si="140">A46</f>
        <v>12 Other managers and proprietors</v>
      </c>
      <c r="M46" s="18">
        <f t="shared" si="108"/>
        <v>2.9072800824677398</v>
      </c>
      <c r="N46" s="18">
        <f t="shared" si="108"/>
        <v>2.9345341110397887</v>
      </c>
      <c r="O46" s="18">
        <f t="shared" si="108"/>
        <v>2.9802651915313461</v>
      </c>
      <c r="P46" s="18">
        <f t="shared" si="108"/>
        <v>3.7100299593922075</v>
      </c>
      <c r="Q46" s="18">
        <f t="shared" si="108"/>
        <v>4.4325719930109617</v>
      </c>
      <c r="S46" s="68">
        <f t="shared" si="109"/>
        <v>182.71703666471439</v>
      </c>
      <c r="T46" s="69">
        <f t="shared" si="110"/>
        <v>111.87716400947984</v>
      </c>
      <c r="U46" s="69">
        <f t="shared" si="111"/>
        <v>294.59420067419427</v>
      </c>
      <c r="W46" t="str">
        <f t="shared" ref="W46:W69" si="141">A46</f>
        <v>12 Other managers and proprietors</v>
      </c>
      <c r="X46" s="18">
        <f t="shared" si="112"/>
        <v>3.2025894421117398</v>
      </c>
      <c r="Y46" s="18">
        <f t="shared" si="112"/>
        <v>3.2761737964887279</v>
      </c>
      <c r="Z46" s="18">
        <f t="shared" si="112"/>
        <v>3.3486982391924345</v>
      </c>
      <c r="AA46" s="18">
        <f t="shared" si="112"/>
        <v>4.0505690146397084</v>
      </c>
      <c r="AB46" s="18">
        <f t="shared" si="112"/>
        <v>4.51783588835929</v>
      </c>
      <c r="AD46" s="68">
        <f t="shared" si="113"/>
        <v>67.722981025899216</v>
      </c>
      <c r="AE46" s="69">
        <f t="shared" si="114"/>
        <v>92.713787454415382</v>
      </c>
      <c r="AF46" s="69">
        <f t="shared" si="115"/>
        <v>160.43676848031461</v>
      </c>
      <c r="AH46" t="str">
        <f t="shared" ref="AH46:AH69" si="142">L46</f>
        <v>12 Other managers and proprietors</v>
      </c>
      <c r="AI46" s="18">
        <f t="shared" si="116"/>
        <v>2.9318645321122867</v>
      </c>
      <c r="AJ46" s="18">
        <f t="shared" si="116"/>
        <v>3.1460839212975849</v>
      </c>
      <c r="AK46" s="18">
        <f t="shared" si="116"/>
        <v>3.3670009053345136</v>
      </c>
      <c r="AL46" s="18">
        <f t="shared" si="116"/>
        <v>4.0853299232896152</v>
      </c>
      <c r="AM46" s="18">
        <f t="shared" si="116"/>
        <v>4.6760216644092587</v>
      </c>
      <c r="AO46" s="68">
        <f t="shared" si="117"/>
        <v>55.183592623500346</v>
      </c>
      <c r="AP46" s="69">
        <f t="shared" si="118"/>
        <v>85.027787282199526</v>
      </c>
      <c r="AQ46" s="69">
        <f t="shared" si="119"/>
        <v>140.21137990569989</v>
      </c>
      <c r="AS46" t="str">
        <f t="shared" ref="AS46:AS69" si="143">W46</f>
        <v>12 Other managers and proprietors</v>
      </c>
      <c r="AT46" s="18">
        <f t="shared" si="120"/>
        <v>3.4128944254854869</v>
      </c>
      <c r="AU46" s="18">
        <f t="shared" si="120"/>
        <v>3.5978310531927287</v>
      </c>
      <c r="AV46" s="18">
        <f t="shared" si="120"/>
        <v>3.7562088199385233</v>
      </c>
      <c r="AW46" s="18">
        <f t="shared" si="120"/>
        <v>4.5083436659791243</v>
      </c>
      <c r="AX46" s="18">
        <f t="shared" si="120"/>
        <v>4.7873824870047086</v>
      </c>
      <c r="AZ46" s="68">
        <f t="shared" si="121"/>
        <v>54.043736288224039</v>
      </c>
      <c r="BA46" s="69">
        <f t="shared" si="122"/>
        <v>81.085235480220334</v>
      </c>
      <c r="BB46" s="69">
        <f t="shared" si="123"/>
        <v>135.12897176844436</v>
      </c>
      <c r="BD46" t="str">
        <f t="shared" ref="BD46:BD69" si="144">AH46</f>
        <v>12 Other managers and proprietors</v>
      </c>
      <c r="BE46" s="18">
        <f t="shared" si="124"/>
        <v>2.3956166604245257</v>
      </c>
      <c r="BF46" s="18">
        <f t="shared" si="124"/>
        <v>2.321857995576702</v>
      </c>
      <c r="BG46" s="18">
        <f t="shared" si="124"/>
        <v>2.4136864082492249</v>
      </c>
      <c r="BH46" s="18">
        <f t="shared" si="124"/>
        <v>2.7344306331178867</v>
      </c>
      <c r="BI46" s="18">
        <f t="shared" si="124"/>
        <v>2.9130913445959736</v>
      </c>
      <c r="BK46" s="68">
        <f t="shared" si="125"/>
        <v>27.101191251405609</v>
      </c>
      <c r="BL46" s="69">
        <f t="shared" si="126"/>
        <v>56.639729938966212</v>
      </c>
      <c r="BM46" s="69">
        <f t="shared" si="127"/>
        <v>83.740921190371822</v>
      </c>
      <c r="BO46" t="str">
        <f t="shared" ref="BO46:BO69" si="145">AS46</f>
        <v>12 Other managers and proprietors</v>
      </c>
      <c r="BP46" s="18">
        <f t="shared" si="128"/>
        <v>2.4676491297314884</v>
      </c>
      <c r="BQ46" s="18">
        <f t="shared" si="128"/>
        <v>2.498601117418584</v>
      </c>
      <c r="BR46" s="18">
        <f t="shared" si="128"/>
        <v>2.8097792466345015</v>
      </c>
      <c r="BS46" s="18">
        <f t="shared" si="128"/>
        <v>3.3296333171525285</v>
      </c>
      <c r="BT46" s="18">
        <f t="shared" si="128"/>
        <v>3.6765661310124611</v>
      </c>
      <c r="BV46" s="68">
        <f t="shared" si="129"/>
        <v>23.604309248749185</v>
      </c>
      <c r="BW46" s="69">
        <f t="shared" si="130"/>
        <v>71.642523255388213</v>
      </c>
      <c r="BX46" s="69">
        <f t="shared" si="131"/>
        <v>95.246832504137402</v>
      </c>
      <c r="BZ46" t="str">
        <f t="shared" ref="BZ46:BZ69" si="146">BD46</f>
        <v>12 Other managers and proprietors</v>
      </c>
      <c r="CA46" s="18">
        <f t="shared" si="132"/>
        <v>2.5331599852996605</v>
      </c>
      <c r="CB46" s="18">
        <f t="shared" si="132"/>
        <v>2.7755628632880476</v>
      </c>
      <c r="CC46" s="18">
        <f t="shared" si="132"/>
        <v>3.0687838871384114</v>
      </c>
      <c r="CD46" s="18">
        <f t="shared" si="132"/>
        <v>3.6547453388400215</v>
      </c>
      <c r="CE46" s="18">
        <f t="shared" si="132"/>
        <v>4.3057453365487586</v>
      </c>
      <c r="CG46" s="68">
        <f t="shared" si="133"/>
        <v>-22.455268502129787</v>
      </c>
      <c r="CH46" s="69">
        <f t="shared" si="134"/>
        <v>46.968506418551641</v>
      </c>
      <c r="CI46" s="69">
        <f t="shared" si="135"/>
        <v>24.513237916421858</v>
      </c>
      <c r="CK46" t="str">
        <f t="shared" ref="CK46:CK69" si="147">BO46</f>
        <v>12 Other managers and proprietors</v>
      </c>
      <c r="CL46" s="18">
        <f t="shared" si="136"/>
        <v>2.2305079388414892</v>
      </c>
      <c r="CM46" s="18">
        <f t="shared" si="136"/>
        <v>2.4042429052069987</v>
      </c>
      <c r="CN46" s="18">
        <f t="shared" si="136"/>
        <v>2.50573869134164</v>
      </c>
      <c r="CO46" s="18">
        <f t="shared" si="136"/>
        <v>3.5378148710329738</v>
      </c>
      <c r="CP46" s="18">
        <f t="shared" si="136"/>
        <v>4.0027352342744189</v>
      </c>
      <c r="CR46" s="68">
        <f t="shared" si="137"/>
        <v>-35.213545083013706</v>
      </c>
      <c r="CS46" s="69">
        <f t="shared" si="138"/>
        <v>31.744176761964248</v>
      </c>
      <c r="CT46" s="69">
        <f t="shared" si="139"/>
        <v>-3.4693683210494521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19.659484537789041</v>
      </c>
      <c r="C47" s="18">
        <f t="shared" si="104"/>
        <v>20.031281634697105</v>
      </c>
      <c r="D47" s="18">
        <f t="shared" si="104"/>
        <v>18.785562821602213</v>
      </c>
      <c r="E47" s="18">
        <f t="shared" si="104"/>
        <v>18.535162148497502</v>
      </c>
      <c r="F47" s="18">
        <f t="shared" si="104"/>
        <v>17.633559949835568</v>
      </c>
      <c r="H47" s="68">
        <f t="shared" si="105"/>
        <v>80.204682958636113</v>
      </c>
      <c r="I47" s="69">
        <f t="shared" si="106"/>
        <v>51.349158399767738</v>
      </c>
      <c r="J47" s="69">
        <f t="shared" si="107"/>
        <v>131.55384135840384</v>
      </c>
      <c r="L47" t="str">
        <f t="shared" si="140"/>
        <v>21 Science, research, engineering and technology professionals</v>
      </c>
      <c r="M47" s="18">
        <f t="shared" si="108"/>
        <v>10.782602141787907</v>
      </c>
      <c r="N47" s="18">
        <f t="shared" si="108"/>
        <v>10.954076668702212</v>
      </c>
      <c r="O47" s="18">
        <f t="shared" si="108"/>
        <v>10.468095409677506</v>
      </c>
      <c r="P47" s="18">
        <f t="shared" si="108"/>
        <v>10.705640113888201</v>
      </c>
      <c r="Q47" s="18">
        <f t="shared" si="108"/>
        <v>10.363455379434985</v>
      </c>
      <c r="S47" s="68">
        <f t="shared" si="109"/>
        <v>88.186299341830008</v>
      </c>
      <c r="T47" s="69">
        <f t="shared" si="110"/>
        <v>55.188522530840814</v>
      </c>
      <c r="U47" s="69">
        <f t="shared" si="111"/>
        <v>143.37482187267082</v>
      </c>
      <c r="W47" t="str">
        <f t="shared" si="141"/>
        <v>21 Science, research, engineering and technology professionals</v>
      </c>
      <c r="X47" s="18">
        <f t="shared" si="112"/>
        <v>10.086229385240539</v>
      </c>
      <c r="Y47" s="18">
        <f t="shared" si="112"/>
        <v>10.047293364062714</v>
      </c>
      <c r="Z47" s="18">
        <f t="shared" si="112"/>
        <v>10.029489858966292</v>
      </c>
      <c r="AA47" s="18">
        <f t="shared" si="112"/>
        <v>9.4841202155086606</v>
      </c>
      <c r="AB47" s="18">
        <f t="shared" si="112"/>
        <v>8.4916348345558568</v>
      </c>
      <c r="AD47" s="68">
        <f t="shared" si="113"/>
        <v>5.2569064814896915</v>
      </c>
      <c r="AE47" s="69">
        <f t="shared" si="114"/>
        <v>40.281153730540744</v>
      </c>
      <c r="AF47" s="69">
        <f t="shared" si="115"/>
        <v>45.538060212030437</v>
      </c>
      <c r="AH47" t="str">
        <f t="shared" si="142"/>
        <v>21 Science, research, engineering and technology professionals</v>
      </c>
      <c r="AI47" s="18">
        <f t="shared" si="116"/>
        <v>3.3264789172162641</v>
      </c>
      <c r="AJ47" s="18">
        <f t="shared" si="116"/>
        <v>3.3440130233637828</v>
      </c>
      <c r="AK47" s="18">
        <f t="shared" si="116"/>
        <v>3.4545754188042177</v>
      </c>
      <c r="AL47" s="18">
        <f t="shared" si="116"/>
        <v>3.4876709288561325</v>
      </c>
      <c r="AM47" s="18">
        <f t="shared" si="116"/>
        <v>3.3875586088252621</v>
      </c>
      <c r="AO47" s="68">
        <f t="shared" si="117"/>
        <v>9.5732793989769487</v>
      </c>
      <c r="AP47" s="69">
        <f t="shared" si="118"/>
        <v>39.243330196715362</v>
      </c>
      <c r="AQ47" s="69">
        <f t="shared" si="119"/>
        <v>48.816609595692313</v>
      </c>
      <c r="AS47" t="str">
        <f t="shared" si="143"/>
        <v>21 Science, research, engineering and technology professionals</v>
      </c>
      <c r="AT47" s="18">
        <f t="shared" si="120"/>
        <v>9.6583608507414489</v>
      </c>
      <c r="AU47" s="18">
        <f t="shared" si="120"/>
        <v>9.7305063277842976</v>
      </c>
      <c r="AV47" s="18">
        <f t="shared" si="120"/>
        <v>9.937806061910722</v>
      </c>
      <c r="AW47" s="18">
        <f t="shared" si="120"/>
        <v>8.9213725479399404</v>
      </c>
      <c r="AX47" s="18">
        <f t="shared" si="120"/>
        <v>7.6441355716216979</v>
      </c>
      <c r="AZ47" s="68">
        <f t="shared" si="121"/>
        <v>-7.0319955821940798</v>
      </c>
      <c r="BA47" s="69">
        <f t="shared" si="122"/>
        <v>33.451582400925346</v>
      </c>
      <c r="BB47" s="69">
        <f t="shared" si="123"/>
        <v>26.419586818731268</v>
      </c>
      <c r="BD47" t="str">
        <f t="shared" si="144"/>
        <v>21 Science, research, engineering and technology professionals</v>
      </c>
      <c r="BE47" s="18">
        <f t="shared" si="124"/>
        <v>3.4202781236369724</v>
      </c>
      <c r="BF47" s="18">
        <f t="shared" si="124"/>
        <v>3.8054513124984544</v>
      </c>
      <c r="BG47" s="18">
        <f t="shared" si="124"/>
        <v>4.2766167126748709</v>
      </c>
      <c r="BH47" s="18">
        <f t="shared" si="124"/>
        <v>4.0185226484498893</v>
      </c>
      <c r="BI47" s="18">
        <f t="shared" si="124"/>
        <v>4.1123890016998885</v>
      </c>
      <c r="BK47" s="68">
        <f t="shared" si="125"/>
        <v>1.2675313767072192</v>
      </c>
      <c r="BL47" s="69">
        <f t="shared" si="126"/>
        <v>29.795335445223152</v>
      </c>
      <c r="BM47" s="69">
        <f t="shared" si="127"/>
        <v>31.062866821930367</v>
      </c>
      <c r="BO47" t="str">
        <f t="shared" si="145"/>
        <v>21 Science, research, engineering and technology professionals</v>
      </c>
      <c r="BP47" s="18">
        <f t="shared" si="128"/>
        <v>2.3532368919183817</v>
      </c>
      <c r="BQ47" s="18">
        <f t="shared" si="128"/>
        <v>2.4955445211859537</v>
      </c>
      <c r="BR47" s="18">
        <f t="shared" si="128"/>
        <v>2.9259674608406709</v>
      </c>
      <c r="BS47" s="18">
        <f t="shared" si="128"/>
        <v>2.7230600133341865</v>
      </c>
      <c r="BT47" s="18">
        <f t="shared" si="128"/>
        <v>2.7176683440215585</v>
      </c>
      <c r="BV47" s="68">
        <f t="shared" si="129"/>
        <v>-12.261461921658052</v>
      </c>
      <c r="BW47" s="69">
        <f t="shared" si="130"/>
        <v>33.138328639041575</v>
      </c>
      <c r="BX47" s="69">
        <f t="shared" si="131"/>
        <v>20.876866717383521</v>
      </c>
      <c r="BZ47" t="str">
        <f t="shared" si="146"/>
        <v>21 Science, research, engineering and technology professionals</v>
      </c>
      <c r="CA47" s="18">
        <f t="shared" si="132"/>
        <v>2.174038471051031</v>
      </c>
      <c r="CB47" s="18">
        <f t="shared" si="132"/>
        <v>2.3909987968360107</v>
      </c>
      <c r="CC47" s="18">
        <f t="shared" si="132"/>
        <v>2.8604192957523433</v>
      </c>
      <c r="CD47" s="18">
        <f t="shared" si="132"/>
        <v>2.8730620726898923</v>
      </c>
      <c r="CE47" s="18">
        <f t="shared" si="132"/>
        <v>3.2109692037477973</v>
      </c>
      <c r="CG47" s="68">
        <f t="shared" si="133"/>
        <v>-37.959298021707042</v>
      </c>
      <c r="CH47" s="69">
        <f t="shared" si="134"/>
        <v>25.05385250557271</v>
      </c>
      <c r="CI47" s="69">
        <f t="shared" si="135"/>
        <v>-12.905445516134328</v>
      </c>
      <c r="CK47" t="str">
        <f t="shared" si="147"/>
        <v>21 Science, research, engineering and technology professionals</v>
      </c>
      <c r="CL47" s="18">
        <f t="shared" si="136"/>
        <v>1.3496272254302257</v>
      </c>
      <c r="CM47" s="18">
        <f t="shared" si="136"/>
        <v>1.8569813338850025</v>
      </c>
      <c r="CN47" s="18">
        <f t="shared" si="136"/>
        <v>2.1712356243619406</v>
      </c>
      <c r="CO47" s="18">
        <f t="shared" si="136"/>
        <v>2.66433791556525</v>
      </c>
      <c r="CP47" s="18">
        <f t="shared" si="136"/>
        <v>3.2425649930499971</v>
      </c>
      <c r="CR47" s="68">
        <f t="shared" si="137"/>
        <v>-39.431772448150113</v>
      </c>
      <c r="CS47" s="69">
        <f t="shared" si="138"/>
        <v>22.951267316648224</v>
      </c>
      <c r="CT47" s="69">
        <f t="shared" si="139"/>
        <v>-16.480505131501889</v>
      </c>
    </row>
    <row r="48" spans="1:98" x14ac:dyDescent="0.2">
      <c r="A48" t="str">
        <f t="shared" si="103"/>
        <v>22 Health professionals</v>
      </c>
      <c r="B48" s="18">
        <f t="shared" si="104"/>
        <v>18.324423478923833</v>
      </c>
      <c r="C48" s="18">
        <f t="shared" si="104"/>
        <v>21.321032418323853</v>
      </c>
      <c r="D48" s="18">
        <f t="shared" si="104"/>
        <v>21.330127621872137</v>
      </c>
      <c r="E48" s="18">
        <f t="shared" si="104"/>
        <v>22.184278140347825</v>
      </c>
      <c r="F48" s="18">
        <f t="shared" si="104"/>
        <v>22.558323937820131</v>
      </c>
      <c r="H48" s="68">
        <f t="shared" si="105"/>
        <v>103.03161080030112</v>
      </c>
      <c r="I48" s="69">
        <f t="shared" si="106"/>
        <v>72.914882649489911</v>
      </c>
      <c r="J48" s="69">
        <f t="shared" si="107"/>
        <v>175.94649344979103</v>
      </c>
      <c r="L48" t="str">
        <f t="shared" si="140"/>
        <v>22 Health professionals</v>
      </c>
      <c r="M48" s="18">
        <f t="shared" si="108"/>
        <v>8.3699945454733964</v>
      </c>
      <c r="N48" s="18">
        <f t="shared" si="108"/>
        <v>9.5122675073497049</v>
      </c>
      <c r="O48" s="18">
        <f t="shared" si="108"/>
        <v>9.3996791858927384</v>
      </c>
      <c r="P48" s="18">
        <f t="shared" si="108"/>
        <v>9.5979320840063469</v>
      </c>
      <c r="Q48" s="18">
        <f t="shared" si="108"/>
        <v>9.4774763928734505</v>
      </c>
      <c r="S48" s="68">
        <f t="shared" si="109"/>
        <v>91.659686096682307</v>
      </c>
      <c r="T48" s="69">
        <f t="shared" si="110"/>
        <v>73.46079422569747</v>
      </c>
      <c r="U48" s="69">
        <f t="shared" si="111"/>
        <v>165.12048032237979</v>
      </c>
      <c r="W48" t="str">
        <f t="shared" si="141"/>
        <v>22 Health professionals</v>
      </c>
      <c r="X48" s="18">
        <f t="shared" si="112"/>
        <v>8.597581368721265</v>
      </c>
      <c r="Y48" s="18">
        <f t="shared" si="112"/>
        <v>9.5692222455799651</v>
      </c>
      <c r="Z48" s="18">
        <f t="shared" si="112"/>
        <v>9.0997321855236866</v>
      </c>
      <c r="AA48" s="18">
        <f t="shared" si="112"/>
        <v>9.3421386584533064</v>
      </c>
      <c r="AB48" s="18">
        <f t="shared" si="112"/>
        <v>8.5375285400501557</v>
      </c>
      <c r="AD48" s="68">
        <f t="shared" si="113"/>
        <v>16.638437518729468</v>
      </c>
      <c r="AE48" s="69">
        <f t="shared" si="114"/>
        <v>64.94654719008301</v>
      </c>
      <c r="AF48" s="69">
        <f t="shared" si="115"/>
        <v>81.584984708812456</v>
      </c>
      <c r="AH48" t="str">
        <f t="shared" si="142"/>
        <v>22 Health professionals</v>
      </c>
      <c r="AI48" s="18">
        <f t="shared" si="116"/>
        <v>14.235710473657647</v>
      </c>
      <c r="AJ48" s="18">
        <f t="shared" si="116"/>
        <v>11.920182002219292</v>
      </c>
      <c r="AK48" s="18">
        <f t="shared" si="116"/>
        <v>10.419635585350724</v>
      </c>
      <c r="AL48" s="18">
        <f t="shared" si="116"/>
        <v>6.4023309660621459</v>
      </c>
      <c r="AM48" s="18">
        <f t="shared" si="116"/>
        <v>2.1873562116040839</v>
      </c>
      <c r="AO48" s="68">
        <f t="shared" si="117"/>
        <v>-76.542619964721609</v>
      </c>
      <c r="AP48" s="69">
        <f t="shared" si="118"/>
        <v>20.631429311251654</v>
      </c>
      <c r="AQ48" s="69">
        <f t="shared" si="119"/>
        <v>-55.911190653469959</v>
      </c>
      <c r="AS48" t="str">
        <f t="shared" si="143"/>
        <v>22 Health professionals</v>
      </c>
      <c r="AT48" s="18">
        <f t="shared" si="120"/>
        <v>1.8087007850223422</v>
      </c>
      <c r="AU48" s="18">
        <f t="shared" si="120"/>
        <v>2.0206547151366228</v>
      </c>
      <c r="AV48" s="18">
        <f t="shared" si="120"/>
        <v>2.1115399494014229</v>
      </c>
      <c r="AW48" s="18">
        <f t="shared" si="120"/>
        <v>2.104599213267965</v>
      </c>
      <c r="AX48" s="18">
        <f t="shared" si="120"/>
        <v>1.9441620860724775</v>
      </c>
      <c r="AZ48" s="68">
        <f t="shared" si="121"/>
        <v>11.282996715699761</v>
      </c>
      <c r="BA48" s="69">
        <f t="shared" si="122"/>
        <v>54.312038077492005</v>
      </c>
      <c r="BB48" s="69">
        <f t="shared" si="123"/>
        <v>65.595034793191772</v>
      </c>
      <c r="BD48" t="str">
        <f t="shared" si="144"/>
        <v>22 Health professionals</v>
      </c>
      <c r="BE48" s="18">
        <f t="shared" si="124"/>
        <v>2.1347823921612314</v>
      </c>
      <c r="BF48" s="18">
        <f t="shared" si="124"/>
        <v>2.5923044860696454</v>
      </c>
      <c r="BG48" s="18">
        <f t="shared" si="124"/>
        <v>2.4780890171271528</v>
      </c>
      <c r="BH48" s="18">
        <f t="shared" si="124"/>
        <v>2.6508722745000974</v>
      </c>
      <c r="BI48" s="18">
        <f t="shared" si="124"/>
        <v>2.5235898665708829</v>
      </c>
      <c r="BK48" s="68">
        <f t="shared" si="125"/>
        <v>7.245291735809757</v>
      </c>
      <c r="BL48" s="69">
        <f t="shared" si="126"/>
        <v>61.41637847528385</v>
      </c>
      <c r="BM48" s="69">
        <f t="shared" si="127"/>
        <v>68.661670211093607</v>
      </c>
      <c r="BO48" t="str">
        <f t="shared" si="145"/>
        <v>22 Health professionals</v>
      </c>
      <c r="BP48" s="18">
        <f t="shared" si="128"/>
        <v>1.6841657078691161</v>
      </c>
      <c r="BQ48" s="18">
        <f t="shared" si="128"/>
        <v>1.9246251827321401</v>
      </c>
      <c r="BR48" s="18">
        <f t="shared" si="128"/>
        <v>1.8448408381742942</v>
      </c>
      <c r="BS48" s="18">
        <f t="shared" si="128"/>
        <v>1.9056768279333836</v>
      </c>
      <c r="BT48" s="18">
        <f t="shared" si="128"/>
        <v>1.7578490163854785</v>
      </c>
      <c r="BV48" s="68">
        <f t="shared" si="129"/>
        <v>-9.9909668269559848</v>
      </c>
      <c r="BW48" s="69">
        <f t="shared" si="130"/>
        <v>54.104289018549586</v>
      </c>
      <c r="BX48" s="69">
        <f t="shared" si="131"/>
        <v>44.113322191593603</v>
      </c>
      <c r="BZ48" t="str">
        <f t="shared" si="146"/>
        <v>22 Health professionals</v>
      </c>
      <c r="CA48" s="18">
        <f t="shared" si="132"/>
        <v>1.3323454029727424</v>
      </c>
      <c r="CB48" s="18">
        <f t="shared" si="132"/>
        <v>1.6581109614169289</v>
      </c>
      <c r="CC48" s="18">
        <f t="shared" si="132"/>
        <v>1.3983398028054772</v>
      </c>
      <c r="CD48" s="18">
        <f t="shared" si="132"/>
        <v>1.4159410075065171</v>
      </c>
      <c r="CE48" s="18">
        <f t="shared" si="132"/>
        <v>1.1058925341303882</v>
      </c>
      <c r="CG48" s="68">
        <f t="shared" si="133"/>
        <v>-56.291040485673463</v>
      </c>
      <c r="CH48" s="69">
        <f t="shared" si="134"/>
        <v>32.002211482546208</v>
      </c>
      <c r="CI48" s="69">
        <f t="shared" si="135"/>
        <v>-24.288829003127244</v>
      </c>
      <c r="CK48" t="str">
        <f t="shared" si="147"/>
        <v>22 Health professionals</v>
      </c>
      <c r="CL48" s="18">
        <f t="shared" si="136"/>
        <v>0.50010527084495171</v>
      </c>
      <c r="CM48" s="18">
        <f t="shared" si="136"/>
        <v>0.71800660783557613</v>
      </c>
      <c r="CN48" s="18">
        <f t="shared" si="136"/>
        <v>0.90526004805273197</v>
      </c>
      <c r="CO48" s="18">
        <f t="shared" si="136"/>
        <v>1.303036445467586</v>
      </c>
      <c r="CP48" s="18">
        <f t="shared" si="136"/>
        <v>2.3879661443171583</v>
      </c>
      <c r="CR48" s="68">
        <f t="shared" si="137"/>
        <v>6.9837809357708283</v>
      </c>
      <c r="CS48" s="69">
        <f t="shared" si="138"/>
        <v>44.17742806532182</v>
      </c>
      <c r="CT48" s="69">
        <f t="shared" si="139"/>
        <v>51.161209001092644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28.306223073105034</v>
      </c>
      <c r="C49" s="18">
        <f t="shared" si="104"/>
        <v>24.184511181925568</v>
      </c>
      <c r="D49" s="18">
        <f t="shared" si="104"/>
        <v>25.820358456621307</v>
      </c>
      <c r="E49" s="18">
        <f t="shared" si="104"/>
        <v>24.025955991843084</v>
      </c>
      <c r="F49" s="18">
        <f t="shared" si="104"/>
        <v>20.87093147921593</v>
      </c>
      <c r="H49" s="68">
        <f t="shared" si="105"/>
        <v>55.177892877506793</v>
      </c>
      <c r="I49" s="69">
        <f t="shared" si="106"/>
        <v>63.791380824767998</v>
      </c>
      <c r="J49" s="69">
        <f t="shared" si="107"/>
        <v>118.96927370227479</v>
      </c>
      <c r="L49" t="str">
        <f t="shared" si="140"/>
        <v>23 Teaching and other educational professionals</v>
      </c>
      <c r="M49" s="18">
        <f t="shared" si="108"/>
        <v>23.302576290931015</v>
      </c>
      <c r="N49" s="18">
        <f t="shared" si="108"/>
        <v>20.191720382060581</v>
      </c>
      <c r="O49" s="18">
        <f t="shared" si="108"/>
        <v>21.18038779854917</v>
      </c>
      <c r="P49" s="18">
        <f t="shared" si="108"/>
        <v>19.772383079303658</v>
      </c>
      <c r="Q49" s="18">
        <f t="shared" si="108"/>
        <v>16.902065159173667</v>
      </c>
      <c r="S49" s="68">
        <f t="shared" si="109"/>
        <v>51.69000182833031</v>
      </c>
      <c r="T49" s="69">
        <f t="shared" si="110"/>
        <v>64.834885858215046</v>
      </c>
      <c r="U49" s="69">
        <f t="shared" si="111"/>
        <v>116.52488768654537</v>
      </c>
      <c r="W49" t="str">
        <f t="shared" si="141"/>
        <v>23 Teaching and other educational professionals</v>
      </c>
      <c r="X49" s="18">
        <f t="shared" si="112"/>
        <v>7.2838910396978163</v>
      </c>
      <c r="Y49" s="18">
        <f t="shared" si="112"/>
        <v>5.3753067640152103</v>
      </c>
      <c r="Z49" s="18">
        <f t="shared" si="112"/>
        <v>5.4444980277116901</v>
      </c>
      <c r="AA49" s="18">
        <f t="shared" si="112"/>
        <v>4.3134184071355612</v>
      </c>
      <c r="AB49" s="18">
        <f t="shared" si="112"/>
        <v>2.7642859666726816</v>
      </c>
      <c r="AD49" s="68">
        <f t="shared" si="113"/>
        <v>-36.880542187203297</v>
      </c>
      <c r="AE49" s="69">
        <f t="shared" si="114"/>
        <v>42.961622800644626</v>
      </c>
      <c r="AF49" s="69">
        <f t="shared" si="115"/>
        <v>6.0810806134413342</v>
      </c>
      <c r="AH49" t="str">
        <f t="shared" si="142"/>
        <v>23 Teaching and other educational professionals</v>
      </c>
      <c r="AI49" s="18">
        <f t="shared" si="116"/>
        <v>3.2357579073177178</v>
      </c>
      <c r="AJ49" s="18">
        <f t="shared" si="116"/>
        <v>1.6673824307213834</v>
      </c>
      <c r="AK49" s="18">
        <f t="shared" si="116"/>
        <v>1.5042999543358602</v>
      </c>
      <c r="AL49" s="18">
        <f t="shared" si="116"/>
        <v>0.99790786812230092</v>
      </c>
      <c r="AM49" s="18">
        <f t="shared" si="116"/>
        <v>0.90661953454966648</v>
      </c>
      <c r="AO49" s="68">
        <f t="shared" si="117"/>
        <v>-32.655342192201502</v>
      </c>
      <c r="AP49" s="69">
        <f t="shared" si="118"/>
        <v>20.484938835488666</v>
      </c>
      <c r="AQ49" s="69">
        <f t="shared" si="119"/>
        <v>-12.170403356712834</v>
      </c>
      <c r="AS49" t="str">
        <f t="shared" si="143"/>
        <v>23 Teaching and other educational professionals</v>
      </c>
      <c r="AT49" s="18">
        <f t="shared" si="120"/>
        <v>0.80143865365906908</v>
      </c>
      <c r="AU49" s="18">
        <f t="shared" si="120"/>
        <v>0.72745117009642146</v>
      </c>
      <c r="AV49" s="18">
        <f t="shared" si="120"/>
        <v>0.76226148022068452</v>
      </c>
      <c r="AW49" s="18">
        <f t="shared" si="120"/>
        <v>0.61626395319543315</v>
      </c>
      <c r="AX49" s="18">
        <f t="shared" si="120"/>
        <v>0.46870176310090106</v>
      </c>
      <c r="AZ49" s="68">
        <f t="shared" si="121"/>
        <v>-25.682984847040647</v>
      </c>
      <c r="BA49" s="69">
        <f t="shared" si="122"/>
        <v>40.969739297523006</v>
      </c>
      <c r="BB49" s="69">
        <f t="shared" si="123"/>
        <v>15.286754450482357</v>
      </c>
      <c r="BD49" t="str">
        <f t="shared" si="144"/>
        <v>23 Teaching and other educational professionals</v>
      </c>
      <c r="BE49" s="18">
        <f t="shared" si="124"/>
        <v>0.82987707663853016</v>
      </c>
      <c r="BF49" s="18">
        <f t="shared" si="124"/>
        <v>0.75756542446160813</v>
      </c>
      <c r="BG49" s="18">
        <f t="shared" si="124"/>
        <v>0.86437841301281204</v>
      </c>
      <c r="BH49" s="18">
        <f t="shared" si="124"/>
        <v>0.84494242926770979</v>
      </c>
      <c r="BI49" s="18">
        <f t="shared" si="124"/>
        <v>0.8640866488523502</v>
      </c>
      <c r="BK49" s="68">
        <f t="shared" si="125"/>
        <v>5.2760897331246754</v>
      </c>
      <c r="BL49" s="69">
        <f t="shared" si="126"/>
        <v>45.41954923914701</v>
      </c>
      <c r="BM49" s="69">
        <f t="shared" si="127"/>
        <v>50.695638972271681</v>
      </c>
      <c r="BO49" t="str">
        <f t="shared" si="145"/>
        <v>23 Teaching and other educational professionals</v>
      </c>
      <c r="BP49" s="18">
        <f t="shared" si="128"/>
        <v>0.707139437775129</v>
      </c>
      <c r="BQ49" s="18">
        <f t="shared" si="128"/>
        <v>0.6514901297944885</v>
      </c>
      <c r="BR49" s="18">
        <f t="shared" si="128"/>
        <v>0.68840985523359299</v>
      </c>
      <c r="BS49" s="18">
        <f t="shared" si="128"/>
        <v>0.64938091445702117</v>
      </c>
      <c r="BT49" s="18">
        <f t="shared" si="128"/>
        <v>0.59399042789072865</v>
      </c>
      <c r="BV49" s="68">
        <f t="shared" si="129"/>
        <v>-18.492833129746458</v>
      </c>
      <c r="BW49" s="69">
        <f t="shared" si="130"/>
        <v>48.376857871464154</v>
      </c>
      <c r="BX49" s="69">
        <f t="shared" si="131"/>
        <v>29.884024741717695</v>
      </c>
      <c r="BZ49" t="str">
        <f t="shared" si="146"/>
        <v>23 Teaching and other educational professionals</v>
      </c>
      <c r="CA49" s="18">
        <f t="shared" si="132"/>
        <v>0.68772218233096105</v>
      </c>
      <c r="CB49" s="18">
        <f t="shared" si="132"/>
        <v>0.67056229854527472</v>
      </c>
      <c r="CC49" s="18">
        <f t="shared" si="132"/>
        <v>0.74786122243271513</v>
      </c>
      <c r="CD49" s="18">
        <f t="shared" si="132"/>
        <v>0.73894465406350818</v>
      </c>
      <c r="CE49" s="18">
        <f t="shared" si="132"/>
        <v>0.70556189893529941</v>
      </c>
      <c r="CG49" s="68">
        <f t="shared" si="133"/>
        <v>-47.858398373628695</v>
      </c>
      <c r="CH49" s="69">
        <f t="shared" si="134"/>
        <v>36.01876262122758</v>
      </c>
      <c r="CI49" s="69">
        <f t="shared" si="135"/>
        <v>-11.839635752401117</v>
      </c>
      <c r="CK49" t="str">
        <f t="shared" si="147"/>
        <v>23 Teaching and other educational professionals</v>
      </c>
      <c r="CL49" s="18">
        <f t="shared" si="136"/>
        <v>0.36723340482218081</v>
      </c>
      <c r="CM49" s="18">
        <f t="shared" si="136"/>
        <v>0.42477016227986958</v>
      </c>
      <c r="CN49" s="18">
        <f t="shared" si="136"/>
        <v>0.60426700333091243</v>
      </c>
      <c r="CO49" s="18">
        <f t="shared" si="136"/>
        <v>0.73296853620182545</v>
      </c>
      <c r="CP49" s="18">
        <f t="shared" si="136"/>
        <v>0.91642292189166918</v>
      </c>
      <c r="CR49" s="68">
        <f t="shared" si="137"/>
        <v>-38.492199831776368</v>
      </c>
      <c r="CS49" s="69">
        <f t="shared" si="138"/>
        <v>33.398823306878327</v>
      </c>
      <c r="CT49" s="69">
        <f t="shared" si="139"/>
        <v>-5.0933765248980443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6.5076364310837516</v>
      </c>
      <c r="C50" s="18">
        <f t="shared" si="104"/>
        <v>6.8704318110458846</v>
      </c>
      <c r="D50" s="18">
        <f t="shared" si="104"/>
        <v>7.1511862575160139</v>
      </c>
      <c r="E50" s="18">
        <f t="shared" si="104"/>
        <v>7.8071918637584368</v>
      </c>
      <c r="F50" s="18">
        <f t="shared" si="104"/>
        <v>8.2474007501156272</v>
      </c>
      <c r="H50" s="68">
        <f t="shared" si="105"/>
        <v>121.40595291506764</v>
      </c>
      <c r="I50" s="69">
        <f t="shared" si="106"/>
        <v>76.641811499845574</v>
      </c>
      <c r="J50" s="69">
        <f t="shared" si="107"/>
        <v>198.04776441491322</v>
      </c>
      <c r="L50" t="str">
        <f t="shared" si="140"/>
        <v>24 Business, media and public service professionals</v>
      </c>
      <c r="M50" s="18">
        <f t="shared" si="108"/>
        <v>11.926194590496511</v>
      </c>
      <c r="N50" s="18">
        <f t="shared" si="108"/>
        <v>12.862874815093244</v>
      </c>
      <c r="O50" s="18">
        <f t="shared" si="108"/>
        <v>12.906229903028454</v>
      </c>
      <c r="P50" s="18">
        <f t="shared" si="108"/>
        <v>13.212067919872824</v>
      </c>
      <c r="Q50" s="18">
        <f t="shared" si="108"/>
        <v>12.670206977768897</v>
      </c>
      <c r="S50" s="68">
        <f t="shared" si="109"/>
        <v>86.610211389054783</v>
      </c>
      <c r="T50" s="69">
        <f t="shared" si="110"/>
        <v>68.75546946037133</v>
      </c>
      <c r="U50" s="69">
        <f t="shared" si="111"/>
        <v>155.3656808494261</v>
      </c>
      <c r="W50" t="str">
        <f t="shared" si="141"/>
        <v>24 Business, media and public service professionals</v>
      </c>
      <c r="X50" s="18">
        <f t="shared" si="112"/>
        <v>10.317164036312066</v>
      </c>
      <c r="Y50" s="18">
        <f t="shared" si="112"/>
        <v>10.795343740584778</v>
      </c>
      <c r="Z50" s="18">
        <f t="shared" si="112"/>
        <v>11.377476424187796</v>
      </c>
      <c r="AA50" s="18">
        <f t="shared" si="112"/>
        <v>11.56538707775146</v>
      </c>
      <c r="AB50" s="18">
        <f t="shared" si="112"/>
        <v>10.857346350809101</v>
      </c>
      <c r="AD50" s="68">
        <f t="shared" si="113"/>
        <v>18.635832824652837</v>
      </c>
      <c r="AE50" s="69">
        <f t="shared" si="114"/>
        <v>58.168058753669364</v>
      </c>
      <c r="AF50" s="69">
        <f t="shared" si="115"/>
        <v>76.803891578322208</v>
      </c>
      <c r="AH50" t="str">
        <f t="shared" si="142"/>
        <v>24 Business, media and public service professionals</v>
      </c>
      <c r="AI50" s="18">
        <f t="shared" si="116"/>
        <v>3.802489419427574</v>
      </c>
      <c r="AJ50" s="18">
        <f t="shared" si="116"/>
        <v>3.857198628041965</v>
      </c>
      <c r="AK50" s="18">
        <f t="shared" si="116"/>
        <v>4.1257946092115754</v>
      </c>
      <c r="AL50" s="18">
        <f t="shared" si="116"/>
        <v>4.0727458539130668</v>
      </c>
      <c r="AM50" s="18">
        <f t="shared" si="116"/>
        <v>3.8303920037168449</v>
      </c>
      <c r="AO50" s="68">
        <f t="shared" si="117"/>
        <v>3.7404526171511097</v>
      </c>
      <c r="AP50" s="69">
        <f t="shared" si="118"/>
        <v>38.39059335294634</v>
      </c>
      <c r="AQ50" s="69">
        <f t="shared" si="119"/>
        <v>42.131045970097446</v>
      </c>
      <c r="AS50" t="str">
        <f t="shared" si="143"/>
        <v>24 Business, media and public service professionals</v>
      </c>
      <c r="AT50" s="18">
        <f t="shared" si="120"/>
        <v>5.6677784726383482</v>
      </c>
      <c r="AU50" s="18">
        <f t="shared" si="120"/>
        <v>5.853416436168021</v>
      </c>
      <c r="AV50" s="18">
        <f t="shared" si="120"/>
        <v>6.3194952021007476</v>
      </c>
      <c r="AW50" s="18">
        <f t="shared" si="120"/>
        <v>6.5785652732519404</v>
      </c>
      <c r="AX50" s="18">
        <f t="shared" si="120"/>
        <v>6.3489452740712427</v>
      </c>
      <c r="AZ50" s="68">
        <f t="shared" si="121"/>
        <v>21.426881147615511</v>
      </c>
      <c r="BA50" s="69">
        <f t="shared" si="122"/>
        <v>54.398424741606085</v>
      </c>
      <c r="BB50" s="69">
        <f t="shared" si="123"/>
        <v>75.82530588922161</v>
      </c>
      <c r="BD50" t="str">
        <f t="shared" si="144"/>
        <v>24 Business, media and public service professionals</v>
      </c>
      <c r="BE50" s="18">
        <f t="shared" si="124"/>
        <v>3.2072281454898302</v>
      </c>
      <c r="BF50" s="18">
        <f t="shared" si="124"/>
        <v>3.643929175432381</v>
      </c>
      <c r="BG50" s="18">
        <f t="shared" si="124"/>
        <v>4.2140069877183679</v>
      </c>
      <c r="BH50" s="18">
        <f t="shared" si="124"/>
        <v>4.5007743852532096</v>
      </c>
      <c r="BI50" s="18">
        <f t="shared" si="124"/>
        <v>4.8573730853548973</v>
      </c>
      <c r="BK50" s="68">
        <f t="shared" si="125"/>
        <v>21.389905594710708</v>
      </c>
      <c r="BL50" s="69">
        <f t="shared" si="126"/>
        <v>48.095142288998886</v>
      </c>
      <c r="BM50" s="69">
        <f t="shared" si="127"/>
        <v>69.485047883709598</v>
      </c>
      <c r="BO50" t="str">
        <f t="shared" si="145"/>
        <v>24 Business, media and public service professionals</v>
      </c>
      <c r="BP50" s="18">
        <f t="shared" si="128"/>
        <v>2.3468950381906954</v>
      </c>
      <c r="BQ50" s="18">
        <f t="shared" si="128"/>
        <v>2.5072323390128064</v>
      </c>
      <c r="BR50" s="18">
        <f t="shared" si="128"/>
        <v>2.8370841838404601</v>
      </c>
      <c r="BS50" s="18">
        <f t="shared" si="128"/>
        <v>2.8223843823622508</v>
      </c>
      <c r="BT50" s="18">
        <f t="shared" si="128"/>
        <v>2.8027353923572704</v>
      </c>
      <c r="BV50" s="68">
        <f t="shared" si="129"/>
        <v>-6.6803061538246205</v>
      </c>
      <c r="BW50" s="69">
        <f t="shared" si="130"/>
        <v>43.930788082198475</v>
      </c>
      <c r="BX50" s="69">
        <f t="shared" si="131"/>
        <v>37.250481928373851</v>
      </c>
      <c r="BZ50" t="str">
        <f t="shared" si="146"/>
        <v>24 Business, media and public service professionals</v>
      </c>
      <c r="CA50" s="18">
        <f t="shared" si="132"/>
        <v>2.1429227139562337</v>
      </c>
      <c r="CB50" s="18">
        <f t="shared" si="132"/>
        <v>2.4815039165141508</v>
      </c>
      <c r="CC50" s="18">
        <f t="shared" si="132"/>
        <v>2.8604650006296124</v>
      </c>
      <c r="CD50" s="18">
        <f t="shared" si="132"/>
        <v>3.0037928386600843</v>
      </c>
      <c r="CE50" s="18">
        <f t="shared" si="132"/>
        <v>3.160063160221152</v>
      </c>
      <c r="CG50" s="68">
        <f t="shared" si="133"/>
        <v>-38.943854094141557</v>
      </c>
      <c r="CH50" s="69">
        <f t="shared" si="134"/>
        <v>32.5026606109654</v>
      </c>
      <c r="CI50" s="69">
        <f t="shared" si="135"/>
        <v>-6.4411934831761535</v>
      </c>
      <c r="CK50" t="str">
        <f t="shared" si="147"/>
        <v>24 Business, media and public service professionals</v>
      </c>
      <c r="CL50" s="18">
        <f t="shared" si="136"/>
        <v>1.297835695783488</v>
      </c>
      <c r="CM50" s="18">
        <f t="shared" si="136"/>
        <v>1.7141747510196439</v>
      </c>
      <c r="CN50" s="18">
        <f t="shared" si="136"/>
        <v>2.0981221076847785</v>
      </c>
      <c r="CO50" s="18">
        <f t="shared" si="136"/>
        <v>2.4845167730725195</v>
      </c>
      <c r="CP50" s="18">
        <f t="shared" si="136"/>
        <v>3.0202832832659641</v>
      </c>
      <c r="CR50" s="68">
        <f t="shared" si="137"/>
        <v>-41.617854611092774</v>
      </c>
      <c r="CS50" s="69">
        <f t="shared" si="138"/>
        <v>26.645158962661451</v>
      </c>
      <c r="CT50" s="69">
        <f t="shared" si="139"/>
        <v>-14.972695648431323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2.1181739342689578</v>
      </c>
      <c r="C51" s="18">
        <f t="shared" si="104"/>
        <v>2.2893684921749244</v>
      </c>
      <c r="D51" s="18">
        <f t="shared" si="104"/>
        <v>2.2396689677890742</v>
      </c>
      <c r="E51" s="18">
        <f t="shared" si="104"/>
        <v>2.1012504846314681</v>
      </c>
      <c r="F51" s="18">
        <f t="shared" si="104"/>
        <v>2.3251842815177945</v>
      </c>
      <c r="H51" s="68">
        <f t="shared" si="105"/>
        <v>99.307586962743613</v>
      </c>
      <c r="I51" s="69">
        <f t="shared" si="106"/>
        <v>63.16378881251007</v>
      </c>
      <c r="J51" s="69">
        <f t="shared" si="107"/>
        <v>162.47137577525368</v>
      </c>
      <c r="L51" t="str">
        <f t="shared" si="140"/>
        <v>31 Science, engineering and technology associate professionals</v>
      </c>
      <c r="M51" s="18">
        <f t="shared" si="108"/>
        <v>2.0361387569496974</v>
      </c>
      <c r="N51" s="18">
        <f t="shared" si="108"/>
        <v>2.1234663991475733</v>
      </c>
      <c r="O51" s="18">
        <f t="shared" si="108"/>
        <v>2.0422941619659807</v>
      </c>
      <c r="P51" s="18">
        <f t="shared" si="108"/>
        <v>1.7238224716683039</v>
      </c>
      <c r="Q51" s="18">
        <f t="shared" si="108"/>
        <v>1.6394927121597638</v>
      </c>
      <c r="S51" s="68">
        <f t="shared" si="109"/>
        <v>52.595696922660863</v>
      </c>
      <c r="T51" s="69">
        <f t="shared" si="110"/>
        <v>49.687408643444172</v>
      </c>
      <c r="U51" s="69">
        <f t="shared" si="111"/>
        <v>102.28310556610502</v>
      </c>
      <c r="W51" t="str">
        <f t="shared" si="141"/>
        <v>31 Science, engineering and technology associate professionals</v>
      </c>
      <c r="X51" s="18">
        <f t="shared" si="112"/>
        <v>2.3066709887197447</v>
      </c>
      <c r="Y51" s="18">
        <f t="shared" si="112"/>
        <v>2.4283448786495128</v>
      </c>
      <c r="Z51" s="18">
        <f t="shared" si="112"/>
        <v>2.4234973024330615</v>
      </c>
      <c r="AA51" s="18">
        <f t="shared" si="112"/>
        <v>2.0718765751649211</v>
      </c>
      <c r="AB51" s="18">
        <f t="shared" si="112"/>
        <v>1.976734782765712</v>
      </c>
      <c r="AD51" s="68">
        <f t="shared" si="113"/>
        <v>1.401411193880294</v>
      </c>
      <c r="AE51" s="69">
        <f t="shared" si="114"/>
        <v>42.196078924279547</v>
      </c>
      <c r="AF51" s="69">
        <f t="shared" si="115"/>
        <v>43.59749011815984</v>
      </c>
      <c r="AH51" t="str">
        <f t="shared" si="142"/>
        <v>31 Science, engineering and technology associate professionals</v>
      </c>
      <c r="AI51" s="18">
        <f t="shared" si="116"/>
        <v>1.2492714532013887</v>
      </c>
      <c r="AJ51" s="18">
        <f t="shared" si="116"/>
        <v>1.4726439903374822</v>
      </c>
      <c r="AK51" s="18">
        <f t="shared" si="116"/>
        <v>1.5741229818854345</v>
      </c>
      <c r="AL51" s="18">
        <f t="shared" si="116"/>
        <v>1.5690351120612047</v>
      </c>
      <c r="AM51" s="18">
        <f t="shared" si="116"/>
        <v>1.8177254153375855</v>
      </c>
      <c r="AO51" s="68">
        <f t="shared" si="117"/>
        <v>29.033399832247753</v>
      </c>
      <c r="AP51" s="69">
        <f t="shared" si="118"/>
        <v>50.081401833098028</v>
      </c>
      <c r="AQ51" s="69">
        <f t="shared" si="119"/>
        <v>79.11480166534578</v>
      </c>
      <c r="AS51" t="str">
        <f t="shared" si="143"/>
        <v>31 Science, engineering and technology associate professionals</v>
      </c>
      <c r="AT51" s="18">
        <f t="shared" si="120"/>
        <v>3.5114948904717793</v>
      </c>
      <c r="AU51" s="18">
        <f t="shared" si="120"/>
        <v>3.4200434392453216</v>
      </c>
      <c r="AV51" s="18">
        <f t="shared" si="120"/>
        <v>3.4193660964793171</v>
      </c>
      <c r="AW51" s="18">
        <f t="shared" si="120"/>
        <v>2.6787517082158145</v>
      </c>
      <c r="AX51" s="18">
        <f t="shared" si="120"/>
        <v>2.2833822304415072</v>
      </c>
      <c r="AZ51" s="68">
        <f t="shared" si="121"/>
        <v>-19.289755887249697</v>
      </c>
      <c r="BA51" s="69">
        <f t="shared" si="122"/>
        <v>31.091760546049308</v>
      </c>
      <c r="BB51" s="69">
        <f t="shared" si="123"/>
        <v>11.802004658799607</v>
      </c>
      <c r="BD51" t="str">
        <f t="shared" si="144"/>
        <v>31 Science, engineering and technology associate professionals</v>
      </c>
      <c r="BE51" s="18">
        <f t="shared" si="124"/>
        <v>1.4267657304883592</v>
      </c>
      <c r="BF51" s="18">
        <f t="shared" si="124"/>
        <v>1.3980888869662587</v>
      </c>
      <c r="BG51" s="18">
        <f t="shared" si="124"/>
        <v>1.5901076342896436</v>
      </c>
      <c r="BH51" s="18">
        <f t="shared" si="124"/>
        <v>1.2064204358204664</v>
      </c>
      <c r="BI51" s="18">
        <f t="shared" si="124"/>
        <v>1.0149156444705139</v>
      </c>
      <c r="BK51" s="68">
        <f t="shared" si="125"/>
        <v>-32.782897534733365</v>
      </c>
      <c r="BL51" s="69">
        <f t="shared" si="126"/>
        <v>26.812310333036184</v>
      </c>
      <c r="BM51" s="69">
        <f t="shared" si="127"/>
        <v>-5.9705872016971844</v>
      </c>
      <c r="BO51" t="str">
        <f t="shared" si="145"/>
        <v>31 Science, engineering and technology associate professionals</v>
      </c>
      <c r="BP51" s="18">
        <f t="shared" si="128"/>
        <v>1.0428296519688292</v>
      </c>
      <c r="BQ51" s="18">
        <f t="shared" si="128"/>
        <v>1.1241068941249923</v>
      </c>
      <c r="BR51" s="18">
        <f t="shared" si="128"/>
        <v>1.3448903914142578</v>
      </c>
      <c r="BS51" s="18">
        <f t="shared" si="128"/>
        <v>1.1036731469165977</v>
      </c>
      <c r="BT51" s="18">
        <f t="shared" si="128"/>
        <v>1.1714015983826447</v>
      </c>
      <c r="BV51" s="68">
        <f t="shared" si="129"/>
        <v>-17.722260424304757</v>
      </c>
      <c r="BW51" s="69">
        <f t="shared" si="130"/>
        <v>33.084146050286115</v>
      </c>
      <c r="BX51" s="69">
        <f t="shared" si="131"/>
        <v>15.361885625981362</v>
      </c>
      <c r="BZ51" t="str">
        <f t="shared" si="146"/>
        <v>31 Science, engineering and technology associate professionals</v>
      </c>
      <c r="CA51" s="18">
        <f t="shared" si="132"/>
        <v>1.2274370898010036</v>
      </c>
      <c r="CB51" s="18">
        <f t="shared" si="132"/>
        <v>1.4312264162213566</v>
      </c>
      <c r="CC51" s="18">
        <f t="shared" si="132"/>
        <v>1.812904470630947</v>
      </c>
      <c r="CD51" s="18">
        <f t="shared" si="132"/>
        <v>1.5288358272329012</v>
      </c>
      <c r="CE51" s="18">
        <f t="shared" si="132"/>
        <v>1.8563185899913084</v>
      </c>
      <c r="CG51" s="68">
        <f t="shared" si="133"/>
        <v>-43.408936467324118</v>
      </c>
      <c r="CH51" s="69">
        <f t="shared" si="134"/>
        <v>25.243685910903775</v>
      </c>
      <c r="CI51" s="69">
        <f t="shared" si="135"/>
        <v>-18.165250556420339</v>
      </c>
      <c r="CK51" t="str">
        <f t="shared" si="147"/>
        <v>31 Science, engineering and technology associate professionals</v>
      </c>
      <c r="CL51" s="18">
        <f t="shared" si="136"/>
        <v>0.58845221951327042</v>
      </c>
      <c r="CM51" s="18">
        <f t="shared" si="136"/>
        <v>0.84315471951141086</v>
      </c>
      <c r="CN51" s="18">
        <f t="shared" si="136"/>
        <v>1.1289559624488443</v>
      </c>
      <c r="CO51" s="18">
        <f t="shared" si="136"/>
        <v>1.3741049575013879</v>
      </c>
      <c r="CP51" s="18">
        <f t="shared" si="136"/>
        <v>2.4984976745715963</v>
      </c>
      <c r="CR51" s="68">
        <f t="shared" si="137"/>
        <v>-10.243671559990448</v>
      </c>
      <c r="CS51" s="69">
        <f t="shared" si="138"/>
        <v>32.581790358740207</v>
      </c>
      <c r="CT51" s="69">
        <f t="shared" si="139"/>
        <v>22.338118798749758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0.51189554397946435</v>
      </c>
      <c r="C52" s="18">
        <f t="shared" si="104"/>
        <v>0.55015842250717917</v>
      </c>
      <c r="D52" s="18">
        <f t="shared" si="104"/>
        <v>0.509151439754984</v>
      </c>
      <c r="E52" s="18">
        <f t="shared" si="104"/>
        <v>0.55855913672480173</v>
      </c>
      <c r="F52" s="18">
        <f t="shared" si="104"/>
        <v>0.73092222390802597</v>
      </c>
      <c r="H52" s="68">
        <f t="shared" si="105"/>
        <v>175.59699383233954</v>
      </c>
      <c r="I52" s="69">
        <f t="shared" si="106"/>
        <v>100.374497643794</v>
      </c>
      <c r="J52" s="69">
        <f t="shared" si="107"/>
        <v>275.97149147613351</v>
      </c>
      <c r="L52" t="str">
        <f t="shared" si="140"/>
        <v>32 Health and social care associate professionals</v>
      </c>
      <c r="M52" s="18">
        <f t="shared" si="108"/>
        <v>1.9692895368828396</v>
      </c>
      <c r="N52" s="18">
        <f t="shared" si="108"/>
        <v>2.2444113479065364</v>
      </c>
      <c r="O52" s="18">
        <f t="shared" si="108"/>
        <v>2.3010877667982146</v>
      </c>
      <c r="P52" s="18">
        <f t="shared" si="108"/>
        <v>2.3593798204249032</v>
      </c>
      <c r="Q52" s="18">
        <f t="shared" si="108"/>
        <v>2.78836530494176</v>
      </c>
      <c r="S52" s="68">
        <f t="shared" si="109"/>
        <v>130.33905412020138</v>
      </c>
      <c r="T52" s="69">
        <f t="shared" si="110"/>
        <v>86.128796142346872</v>
      </c>
      <c r="U52" s="69">
        <f t="shared" si="111"/>
        <v>216.46785026254824</v>
      </c>
      <c r="W52" t="str">
        <f t="shared" si="141"/>
        <v>32 Health and social care associate professionals</v>
      </c>
      <c r="X52" s="18">
        <f t="shared" si="112"/>
        <v>2.8674605131209208</v>
      </c>
      <c r="Y52" s="18">
        <f t="shared" si="112"/>
        <v>3.2422886732961462</v>
      </c>
      <c r="Z52" s="18">
        <f t="shared" si="112"/>
        <v>3.2424794092584057</v>
      </c>
      <c r="AA52" s="18">
        <f t="shared" si="112"/>
        <v>3.334492721393044</v>
      </c>
      <c r="AB52" s="18">
        <f t="shared" si="112"/>
        <v>3.4321867377285611</v>
      </c>
      <c r="AD52" s="68">
        <f t="shared" si="113"/>
        <v>31.592705961146443</v>
      </c>
      <c r="AE52" s="69">
        <f t="shared" si="114"/>
        <v>74.998072344955247</v>
      </c>
      <c r="AF52" s="69">
        <f t="shared" si="115"/>
        <v>106.59077830610168</v>
      </c>
      <c r="AH52" t="str">
        <f t="shared" si="142"/>
        <v>32 Health and social care associate professionals</v>
      </c>
      <c r="AI52" s="18">
        <f t="shared" si="116"/>
        <v>6.5363471342105042</v>
      </c>
      <c r="AJ52" s="18">
        <f t="shared" si="116"/>
        <v>6.0763916189980618</v>
      </c>
      <c r="AK52" s="18">
        <f t="shared" si="116"/>
        <v>5.7564841566866702</v>
      </c>
      <c r="AL52" s="18">
        <f t="shared" si="116"/>
        <v>4.4020254977985624</v>
      </c>
      <c r="AM52" s="18">
        <f t="shared" si="116"/>
        <v>2.4694982145716162</v>
      </c>
      <c r="AO52" s="68">
        <f t="shared" si="117"/>
        <v>-52.063764723914353</v>
      </c>
      <c r="AP52" s="69">
        <f t="shared" si="118"/>
        <v>30.73609084777727</v>
      </c>
      <c r="AQ52" s="69">
        <f t="shared" si="119"/>
        <v>-21.327673876137084</v>
      </c>
      <c r="AS52" t="str">
        <f t="shared" si="143"/>
        <v>32 Health and social care associate professionals</v>
      </c>
      <c r="AT52" s="18">
        <f t="shared" si="120"/>
        <v>1.3678091069093199</v>
      </c>
      <c r="AU52" s="18">
        <f t="shared" si="120"/>
        <v>1.4751182141471813</v>
      </c>
      <c r="AV52" s="18">
        <f t="shared" si="120"/>
        <v>1.5889992241614719</v>
      </c>
      <c r="AW52" s="18">
        <f t="shared" si="120"/>
        <v>1.4429034591569228</v>
      </c>
      <c r="AX52" s="18">
        <f t="shared" si="120"/>
        <v>1.3755323388187723</v>
      </c>
      <c r="AZ52" s="68">
        <f t="shared" si="121"/>
        <v>4.6267572237516807</v>
      </c>
      <c r="BA52" s="69">
        <f t="shared" si="122"/>
        <v>56.182012312592008</v>
      </c>
      <c r="BB52" s="69">
        <f t="shared" si="123"/>
        <v>60.808769536343689</v>
      </c>
      <c r="BD52" t="str">
        <f t="shared" si="144"/>
        <v>32 Health and social care associate professionals</v>
      </c>
      <c r="BE52" s="18">
        <f t="shared" si="124"/>
        <v>1.475200484802268</v>
      </c>
      <c r="BF52" s="18">
        <f t="shared" si="124"/>
        <v>1.7473955600923918</v>
      </c>
      <c r="BG52" s="18">
        <f t="shared" si="124"/>
        <v>1.7402350280788688</v>
      </c>
      <c r="BH52" s="18">
        <f t="shared" si="124"/>
        <v>1.7413984864508836</v>
      </c>
      <c r="BI52" s="18">
        <f t="shared" si="124"/>
        <v>1.7872374088277057</v>
      </c>
      <c r="BK52" s="68">
        <f t="shared" si="125"/>
        <v>8.1560214155203585</v>
      </c>
      <c r="BL52" s="69">
        <f t="shared" si="126"/>
        <v>59.982201063799842</v>
      </c>
      <c r="BM52" s="69">
        <f t="shared" si="127"/>
        <v>68.138222479320206</v>
      </c>
      <c r="BO52" t="str">
        <f t="shared" si="145"/>
        <v>32 Health and social care associate professionals</v>
      </c>
      <c r="BP52" s="18">
        <f t="shared" si="128"/>
        <v>1.2014542595332567</v>
      </c>
      <c r="BQ52" s="18">
        <f t="shared" si="128"/>
        <v>1.3251316300784433</v>
      </c>
      <c r="BR52" s="18">
        <f t="shared" si="128"/>
        <v>1.2708467434461583</v>
      </c>
      <c r="BS52" s="18">
        <f t="shared" si="128"/>
        <v>1.205176614994343</v>
      </c>
      <c r="BT52" s="18">
        <f t="shared" si="128"/>
        <v>1.0852909975710998</v>
      </c>
      <c r="BV52" s="68">
        <f t="shared" si="129"/>
        <v>-19.329183903619462</v>
      </c>
      <c r="BW52" s="69">
        <f t="shared" si="130"/>
        <v>51.440615250428714</v>
      </c>
      <c r="BX52" s="69">
        <f t="shared" si="131"/>
        <v>32.111431346809255</v>
      </c>
      <c r="BZ52" t="str">
        <f t="shared" si="146"/>
        <v>32 Health and social care associate professionals</v>
      </c>
      <c r="CA52" s="18">
        <f t="shared" si="132"/>
        <v>0.71548689886934147</v>
      </c>
      <c r="CB52" s="18">
        <f t="shared" si="132"/>
        <v>0.74303761486484843</v>
      </c>
      <c r="CC52" s="18">
        <f t="shared" si="132"/>
        <v>0.68166280079018637</v>
      </c>
      <c r="CD52" s="18">
        <f t="shared" si="132"/>
        <v>0.61439383375007439</v>
      </c>
      <c r="CE52" s="18">
        <f t="shared" si="132"/>
        <v>0.54687317370305877</v>
      </c>
      <c r="CG52" s="68">
        <f t="shared" si="133"/>
        <v>-55.66085775833055</v>
      </c>
      <c r="CH52" s="69">
        <f t="shared" si="134"/>
        <v>30.265940509728502</v>
      </c>
      <c r="CI52" s="69">
        <f t="shared" si="135"/>
        <v>-25.394917248602049</v>
      </c>
      <c r="CK52" t="str">
        <f t="shared" si="147"/>
        <v>32 Health and social care associate professionals</v>
      </c>
      <c r="CL52" s="18">
        <f t="shared" si="136"/>
        <v>0.24218499005592267</v>
      </c>
      <c r="CM52" s="18">
        <f t="shared" si="136"/>
        <v>0.31804261438428721</v>
      </c>
      <c r="CN52" s="18">
        <f t="shared" si="136"/>
        <v>0.37720504940564087</v>
      </c>
      <c r="CO52" s="18">
        <f t="shared" si="136"/>
        <v>0.44100952633511942</v>
      </c>
      <c r="CP52" s="18">
        <f t="shared" si="136"/>
        <v>0.66223267571463018</v>
      </c>
      <c r="CR52" s="68">
        <f t="shared" si="137"/>
        <v>-28.797336591722789</v>
      </c>
      <c r="CS52" s="69">
        <f t="shared" si="138"/>
        <v>31.814238099501413</v>
      </c>
      <c r="CT52" s="69">
        <f t="shared" si="139"/>
        <v>3.0169015077786225</v>
      </c>
    </row>
    <row r="53" spans="1:98" x14ac:dyDescent="0.2">
      <c r="A53" t="str">
        <f t="shared" si="103"/>
        <v>33 Protective service occupations</v>
      </c>
      <c r="B53" s="18">
        <f t="shared" si="104"/>
        <v>0.34343146930602031</v>
      </c>
      <c r="C53" s="18">
        <f t="shared" si="104"/>
        <v>0.33074203774532912</v>
      </c>
      <c r="D53" s="18">
        <f t="shared" si="104"/>
        <v>0.3092782452690378</v>
      </c>
      <c r="E53" s="18">
        <f t="shared" si="104"/>
        <v>0.38862380104256888</v>
      </c>
      <c r="F53" s="18">
        <f t="shared" si="104"/>
        <v>0.48361487920166224</v>
      </c>
      <c r="H53" s="68">
        <f t="shared" si="105"/>
        <v>200.193004008407</v>
      </c>
      <c r="I53" s="69">
        <f t="shared" si="106"/>
        <v>73.118604197780002</v>
      </c>
      <c r="J53" s="69">
        <f t="shared" si="107"/>
        <v>273.31160820618697</v>
      </c>
      <c r="L53" t="str">
        <f t="shared" si="140"/>
        <v>33 Protective service occupations</v>
      </c>
      <c r="M53" s="18">
        <f t="shared" si="108"/>
        <v>0.6607666591584439</v>
      </c>
      <c r="N53" s="18">
        <f t="shared" si="108"/>
        <v>0.60905515178973391</v>
      </c>
      <c r="O53" s="18">
        <f t="shared" si="108"/>
        <v>0.56478879767644175</v>
      </c>
      <c r="P53" s="18">
        <f t="shared" si="108"/>
        <v>0.68541438247265674</v>
      </c>
      <c r="Q53" s="18">
        <f t="shared" si="108"/>
        <v>0.8079686137806219</v>
      </c>
      <c r="S53" s="68">
        <f t="shared" si="109"/>
        <v>171.93149411008494</v>
      </c>
      <c r="T53" s="69">
        <f t="shared" si="110"/>
        <v>59.902946189595227</v>
      </c>
      <c r="U53" s="69">
        <f t="shared" si="111"/>
        <v>231.83444029968018</v>
      </c>
      <c r="W53" t="str">
        <f t="shared" si="141"/>
        <v>33 Protective service occupations</v>
      </c>
      <c r="X53" s="18">
        <f t="shared" si="112"/>
        <v>1.2401778744621421</v>
      </c>
      <c r="Y53" s="18">
        <f t="shared" si="112"/>
        <v>1.2272370345180428</v>
      </c>
      <c r="Z53" s="18">
        <f t="shared" si="112"/>
        <v>1.3043784098852149</v>
      </c>
      <c r="AA53" s="18">
        <f t="shared" si="112"/>
        <v>1.5861863527208764</v>
      </c>
      <c r="AB53" s="18">
        <f t="shared" si="112"/>
        <v>1.993791200698555</v>
      </c>
      <c r="AD53" s="68">
        <f t="shared" si="113"/>
        <v>90.026517226322284</v>
      </c>
      <c r="AE53" s="69">
        <f t="shared" si="114"/>
        <v>62.615449213243288</v>
      </c>
      <c r="AF53" s="69">
        <f t="shared" si="115"/>
        <v>152.64196643956558</v>
      </c>
      <c r="AH53" t="str">
        <f t="shared" si="142"/>
        <v>33 Protective service occupations</v>
      </c>
      <c r="AI53" s="18">
        <f t="shared" si="116"/>
        <v>1.0855737715527958</v>
      </c>
      <c r="AJ53" s="18">
        <f t="shared" si="116"/>
        <v>1.2140859598585565</v>
      </c>
      <c r="AK53" s="18">
        <f t="shared" si="116"/>
        <v>1.269302005128889</v>
      </c>
      <c r="AL53" s="18">
        <f t="shared" si="116"/>
        <v>1.6488455630888306</v>
      </c>
      <c r="AM53" s="18">
        <f t="shared" si="116"/>
        <v>2.0862130979585567</v>
      </c>
      <c r="AO53" s="68">
        <f t="shared" si="117"/>
        <v>83.656465533742349</v>
      </c>
      <c r="AP53" s="69">
        <f t="shared" si="118"/>
        <v>53.597062091043199</v>
      </c>
      <c r="AQ53" s="69">
        <f t="shared" si="119"/>
        <v>137.25352762478553</v>
      </c>
      <c r="AS53" t="str">
        <f t="shared" si="143"/>
        <v>33 Protective service occupations</v>
      </c>
      <c r="AT53" s="18">
        <f t="shared" si="120"/>
        <v>1.0618007617590293</v>
      </c>
      <c r="AU53" s="18">
        <f t="shared" si="120"/>
        <v>0.93082265357443095</v>
      </c>
      <c r="AV53" s="18">
        <f t="shared" si="120"/>
        <v>0.98073445986825247</v>
      </c>
      <c r="AW53" s="18">
        <f t="shared" si="120"/>
        <v>1.0621618592940574</v>
      </c>
      <c r="AX53" s="18">
        <f t="shared" si="120"/>
        <v>1.1184281188636731</v>
      </c>
      <c r="AZ53" s="68">
        <f t="shared" si="121"/>
        <v>37.832707477368729</v>
      </c>
      <c r="BA53" s="69">
        <f t="shared" si="122"/>
        <v>46.362071277897726</v>
      </c>
      <c r="BB53" s="69">
        <f t="shared" si="123"/>
        <v>84.194778755266455</v>
      </c>
      <c r="BD53" t="str">
        <f t="shared" si="144"/>
        <v>33 Protective service occupations</v>
      </c>
      <c r="BE53" s="18">
        <f t="shared" si="124"/>
        <v>0.89388433367506226</v>
      </c>
      <c r="BF53" s="18">
        <f t="shared" si="124"/>
        <v>0.89228462297392397</v>
      </c>
      <c r="BG53" s="18">
        <f t="shared" si="124"/>
        <v>0.98592966030101681</v>
      </c>
      <c r="BH53" s="18">
        <f t="shared" si="124"/>
        <v>1.1133774086291861</v>
      </c>
      <c r="BI53" s="18">
        <f t="shared" si="124"/>
        <v>1.1828522801452834</v>
      </c>
      <c r="BK53" s="68">
        <f t="shared" si="125"/>
        <v>26.345838644283141</v>
      </c>
      <c r="BL53" s="69">
        <f t="shared" si="126"/>
        <v>30.830375413492362</v>
      </c>
      <c r="BM53" s="69">
        <f t="shared" si="127"/>
        <v>57.176214057775496</v>
      </c>
      <c r="BO53" t="str">
        <f t="shared" si="145"/>
        <v>33 Protective service occupations</v>
      </c>
      <c r="BP53" s="18">
        <f t="shared" si="128"/>
        <v>1.0312015444561147</v>
      </c>
      <c r="BQ53" s="18">
        <f t="shared" si="128"/>
        <v>1.0464824802820589</v>
      </c>
      <c r="BR53" s="18">
        <f t="shared" si="128"/>
        <v>1.1818500634991531</v>
      </c>
      <c r="BS53" s="18">
        <f t="shared" si="128"/>
        <v>1.3226277832168549</v>
      </c>
      <c r="BT53" s="18">
        <f t="shared" si="128"/>
        <v>1.3577821194663422</v>
      </c>
      <c r="BV53" s="68">
        <f t="shared" si="129"/>
        <v>8.5253343660762422</v>
      </c>
      <c r="BW53" s="69">
        <f t="shared" si="130"/>
        <v>35.267621409540318</v>
      </c>
      <c r="BX53" s="69">
        <f t="shared" si="131"/>
        <v>43.792955775616562</v>
      </c>
      <c r="BZ53" t="str">
        <f t="shared" si="146"/>
        <v>33 Protective service occupations</v>
      </c>
      <c r="CA53" s="18">
        <f t="shared" si="132"/>
        <v>0.88624007672108707</v>
      </c>
      <c r="CB53" s="18">
        <f t="shared" si="132"/>
        <v>0.93182685827737555</v>
      </c>
      <c r="CC53" s="18">
        <f t="shared" si="132"/>
        <v>1.0529827732388182</v>
      </c>
      <c r="CD53" s="18">
        <f t="shared" si="132"/>
        <v>1.2171155456458895</v>
      </c>
      <c r="CE53" s="18">
        <f t="shared" si="132"/>
        <v>1.2136484050346039</v>
      </c>
      <c r="CG53" s="68">
        <f t="shared" si="133"/>
        <v>-36.299640233021954</v>
      </c>
      <c r="CH53" s="69">
        <f t="shared" si="134"/>
        <v>30.478444286708932</v>
      </c>
      <c r="CI53" s="69">
        <f t="shared" si="135"/>
        <v>-5.8211959463130238</v>
      </c>
      <c r="CK53" t="str">
        <f t="shared" si="147"/>
        <v>33 Protective service occupations</v>
      </c>
      <c r="CL53" s="18">
        <f t="shared" si="136"/>
        <v>0.40551855363033684</v>
      </c>
      <c r="CM53" s="18">
        <f t="shared" si="136"/>
        <v>0.38480071423217127</v>
      </c>
      <c r="CN53" s="18">
        <f t="shared" si="136"/>
        <v>0.43812965134212523</v>
      </c>
      <c r="CO53" s="18">
        <f t="shared" si="136"/>
        <v>0.54026850925494407</v>
      </c>
      <c r="CP53" s="18">
        <f t="shared" si="136"/>
        <v>0.71122700590878585</v>
      </c>
      <c r="CR53" s="68">
        <f t="shared" si="137"/>
        <v>-34.163198462519873</v>
      </c>
      <c r="CS53" s="69">
        <f t="shared" si="138"/>
        <v>18.35008166825062</v>
      </c>
      <c r="CT53" s="69">
        <f t="shared" si="139"/>
        <v>-15.813116794269252</v>
      </c>
    </row>
    <row r="54" spans="1:98" x14ac:dyDescent="0.2">
      <c r="A54" t="str">
        <f t="shared" si="103"/>
        <v>34 Culture, media and sports occupations</v>
      </c>
      <c r="B54" s="18">
        <f t="shared" si="104"/>
        <v>0.97115465672426848</v>
      </c>
      <c r="C54" s="18">
        <f t="shared" si="104"/>
        <v>1.114124127882546</v>
      </c>
      <c r="D54" s="18">
        <f t="shared" si="104"/>
        <v>1.1560810128288774</v>
      </c>
      <c r="E54" s="18">
        <f t="shared" si="104"/>
        <v>1.0790386058867385</v>
      </c>
      <c r="F54" s="18">
        <f t="shared" si="104"/>
        <v>1.0608482706511599</v>
      </c>
      <c r="H54" s="68">
        <f t="shared" si="105"/>
        <v>76.163240112451277</v>
      </c>
      <c r="I54" s="69">
        <f t="shared" si="106"/>
        <v>68.171444896865808</v>
      </c>
      <c r="J54" s="69">
        <f t="shared" si="107"/>
        <v>144.33468500931707</v>
      </c>
      <c r="L54" t="str">
        <f t="shared" si="140"/>
        <v>34 Culture, media and sports occupations</v>
      </c>
      <c r="M54" s="18">
        <f t="shared" si="108"/>
        <v>3.1610674657756936</v>
      </c>
      <c r="N54" s="18">
        <f t="shared" si="108"/>
        <v>3.2359101433234403</v>
      </c>
      <c r="O54" s="18">
        <f t="shared" si="108"/>
        <v>3.2370564439237208</v>
      </c>
      <c r="P54" s="18">
        <f t="shared" si="108"/>
        <v>2.8258061016929092</v>
      </c>
      <c r="Q54" s="18">
        <f t="shared" si="108"/>
        <v>2.669395761764128</v>
      </c>
      <c r="S54" s="68">
        <f t="shared" si="109"/>
        <v>56.752251262772965</v>
      </c>
      <c r="T54" s="69">
        <f t="shared" si="110"/>
        <v>61.249434835989057</v>
      </c>
      <c r="U54" s="69">
        <f t="shared" si="111"/>
        <v>118.00168609876202</v>
      </c>
      <c r="W54" t="str">
        <f t="shared" si="141"/>
        <v>34 Culture, media and sports occupations</v>
      </c>
      <c r="X54" s="18">
        <f t="shared" si="112"/>
        <v>3.7261961735267817</v>
      </c>
      <c r="Y54" s="18">
        <f t="shared" si="112"/>
        <v>3.7446154319885516</v>
      </c>
      <c r="Z54" s="18">
        <f t="shared" si="112"/>
        <v>3.5493954463534685</v>
      </c>
      <c r="AA54" s="18">
        <f t="shared" si="112"/>
        <v>3.1550476156662834</v>
      </c>
      <c r="AB54" s="18">
        <f t="shared" si="112"/>
        <v>3.0246998855407226</v>
      </c>
      <c r="AD54" s="68">
        <f t="shared" si="113"/>
        <v>5.9414804596862565</v>
      </c>
      <c r="AE54" s="69">
        <f t="shared" si="114"/>
        <v>48.336298833110561</v>
      </c>
      <c r="AF54" s="69">
        <f t="shared" si="115"/>
        <v>54.277779292796822</v>
      </c>
      <c r="AH54" t="str">
        <f t="shared" si="142"/>
        <v>34 Culture, media and sports occupations</v>
      </c>
      <c r="AI54" s="18">
        <f t="shared" si="116"/>
        <v>1.5995131314810558</v>
      </c>
      <c r="AJ54" s="18">
        <f t="shared" si="116"/>
        <v>1.6764333347019682</v>
      </c>
      <c r="AK54" s="18">
        <f t="shared" si="116"/>
        <v>1.7898573315494861</v>
      </c>
      <c r="AL54" s="18">
        <f t="shared" si="116"/>
        <v>1.7863069949102053</v>
      </c>
      <c r="AM54" s="18">
        <f t="shared" si="116"/>
        <v>2.0946777280948679</v>
      </c>
      <c r="AO54" s="68">
        <f t="shared" si="117"/>
        <v>30.770962576098686</v>
      </c>
      <c r="AP54" s="69">
        <f t="shared" si="118"/>
        <v>55.762494724573642</v>
      </c>
      <c r="AQ54" s="69">
        <f t="shared" si="119"/>
        <v>86.533457300672325</v>
      </c>
      <c r="AS54" t="str">
        <f t="shared" si="143"/>
        <v>34 Culture, media and sports occupations</v>
      </c>
      <c r="AT54" s="18">
        <f t="shared" si="120"/>
        <v>2.018721594306796</v>
      </c>
      <c r="AU54" s="18">
        <f t="shared" si="120"/>
        <v>1.9622120076483642</v>
      </c>
      <c r="AV54" s="18">
        <f t="shared" si="120"/>
        <v>1.878707516988555</v>
      </c>
      <c r="AW54" s="18">
        <f t="shared" si="120"/>
        <v>1.5680359734755609</v>
      </c>
      <c r="AX54" s="18">
        <f t="shared" si="120"/>
        <v>1.4065115402590134</v>
      </c>
      <c r="AZ54" s="68">
        <f t="shared" si="121"/>
        <v>-9.5143371932118868</v>
      </c>
      <c r="BA54" s="69">
        <f t="shared" si="122"/>
        <v>42.177660357729359</v>
      </c>
      <c r="BB54" s="69">
        <f t="shared" si="123"/>
        <v>32.663323164517472</v>
      </c>
      <c r="BD54" t="str">
        <f t="shared" si="144"/>
        <v>34 Culture, media and sports occupations</v>
      </c>
      <c r="BE54" s="18">
        <f t="shared" si="124"/>
        <v>1.4489314944645204</v>
      </c>
      <c r="BF54" s="18">
        <f t="shared" si="124"/>
        <v>1.3893331382253107</v>
      </c>
      <c r="BG54" s="18">
        <f t="shared" si="124"/>
        <v>1.5104795243382976</v>
      </c>
      <c r="BH54" s="18">
        <f t="shared" si="124"/>
        <v>1.3444927278003682</v>
      </c>
      <c r="BI54" s="18">
        <f t="shared" si="124"/>
        <v>1.4777524228207655</v>
      </c>
      <c r="BK54" s="68">
        <f t="shared" si="125"/>
        <v>3.029881570834732</v>
      </c>
      <c r="BL54" s="69">
        <f t="shared" si="126"/>
        <v>38.313274691382084</v>
      </c>
      <c r="BM54" s="69">
        <f t="shared" si="127"/>
        <v>41.343156262216816</v>
      </c>
      <c r="BO54" t="str">
        <f t="shared" si="145"/>
        <v>34 Culture, media and sports occupations</v>
      </c>
      <c r="BP54" s="18">
        <f t="shared" si="128"/>
        <v>0.74765307091418709</v>
      </c>
      <c r="BQ54" s="18">
        <f t="shared" si="128"/>
        <v>0.65320583959942402</v>
      </c>
      <c r="BR54" s="18">
        <f t="shared" si="128"/>
        <v>0.67297002512258075</v>
      </c>
      <c r="BS54" s="18">
        <f t="shared" si="128"/>
        <v>0.53402544852212042</v>
      </c>
      <c r="BT54" s="18">
        <f t="shared" si="128"/>
        <v>0.44722448635495687</v>
      </c>
      <c r="BV54" s="68">
        <f t="shared" si="129"/>
        <v>-37.224051468537191</v>
      </c>
      <c r="BW54" s="69">
        <f t="shared" si="130"/>
        <v>29.997523091506689</v>
      </c>
      <c r="BX54" s="69">
        <f t="shared" si="131"/>
        <v>-7.2265283770305011</v>
      </c>
      <c r="BZ54" t="str">
        <f t="shared" si="146"/>
        <v>34 Culture, media and sports occupations</v>
      </c>
      <c r="CA54" s="18">
        <f t="shared" si="132"/>
        <v>0.81656892685490945</v>
      </c>
      <c r="CB54" s="18">
        <f t="shared" si="132"/>
        <v>0.76781453839387848</v>
      </c>
      <c r="CC54" s="18">
        <f t="shared" si="132"/>
        <v>0.82042119118175028</v>
      </c>
      <c r="CD54" s="18">
        <f t="shared" si="132"/>
        <v>0.66431332302853974</v>
      </c>
      <c r="CE54" s="18">
        <f t="shared" si="132"/>
        <v>0.5829329815620623</v>
      </c>
      <c r="CG54" s="68">
        <f t="shared" si="133"/>
        <v>-60.730803043224768</v>
      </c>
      <c r="CH54" s="69">
        <f t="shared" si="134"/>
        <v>22.512701008426269</v>
      </c>
      <c r="CI54" s="69">
        <f t="shared" si="135"/>
        <v>-38.218102034798498</v>
      </c>
      <c r="CK54" t="str">
        <f t="shared" si="147"/>
        <v>34 Culture, media and sports occupations</v>
      </c>
      <c r="CL54" s="18">
        <f t="shared" si="136"/>
        <v>0.73772958622279305</v>
      </c>
      <c r="CM54" s="18">
        <f t="shared" si="136"/>
        <v>0.93695677123193122</v>
      </c>
      <c r="CN54" s="18">
        <f t="shared" si="136"/>
        <v>1.0157426129294258</v>
      </c>
      <c r="CO54" s="18">
        <f t="shared" si="136"/>
        <v>0.98827983479723069</v>
      </c>
      <c r="CP54" s="18">
        <f t="shared" si="136"/>
        <v>1.1958644942135259</v>
      </c>
      <c r="CR54" s="68">
        <f t="shared" si="137"/>
        <v>-52.25131339436733</v>
      </c>
      <c r="CS54" s="69">
        <f t="shared" si="138"/>
        <v>22.350644051334882</v>
      </c>
      <c r="CT54" s="69">
        <f t="shared" si="139"/>
        <v>-29.900669343032444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5.3413034628861782</v>
      </c>
      <c r="C55" s="18">
        <f t="shared" si="148"/>
        <v>5.4934748354538643</v>
      </c>
      <c r="D55" s="18">
        <f t="shared" si="148"/>
        <v>5.3253359798504505</v>
      </c>
      <c r="E55" s="18">
        <f t="shared" si="148"/>
        <v>5.2351136188587128</v>
      </c>
      <c r="F55" s="18">
        <f t="shared" si="148"/>
        <v>5.6992288877342547</v>
      </c>
      <c r="H55" s="68">
        <f t="shared" si="105"/>
        <v>105.4562567837186</v>
      </c>
      <c r="I55" s="69">
        <f t="shared" si="106"/>
        <v>68.413959377531299</v>
      </c>
      <c r="J55" s="69">
        <f t="shared" si="107"/>
        <v>173.87021616124989</v>
      </c>
      <c r="L55" t="str">
        <f t="shared" si="140"/>
        <v>35 Business and public service associate professionals</v>
      </c>
      <c r="M55" s="18">
        <f t="shared" ref="M55:Q64" si="149">M18/M$35*100</f>
        <v>7.9685598979594223</v>
      </c>
      <c r="N55" s="18">
        <f t="shared" si="149"/>
        <v>7.9231825544954892</v>
      </c>
      <c r="O55" s="18">
        <f t="shared" si="149"/>
        <v>7.7661095189216693</v>
      </c>
      <c r="P55" s="18">
        <f t="shared" si="149"/>
        <v>7.3663382963040327</v>
      </c>
      <c r="Q55" s="18">
        <f t="shared" si="149"/>
        <v>7.345427132806388</v>
      </c>
      <c r="S55" s="68">
        <f t="shared" si="109"/>
        <v>79.789629126558197</v>
      </c>
      <c r="T55" s="69">
        <f t="shared" si="110"/>
        <v>65.149017020001949</v>
      </c>
      <c r="U55" s="69">
        <f t="shared" si="111"/>
        <v>144.93864614656016</v>
      </c>
      <c r="W55" t="str">
        <f t="shared" si="141"/>
        <v>35 Business and public service associate professionals</v>
      </c>
      <c r="X55" s="18">
        <f t="shared" ref="X55:AB64" si="150">X18/X$35*100</f>
        <v>8.3429503977730057</v>
      </c>
      <c r="Y55" s="18">
        <f t="shared" si="150"/>
        <v>8.0545281691108244</v>
      </c>
      <c r="Z55" s="18">
        <f t="shared" si="150"/>
        <v>8.0109592274909751</v>
      </c>
      <c r="AA55" s="18">
        <f t="shared" si="150"/>
        <v>7.2055518244611383</v>
      </c>
      <c r="AB55" s="18">
        <f t="shared" si="150"/>
        <v>6.5328316333319325</v>
      </c>
      <c r="AD55" s="68">
        <f t="shared" si="113"/>
        <v>1.3806519411860998</v>
      </c>
      <c r="AE55" s="69">
        <f t="shared" si="114"/>
        <v>50.614226121243931</v>
      </c>
      <c r="AF55" s="69">
        <f t="shared" si="115"/>
        <v>51.994878062430026</v>
      </c>
      <c r="AH55" t="str">
        <f t="shared" si="142"/>
        <v>35 Business and public service associate professionals</v>
      </c>
      <c r="AI55" s="18">
        <f t="shared" ref="AI55:AM64" si="151">AI18/AI$35*100</f>
        <v>7.1915939781450504</v>
      </c>
      <c r="AJ55" s="18">
        <f t="shared" si="151"/>
        <v>8.0017959768108096</v>
      </c>
      <c r="AK55" s="18">
        <f t="shared" si="151"/>
        <v>8.300312050084802</v>
      </c>
      <c r="AL55" s="18">
        <f t="shared" si="151"/>
        <v>8.2100566706089033</v>
      </c>
      <c r="AM55" s="18">
        <f t="shared" si="151"/>
        <v>8.0990032364764737</v>
      </c>
      <c r="AO55" s="68">
        <f t="shared" si="117"/>
        <v>9.0309190784726994</v>
      </c>
      <c r="AP55" s="69">
        <f t="shared" si="118"/>
        <v>50.21214558188931</v>
      </c>
      <c r="AQ55" s="69">
        <f t="shared" si="119"/>
        <v>59.243064660362009</v>
      </c>
      <c r="AS55" t="str">
        <f t="shared" si="143"/>
        <v>35 Business and public service associate professionals</v>
      </c>
      <c r="AT55" s="18">
        <f t="shared" ref="AT55:AX64" si="152">AT18/AT$35*100</f>
        <v>6.8754362315829782</v>
      </c>
      <c r="AU55" s="18">
        <f t="shared" si="152"/>
        <v>6.9822643638374844</v>
      </c>
      <c r="AV55" s="18">
        <f t="shared" si="152"/>
        <v>7.1398516402366097</v>
      </c>
      <c r="AW55" s="18">
        <f t="shared" si="152"/>
        <v>6.5747495400236788</v>
      </c>
      <c r="AX55" s="18">
        <f t="shared" si="152"/>
        <v>6.2326936210578179</v>
      </c>
      <c r="AZ55" s="68">
        <f t="shared" si="121"/>
        <v>5.5072337111794889</v>
      </c>
      <c r="BA55" s="69">
        <f t="shared" si="122"/>
        <v>47.504743543736986</v>
      </c>
      <c r="BB55" s="69">
        <f t="shared" si="123"/>
        <v>53.011977254916474</v>
      </c>
      <c r="BD55" t="str">
        <f t="shared" si="144"/>
        <v>35 Business and public service associate professionals</v>
      </c>
      <c r="BE55" s="18">
        <f t="shared" ref="BE55:BI64" si="153">BE18/BE$35*100</f>
        <v>5.1920729059468114</v>
      </c>
      <c r="BF55" s="18">
        <f t="shared" si="153"/>
        <v>5.2764273002495887</v>
      </c>
      <c r="BG55" s="18">
        <f t="shared" si="153"/>
        <v>5.6095056626720785</v>
      </c>
      <c r="BH55" s="18">
        <f t="shared" si="153"/>
        <v>5.0276990238803911</v>
      </c>
      <c r="BI55" s="18">
        <f t="shared" si="153"/>
        <v>4.8128163360773408</v>
      </c>
      <c r="BK55" s="68">
        <f t="shared" si="125"/>
        <v>-9.6452349467865535</v>
      </c>
      <c r="BL55" s="69">
        <f t="shared" si="126"/>
        <v>38.982058948851886</v>
      </c>
      <c r="BM55" s="69">
        <f t="shared" si="127"/>
        <v>29.336824002065338</v>
      </c>
      <c r="BO55" t="str">
        <f t="shared" si="145"/>
        <v>35 Business and public service associate professionals</v>
      </c>
      <c r="BP55" s="18">
        <f t="shared" ref="BP55:BT64" si="154">BP18/BP$35*100</f>
        <v>4.2490323461882369</v>
      </c>
      <c r="BQ55" s="18">
        <f t="shared" si="154"/>
        <v>4.215569313263682</v>
      </c>
      <c r="BR55" s="18">
        <f t="shared" si="154"/>
        <v>4.4981794239211057</v>
      </c>
      <c r="BS55" s="18">
        <f t="shared" si="154"/>
        <v>3.9226691628217099</v>
      </c>
      <c r="BT55" s="18">
        <f t="shared" si="154"/>
        <v>3.6741366367618267</v>
      </c>
      <c r="BV55" s="68">
        <f t="shared" si="129"/>
        <v>-22.84182287966382</v>
      </c>
      <c r="BW55" s="69">
        <f t="shared" si="130"/>
        <v>36.866276920925351</v>
      </c>
      <c r="BX55" s="69">
        <f t="shared" si="131"/>
        <v>14.02445404126153</v>
      </c>
      <c r="BZ55" t="str">
        <f t="shared" si="146"/>
        <v>35 Business and public service associate professionals</v>
      </c>
      <c r="CA55" s="18">
        <f t="shared" ref="CA55:CE64" si="155">CA18/CA$35*100</f>
        <v>3.8387534718592775</v>
      </c>
      <c r="CB55" s="18">
        <f t="shared" si="155"/>
        <v>4.1930438891413147</v>
      </c>
      <c r="CC55" s="18">
        <f t="shared" si="155"/>
        <v>4.537209807371239</v>
      </c>
      <c r="CD55" s="18">
        <f t="shared" si="155"/>
        <v>4.0888436339790051</v>
      </c>
      <c r="CE55" s="18">
        <f t="shared" si="155"/>
        <v>4.1408905190491847</v>
      </c>
      <c r="CG55" s="68">
        <f t="shared" si="133"/>
        <v>-49.559991851523868</v>
      </c>
      <c r="CH55" s="69">
        <f t="shared" si="134"/>
        <v>26.307310688102429</v>
      </c>
      <c r="CI55" s="69">
        <f t="shared" si="135"/>
        <v>-23.252681163421439</v>
      </c>
      <c r="CK55" t="str">
        <f t="shared" si="147"/>
        <v>35 Business and public service associate professionals</v>
      </c>
      <c r="CL55" s="18">
        <f t="shared" ref="CL55:CP64" si="156">CL18/CL$35*100</f>
        <v>2.2494184436546614</v>
      </c>
      <c r="CM55" s="18">
        <f t="shared" si="156"/>
        <v>2.6623165764438639</v>
      </c>
      <c r="CN55" s="18">
        <f t="shared" si="156"/>
        <v>3.1215028494664496</v>
      </c>
      <c r="CO55" s="18">
        <f t="shared" si="156"/>
        <v>3.2077429930820611</v>
      </c>
      <c r="CP55" s="18">
        <f t="shared" si="156"/>
        <v>4.7775073360966598</v>
      </c>
      <c r="CR55" s="68">
        <f t="shared" si="137"/>
        <v>-37.927282629679624</v>
      </c>
      <c r="CS55" s="69">
        <f t="shared" si="138"/>
        <v>22.948144016262862</v>
      </c>
      <c r="CT55" s="69">
        <f t="shared" si="139"/>
        <v>-14.97913861341676</v>
      </c>
    </row>
    <row r="56" spans="1:98" x14ac:dyDescent="0.2">
      <c r="A56" t="str">
        <f t="shared" si="103"/>
        <v>41 Administrative occupations</v>
      </c>
      <c r="B56" s="18">
        <f t="shared" si="148"/>
        <v>4.1346716681670648</v>
      </c>
      <c r="C56" s="18">
        <f t="shared" si="148"/>
        <v>4.1601273259366511</v>
      </c>
      <c r="D56" s="18">
        <f t="shared" si="148"/>
        <v>4.5191402090289703</v>
      </c>
      <c r="E56" s="18">
        <f t="shared" si="148"/>
        <v>4.4403006477548992</v>
      </c>
      <c r="F56" s="18">
        <f t="shared" si="148"/>
        <v>4.9833725539817619</v>
      </c>
      <c r="H56" s="68">
        <f t="shared" si="105"/>
        <v>111.69852177628574</v>
      </c>
      <c r="I56" s="69">
        <f t="shared" si="106"/>
        <v>74.657593854036378</v>
      </c>
      <c r="J56" s="69">
        <f t="shared" si="107"/>
        <v>186.35611563032211</v>
      </c>
      <c r="L56" t="str">
        <f t="shared" si="140"/>
        <v>41 Administrative occupations</v>
      </c>
      <c r="M56" s="18">
        <f t="shared" si="149"/>
        <v>6.1408015320359253</v>
      </c>
      <c r="N56" s="18">
        <f t="shared" si="149"/>
        <v>5.9128439877269958</v>
      </c>
      <c r="O56" s="18">
        <f t="shared" si="149"/>
        <v>6.4213745720461555</v>
      </c>
      <c r="P56" s="18">
        <f t="shared" si="149"/>
        <v>6.1288517389649231</v>
      </c>
      <c r="Q56" s="18">
        <f t="shared" si="149"/>
        <v>6.0485552451031737</v>
      </c>
      <c r="S56" s="68">
        <f t="shared" si="109"/>
        <v>79.050171015690324</v>
      </c>
      <c r="T56" s="69">
        <f t="shared" si="110"/>
        <v>69.874995068227861</v>
      </c>
      <c r="U56" s="69">
        <f t="shared" si="111"/>
        <v>148.92516608391816</v>
      </c>
      <c r="W56" t="str">
        <f t="shared" si="141"/>
        <v>41 Administrative occupations</v>
      </c>
      <c r="X56" s="18">
        <f t="shared" si="150"/>
        <v>10.148694467968728</v>
      </c>
      <c r="Y56" s="18">
        <f t="shared" si="150"/>
        <v>9.5687040439534758</v>
      </c>
      <c r="Z56" s="18">
        <f t="shared" si="150"/>
        <v>10.346303468801516</v>
      </c>
      <c r="AA56" s="18">
        <f t="shared" si="150"/>
        <v>9.8475236856451787</v>
      </c>
      <c r="AB56" s="18">
        <f t="shared" si="150"/>
        <v>9.851941373017743</v>
      </c>
      <c r="AD56" s="68">
        <f t="shared" si="113"/>
        <v>18.379020363090728</v>
      </c>
      <c r="AE56" s="69">
        <f t="shared" si="114"/>
        <v>60.39310777704253</v>
      </c>
      <c r="AF56" s="69">
        <f t="shared" si="115"/>
        <v>78.772128140133262</v>
      </c>
      <c r="AH56" t="str">
        <f t="shared" si="142"/>
        <v>41 Administrative occupations</v>
      </c>
      <c r="AI56" s="18">
        <f t="shared" si="151"/>
        <v>11.244211910131831</v>
      </c>
      <c r="AJ56" s="18">
        <f t="shared" si="151"/>
        <v>11.770435700524899</v>
      </c>
      <c r="AK56" s="18">
        <f t="shared" si="151"/>
        <v>12.86907809741909</v>
      </c>
      <c r="AL56" s="18">
        <f t="shared" si="151"/>
        <v>12.939714408172209</v>
      </c>
      <c r="AM56" s="18">
        <f t="shared" si="151"/>
        <v>13.245973197251445</v>
      </c>
      <c r="AO56" s="68">
        <f t="shared" si="117"/>
        <v>15.013536064644331</v>
      </c>
      <c r="AP56" s="69">
        <f t="shared" si="118"/>
        <v>62.875534427151557</v>
      </c>
      <c r="AQ56" s="69">
        <f t="shared" si="119"/>
        <v>77.889070491795891</v>
      </c>
      <c r="AS56" t="str">
        <f t="shared" si="143"/>
        <v>41 Administrative occupations</v>
      </c>
      <c r="AT56" s="18">
        <f t="shared" si="152"/>
        <v>11.459784875646649</v>
      </c>
      <c r="AU56" s="18">
        <f t="shared" si="152"/>
        <v>11.069107956445103</v>
      </c>
      <c r="AV56" s="18">
        <f t="shared" si="152"/>
        <v>12.351079597202554</v>
      </c>
      <c r="AW56" s="18">
        <f t="shared" si="152"/>
        <v>11.568813263158194</v>
      </c>
      <c r="AX56" s="18">
        <f t="shared" si="152"/>
        <v>11.456458116311104</v>
      </c>
      <c r="AZ56" s="68">
        <f t="shared" si="121"/>
        <v>12.109159418402882</v>
      </c>
      <c r="BA56" s="69">
        <f t="shared" si="122"/>
        <v>57.124342561765616</v>
      </c>
      <c r="BB56" s="69">
        <f t="shared" si="123"/>
        <v>69.233501980168498</v>
      </c>
      <c r="BD56" t="str">
        <f t="shared" si="144"/>
        <v>41 Administrative occupations</v>
      </c>
      <c r="BE56" s="18">
        <f t="shared" si="153"/>
        <v>9.9719137170527112</v>
      </c>
      <c r="BF56" s="18">
        <f t="shared" si="153"/>
        <v>9.2349134817090199</v>
      </c>
      <c r="BG56" s="18">
        <f t="shared" si="153"/>
        <v>9.8248036817230702</v>
      </c>
      <c r="BH56" s="18">
        <f t="shared" si="153"/>
        <v>8.5194809693124238</v>
      </c>
      <c r="BI56" s="18">
        <f t="shared" si="153"/>
        <v>7.4120045549138789</v>
      </c>
      <c r="BK56" s="68">
        <f t="shared" si="125"/>
        <v>-20.551050452343478</v>
      </c>
      <c r="BL56" s="69">
        <f t="shared" si="126"/>
        <v>40.525930199179342</v>
      </c>
      <c r="BM56" s="69">
        <f t="shared" si="127"/>
        <v>19.974879746835857</v>
      </c>
      <c r="BO56" t="str">
        <f t="shared" si="145"/>
        <v>41 Administrative occupations</v>
      </c>
      <c r="BP56" s="18">
        <f t="shared" si="154"/>
        <v>11.695557968730718</v>
      </c>
      <c r="BQ56" s="18">
        <f t="shared" si="154"/>
        <v>10.975073283356947</v>
      </c>
      <c r="BR56" s="18">
        <f t="shared" si="154"/>
        <v>11.679507573415684</v>
      </c>
      <c r="BS56" s="18">
        <f t="shared" si="154"/>
        <v>10.118553993221093</v>
      </c>
      <c r="BT56" s="18">
        <f t="shared" si="154"/>
        <v>8.5749653408265409</v>
      </c>
      <c r="BV56" s="68">
        <f t="shared" si="129"/>
        <v>-30.646038826877231</v>
      </c>
      <c r="BW56" s="69">
        <f t="shared" si="130"/>
        <v>38.581326300106795</v>
      </c>
      <c r="BX56" s="69">
        <f t="shared" si="131"/>
        <v>7.9352874732295602</v>
      </c>
      <c r="BZ56" t="str">
        <f t="shared" si="146"/>
        <v>41 Administrative occupations</v>
      </c>
      <c r="CA56" s="18">
        <f t="shared" si="155"/>
        <v>9.3569663309351458</v>
      </c>
      <c r="CB56" s="18">
        <f t="shared" si="155"/>
        <v>8.0627926940743695</v>
      </c>
      <c r="CC56" s="18">
        <f t="shared" si="155"/>
        <v>8.0878272006885297</v>
      </c>
      <c r="CD56" s="18">
        <f t="shared" si="155"/>
        <v>6.5328751216925909</v>
      </c>
      <c r="CE56" s="18">
        <f t="shared" si="155"/>
        <v>3.8280199949312839</v>
      </c>
      <c r="CG56" s="68">
        <f t="shared" si="133"/>
        <v>-73.841514523348565</v>
      </c>
      <c r="CH56" s="69">
        <f t="shared" si="134"/>
        <v>21.949094233720384</v>
      </c>
      <c r="CI56" s="69">
        <f t="shared" si="135"/>
        <v>-51.89242028962817</v>
      </c>
      <c r="CK56" t="str">
        <f t="shared" si="147"/>
        <v>41 Administrative occupations</v>
      </c>
      <c r="CL56" s="18">
        <f t="shared" si="156"/>
        <v>6.1087757550573736</v>
      </c>
      <c r="CM56" s="18">
        <f t="shared" si="156"/>
        <v>6.0232814632884724</v>
      </c>
      <c r="CN56" s="18">
        <f t="shared" si="156"/>
        <v>6.9787432811349426</v>
      </c>
      <c r="CO56" s="18">
        <f t="shared" si="156"/>
        <v>7.2949645154409364</v>
      </c>
      <c r="CP56" s="18">
        <f t="shared" si="156"/>
        <v>9.1117214028521154</v>
      </c>
      <c r="CR56" s="68">
        <f t="shared" si="137"/>
        <v>-47.047515618952666</v>
      </c>
      <c r="CS56" s="69">
        <f t="shared" si="138"/>
        <v>21.910037441246587</v>
      </c>
      <c r="CT56" s="69">
        <f t="shared" si="139"/>
        <v>-25.137478177706086</v>
      </c>
    </row>
    <row r="57" spans="1:98" x14ac:dyDescent="0.2">
      <c r="A57" t="str">
        <f t="shared" si="103"/>
        <v>42 Secretarial and related occupations</v>
      </c>
      <c r="B57" s="18">
        <f t="shared" si="148"/>
        <v>0.335621664951606</v>
      </c>
      <c r="C57" s="18">
        <f t="shared" si="148"/>
        <v>0.31304129943519948</v>
      </c>
      <c r="D57" s="18">
        <f t="shared" si="148"/>
        <v>0.37807828378544839</v>
      </c>
      <c r="E57" s="18">
        <f t="shared" si="148"/>
        <v>0.44846061786291874</v>
      </c>
      <c r="F57" s="18">
        <f t="shared" si="148"/>
        <v>0.52263905204587779</v>
      </c>
      <c r="H57" s="68">
        <f t="shared" si="105"/>
        <v>165.38135662399887</v>
      </c>
      <c r="I57" s="69">
        <f t="shared" si="106"/>
        <v>106.18571197041371</v>
      </c>
      <c r="J57" s="69">
        <f t="shared" si="107"/>
        <v>271.5670685944126</v>
      </c>
      <c r="L57" t="str">
        <f t="shared" si="140"/>
        <v>42 Secretarial and related occupations</v>
      </c>
      <c r="M57" s="18">
        <f t="shared" si="149"/>
        <v>1.0028116426444098</v>
      </c>
      <c r="N57" s="18">
        <f t="shared" si="149"/>
        <v>0.90590501268810719</v>
      </c>
      <c r="O57" s="18">
        <f t="shared" si="149"/>
        <v>1.0351156379378759</v>
      </c>
      <c r="P57" s="18">
        <f t="shared" si="149"/>
        <v>1.1545311363343418</v>
      </c>
      <c r="Q57" s="18">
        <f t="shared" si="149"/>
        <v>0.75252799595822761</v>
      </c>
      <c r="S57" s="68">
        <f t="shared" si="109"/>
        <v>38.192630637664372</v>
      </c>
      <c r="T57" s="69">
        <f t="shared" si="110"/>
        <v>73.591810254144306</v>
      </c>
      <c r="U57" s="69">
        <f t="shared" si="111"/>
        <v>111.78444089180869</v>
      </c>
      <c r="W57" t="str">
        <f t="shared" si="141"/>
        <v>42 Secretarial and related occupations</v>
      </c>
      <c r="X57" s="18">
        <f t="shared" si="150"/>
        <v>1.6306920530568216</v>
      </c>
      <c r="Y57" s="18">
        <f t="shared" si="150"/>
        <v>1.5084464393837889</v>
      </c>
      <c r="Z57" s="18">
        <f t="shared" si="150"/>
        <v>1.6344687448289055</v>
      </c>
      <c r="AA57" s="18">
        <f t="shared" si="150"/>
        <v>2.1173031610952715</v>
      </c>
      <c r="AB57" s="18">
        <f t="shared" si="150"/>
        <v>2.4550621471387291</v>
      </c>
      <c r="AD57" s="68">
        <f t="shared" si="113"/>
        <v>86.734260277936983</v>
      </c>
      <c r="AE57" s="69">
        <f t="shared" si="114"/>
        <v>95.232741486245871</v>
      </c>
      <c r="AF57" s="69">
        <f t="shared" si="115"/>
        <v>181.96700176418284</v>
      </c>
      <c r="AH57" t="str">
        <f t="shared" si="142"/>
        <v>42 Secretarial and related occupations</v>
      </c>
      <c r="AI57" s="18">
        <f t="shared" si="151"/>
        <v>2.4002085341449129</v>
      </c>
      <c r="AJ57" s="18">
        <f t="shared" si="151"/>
        <v>2.2325725836964998</v>
      </c>
      <c r="AK57" s="18">
        <f t="shared" si="151"/>
        <v>2.5016073270436001</v>
      </c>
      <c r="AL57" s="18">
        <f t="shared" si="151"/>
        <v>3.1332405480137595</v>
      </c>
      <c r="AM57" s="18">
        <f t="shared" si="151"/>
        <v>3.0268394641338991</v>
      </c>
      <c r="AO57" s="68">
        <f t="shared" si="117"/>
        <v>35.20189161893002</v>
      </c>
      <c r="AP57" s="69">
        <f t="shared" si="118"/>
        <v>76.73045483278591</v>
      </c>
      <c r="AQ57" s="69">
        <f t="shared" si="119"/>
        <v>111.93234645171593</v>
      </c>
      <c r="AS57" t="str">
        <f t="shared" si="143"/>
        <v>42 Secretarial and related occupations</v>
      </c>
      <c r="AT57" s="18">
        <f t="shared" si="152"/>
        <v>2.1071923998267881</v>
      </c>
      <c r="AU57" s="18">
        <f t="shared" si="152"/>
        <v>1.7339631195586322</v>
      </c>
      <c r="AV57" s="18">
        <f t="shared" si="152"/>
        <v>1.9787789825569926</v>
      </c>
      <c r="AW57" s="18">
        <f t="shared" si="152"/>
        <v>2.2238503974616526</v>
      </c>
      <c r="AX57" s="18">
        <f t="shared" si="152"/>
        <v>2.0147341091941495</v>
      </c>
      <c r="AZ57" s="68">
        <f t="shared" si="121"/>
        <v>23.059768937141712</v>
      </c>
      <c r="BA57" s="69">
        <f t="shared" si="122"/>
        <v>67.141148439222135</v>
      </c>
      <c r="BB57" s="69">
        <f t="shared" si="123"/>
        <v>90.200917376363847</v>
      </c>
      <c r="BD57" t="str">
        <f t="shared" si="144"/>
        <v>42 Secretarial and related occupations</v>
      </c>
      <c r="BE57" s="18">
        <f t="shared" si="153"/>
        <v>2.1135924420128682</v>
      </c>
      <c r="BF57" s="18">
        <f t="shared" si="153"/>
        <v>1.788137242586364</v>
      </c>
      <c r="BG57" s="18">
        <f t="shared" si="153"/>
        <v>1.7545732739404696</v>
      </c>
      <c r="BH57" s="18">
        <f t="shared" si="153"/>
        <v>1.8508751315254275</v>
      </c>
      <c r="BI57" s="18">
        <f t="shared" si="153"/>
        <v>0.61464850326046971</v>
      </c>
      <c r="BK57" s="68">
        <f t="shared" si="125"/>
        <v>-63.108044031134206</v>
      </c>
      <c r="BL57" s="69">
        <f t="shared" si="126"/>
        <v>40.28425982651968</v>
      </c>
      <c r="BM57" s="69">
        <f t="shared" si="127"/>
        <v>-22.823784204614519</v>
      </c>
      <c r="BO57" t="str">
        <f t="shared" si="145"/>
        <v>42 Secretarial and related occupations</v>
      </c>
      <c r="BP57" s="18">
        <f t="shared" si="154"/>
        <v>2.8502931637148103</v>
      </c>
      <c r="BQ57" s="18">
        <f t="shared" si="154"/>
        <v>2.1480958439958369</v>
      </c>
      <c r="BR57" s="18">
        <f t="shared" si="154"/>
        <v>2.0885844593446081</v>
      </c>
      <c r="BS57" s="18">
        <f t="shared" si="154"/>
        <v>1.7107648059633482</v>
      </c>
      <c r="BT57" s="18">
        <f t="shared" si="154"/>
        <v>0.59418631545136869</v>
      </c>
      <c r="BV57" s="68">
        <f t="shared" si="129"/>
        <v>-73.125893523990371</v>
      </c>
      <c r="BW57" s="69">
        <f t="shared" si="130"/>
        <v>31.256467822193329</v>
      </c>
      <c r="BX57" s="69">
        <f t="shared" si="131"/>
        <v>-41.869425701797049</v>
      </c>
      <c r="BZ57" t="str">
        <f t="shared" si="146"/>
        <v>42 Secretarial and related occupations</v>
      </c>
      <c r="CA57" s="18">
        <f t="shared" si="155"/>
        <v>3.4764436941385659</v>
      </c>
      <c r="CB57" s="18">
        <f t="shared" si="155"/>
        <v>3.2963533390660862</v>
      </c>
      <c r="CC57" s="18">
        <f t="shared" si="155"/>
        <v>2.9981148659534393</v>
      </c>
      <c r="CD57" s="18">
        <f t="shared" si="155"/>
        <v>2.8400116519871683</v>
      </c>
      <c r="CE57" s="18">
        <f t="shared" si="155"/>
        <v>0.93533494416058982</v>
      </c>
      <c r="CG57" s="68">
        <f t="shared" si="133"/>
        <v>-82.757939924548708</v>
      </c>
      <c r="CH57" s="69">
        <f t="shared" si="134"/>
        <v>26.368768124115039</v>
      </c>
      <c r="CI57" s="69">
        <f t="shared" si="135"/>
        <v>-56.389171800433665</v>
      </c>
      <c r="CK57" t="str">
        <f t="shared" si="147"/>
        <v>42 Secretarial and related occupations</v>
      </c>
      <c r="CL57" s="18">
        <f t="shared" si="156"/>
        <v>1.9599434138636445</v>
      </c>
      <c r="CM57" s="18">
        <f t="shared" si="156"/>
        <v>1.9821097593899459</v>
      </c>
      <c r="CN57" s="18">
        <f t="shared" si="156"/>
        <v>2.3342966253253001</v>
      </c>
      <c r="CO57" s="18">
        <f t="shared" si="156"/>
        <v>3.3255134992533075</v>
      </c>
      <c r="CP57" s="18">
        <f t="shared" si="156"/>
        <v>4.0902584815762886</v>
      </c>
      <c r="CR57" s="68">
        <f t="shared" si="137"/>
        <v>-28.934659245361939</v>
      </c>
      <c r="CS57" s="69">
        <f t="shared" si="138"/>
        <v>35.769232236492989</v>
      </c>
      <c r="CT57" s="69">
        <f t="shared" si="139"/>
        <v>6.8345729911310489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0.23876886608272005</v>
      </c>
      <c r="C58" s="18">
        <f t="shared" si="148"/>
        <v>0.24737814538353581</v>
      </c>
      <c r="D58" s="18">
        <f t="shared" si="148"/>
        <v>0.21534436958932238</v>
      </c>
      <c r="E58" s="18">
        <f t="shared" si="148"/>
        <v>0.20023070961842052</v>
      </c>
      <c r="F58" s="18">
        <f t="shared" si="148"/>
        <v>0.21157428665590661</v>
      </c>
      <c r="H58" s="68">
        <f t="shared" si="105"/>
        <v>88.616485961028786</v>
      </c>
      <c r="I58" s="69">
        <f t="shared" si="106"/>
        <v>87.981341628494675</v>
      </c>
      <c r="J58" s="69">
        <f t="shared" si="107"/>
        <v>176.59782758952346</v>
      </c>
      <c r="L58" t="str">
        <f t="shared" si="140"/>
        <v>51 Skilled agricultural and related trades</v>
      </c>
      <c r="M58" s="18">
        <f t="shared" si="149"/>
        <v>0.30671458949947472</v>
      </c>
      <c r="N58" s="18">
        <f t="shared" si="149"/>
        <v>0.19801948496887198</v>
      </c>
      <c r="O58" s="18">
        <f t="shared" si="149"/>
        <v>0.16852016247704377</v>
      </c>
      <c r="P58" s="18">
        <f t="shared" si="149"/>
        <v>0.1594583647597741</v>
      </c>
      <c r="Q58" s="18">
        <f t="shared" si="149"/>
        <v>0.15488761950244204</v>
      </c>
      <c r="S58" s="68">
        <f t="shared" si="109"/>
        <v>74.709261648621293</v>
      </c>
      <c r="T58" s="69">
        <f t="shared" si="110"/>
        <v>68.438919852981229</v>
      </c>
      <c r="U58" s="69">
        <f t="shared" si="111"/>
        <v>143.14818150160252</v>
      </c>
      <c r="W58" t="str">
        <f t="shared" si="141"/>
        <v>51 Skilled agricultural and related trades</v>
      </c>
      <c r="X58" s="18">
        <f t="shared" si="150"/>
        <v>1.0307979399092033</v>
      </c>
      <c r="Y58" s="18">
        <f t="shared" si="150"/>
        <v>0.81159833785533297</v>
      </c>
      <c r="Z58" s="18">
        <f t="shared" si="150"/>
        <v>0.70562040919846369</v>
      </c>
      <c r="AA58" s="18">
        <f t="shared" si="150"/>
        <v>0.76275796497196158</v>
      </c>
      <c r="AB58" s="18">
        <f t="shared" si="150"/>
        <v>0.88728183877585953</v>
      </c>
      <c r="AD58" s="68">
        <f t="shared" si="113"/>
        <v>56.32505641504558</v>
      </c>
      <c r="AE58" s="69">
        <f t="shared" si="114"/>
        <v>85.81136600161112</v>
      </c>
      <c r="AF58" s="69">
        <f t="shared" si="115"/>
        <v>142.13642241665673</v>
      </c>
      <c r="AH58" t="str">
        <f t="shared" si="142"/>
        <v>51 Skilled agricultural and related trades</v>
      </c>
      <c r="AI58" s="18">
        <f t="shared" si="151"/>
        <v>1.2212082773295534</v>
      </c>
      <c r="AJ58" s="18">
        <f t="shared" si="151"/>
        <v>1.1230259617776079</v>
      </c>
      <c r="AK58" s="18">
        <f t="shared" si="151"/>
        <v>0.93063275578313098</v>
      </c>
      <c r="AL58" s="18">
        <f t="shared" si="151"/>
        <v>1.1206274195675097</v>
      </c>
      <c r="AM58" s="18">
        <f t="shared" si="151"/>
        <v>1.3209336598802155</v>
      </c>
      <c r="AO58" s="68">
        <f t="shared" si="117"/>
        <v>58.604385980355033</v>
      </c>
      <c r="AP58" s="69">
        <f t="shared" si="118"/>
        <v>91.147190128609182</v>
      </c>
      <c r="AQ58" s="69">
        <f t="shared" si="119"/>
        <v>149.7515761089642</v>
      </c>
      <c r="AS58" t="str">
        <f t="shared" si="143"/>
        <v>51 Skilled agricultural and related trades</v>
      </c>
      <c r="AT58" s="18">
        <f t="shared" si="152"/>
        <v>2.4275560047153886</v>
      </c>
      <c r="AU58" s="18">
        <f t="shared" si="152"/>
        <v>1.9459949093348992</v>
      </c>
      <c r="AV58" s="18">
        <f t="shared" si="152"/>
        <v>1.5307296528652594</v>
      </c>
      <c r="AW58" s="18">
        <f t="shared" si="152"/>
        <v>1.70925479259071</v>
      </c>
      <c r="AX58" s="18">
        <f t="shared" si="152"/>
        <v>2.093996381521027</v>
      </c>
      <c r="AZ58" s="68">
        <f t="shared" si="121"/>
        <v>65.338151061874811</v>
      </c>
      <c r="BA58" s="69">
        <f t="shared" si="122"/>
        <v>81.609502764822821</v>
      </c>
      <c r="BB58" s="69">
        <f t="shared" si="123"/>
        <v>146.94765382669766</v>
      </c>
      <c r="BD58" t="str">
        <f t="shared" si="144"/>
        <v>51 Skilled agricultural and related trades</v>
      </c>
      <c r="BE58" s="18">
        <f t="shared" si="153"/>
        <v>1.046062327063364</v>
      </c>
      <c r="BF58" s="18">
        <f t="shared" si="153"/>
        <v>0.83530771108448854</v>
      </c>
      <c r="BG58" s="18">
        <f t="shared" si="153"/>
        <v>0.66702246281329625</v>
      </c>
      <c r="BH58" s="18">
        <f t="shared" si="153"/>
        <v>0.67227774420082931</v>
      </c>
      <c r="BI58" s="18">
        <f t="shared" si="153"/>
        <v>0.6965286177740494</v>
      </c>
      <c r="BK58" s="68">
        <f t="shared" si="125"/>
        <v>9.9701628367237038</v>
      </c>
      <c r="BL58" s="69">
        <f t="shared" si="126"/>
        <v>57.155537431493563</v>
      </c>
      <c r="BM58" s="69">
        <f t="shared" si="127"/>
        <v>67.125700268217273</v>
      </c>
      <c r="BO58" t="str">
        <f t="shared" si="145"/>
        <v>51 Skilled agricultural and related trades</v>
      </c>
      <c r="BP58" s="18">
        <f t="shared" si="154"/>
        <v>1.602675828699704</v>
      </c>
      <c r="BQ58" s="18">
        <f t="shared" si="154"/>
        <v>1.340223187639999</v>
      </c>
      <c r="BR58" s="18">
        <f t="shared" si="154"/>
        <v>1.1269669552723809</v>
      </c>
      <c r="BS58" s="18">
        <f t="shared" si="154"/>
        <v>1.1323646160023708</v>
      </c>
      <c r="BT58" s="18">
        <f t="shared" si="154"/>
        <v>1.1830910459668043</v>
      </c>
      <c r="BV58" s="68">
        <f t="shared" si="129"/>
        <v>-0.83226002340968419</v>
      </c>
      <c r="BW58" s="69">
        <f t="shared" si="130"/>
        <v>59.249369333106017</v>
      </c>
      <c r="BX58" s="69">
        <f t="shared" si="131"/>
        <v>58.417109309696322</v>
      </c>
      <c r="BZ58" t="str">
        <f t="shared" si="146"/>
        <v>51 Skilled agricultural and related trades</v>
      </c>
      <c r="CA58" s="18">
        <f t="shared" si="155"/>
        <v>1.9117558978047111</v>
      </c>
      <c r="CB58" s="18">
        <f t="shared" si="155"/>
        <v>1.530509893168345</v>
      </c>
      <c r="CC58" s="18">
        <f t="shared" si="155"/>
        <v>1.5705703245636577</v>
      </c>
      <c r="CD58" s="18">
        <f t="shared" si="155"/>
        <v>1.7549710307630348</v>
      </c>
      <c r="CE58" s="18">
        <f t="shared" si="155"/>
        <v>2.9669987342076589</v>
      </c>
      <c r="CG58" s="68">
        <f t="shared" si="133"/>
        <v>4.4071486958050574</v>
      </c>
      <c r="CH58" s="69">
        <f t="shared" si="134"/>
        <v>46.743119615364712</v>
      </c>
      <c r="CI58" s="69">
        <f t="shared" si="135"/>
        <v>51.150268311169768</v>
      </c>
      <c r="CK58" t="str">
        <f t="shared" si="147"/>
        <v>51 Skilled agricultural and related trades</v>
      </c>
      <c r="CL58" s="18">
        <f t="shared" si="156"/>
        <v>3.7670525492255309</v>
      </c>
      <c r="CM58" s="18">
        <f t="shared" si="156"/>
        <v>3.2510330993177967</v>
      </c>
      <c r="CN58" s="18">
        <f t="shared" si="156"/>
        <v>2.6167842830385015</v>
      </c>
      <c r="CO58" s="18">
        <f t="shared" si="156"/>
        <v>3.0188186222049742</v>
      </c>
      <c r="CP58" s="18">
        <f t="shared" si="156"/>
        <v>2.2629098478024257</v>
      </c>
      <c r="CR58" s="68">
        <f t="shared" si="137"/>
        <v>-64.927844269653377</v>
      </c>
      <c r="CS58" s="69">
        <f t="shared" si="138"/>
        <v>23.671373085630325</v>
      </c>
      <c r="CT58" s="69">
        <f t="shared" si="139"/>
        <v>-41.256471184023056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0.24249494697059695</v>
      </c>
      <c r="C59" s="18">
        <f t="shared" si="148"/>
        <v>0.20680843082938818</v>
      </c>
      <c r="D59" s="18">
        <f t="shared" si="148"/>
        <v>0.15546116294397933</v>
      </c>
      <c r="E59" s="18">
        <f t="shared" si="148"/>
        <v>0.15159388596733761</v>
      </c>
      <c r="F59" s="18">
        <f t="shared" si="148"/>
        <v>0.15182666329820224</v>
      </c>
      <c r="H59" s="68">
        <f t="shared" si="105"/>
        <v>87.489271131100438</v>
      </c>
      <c r="I59" s="69">
        <f t="shared" si="106"/>
        <v>58.363898011764718</v>
      </c>
      <c r="J59" s="69">
        <f t="shared" si="107"/>
        <v>145.85316914286514</v>
      </c>
      <c r="L59" t="str">
        <f t="shared" si="140"/>
        <v>52 Skilled metal, electrical and electronic trades</v>
      </c>
      <c r="M59" s="18">
        <f t="shared" si="149"/>
        <v>1.0606264984852705</v>
      </c>
      <c r="N59" s="18">
        <f t="shared" si="149"/>
        <v>0.96914750506620873</v>
      </c>
      <c r="O59" s="18">
        <f t="shared" si="149"/>
        <v>0.7108561356542008</v>
      </c>
      <c r="P59" s="18">
        <f t="shared" si="149"/>
        <v>0.94775036130276769</v>
      </c>
      <c r="Q59" s="18">
        <f t="shared" si="149"/>
        <v>1.039064718724751</v>
      </c>
      <c r="S59" s="68">
        <f t="shared" si="109"/>
        <v>177.85100678615572</v>
      </c>
      <c r="T59" s="69">
        <f t="shared" si="110"/>
        <v>89.630103914430975</v>
      </c>
      <c r="U59" s="69">
        <f t="shared" si="111"/>
        <v>267.48111070058667</v>
      </c>
      <c r="W59" t="str">
        <f t="shared" si="141"/>
        <v>52 Skilled metal, electrical and electronic trades</v>
      </c>
      <c r="X59" s="18">
        <f t="shared" si="150"/>
        <v>1.4214526959958567</v>
      </c>
      <c r="Y59" s="18">
        <f t="shared" si="150"/>
        <v>1.3524891537455059</v>
      </c>
      <c r="Z59" s="18">
        <f t="shared" si="150"/>
        <v>0.98394165947760948</v>
      </c>
      <c r="AA59" s="18">
        <f t="shared" si="150"/>
        <v>1.1506176056513646</v>
      </c>
      <c r="AB59" s="18">
        <f t="shared" si="150"/>
        <v>1.2224377412089695</v>
      </c>
      <c r="AD59" s="68">
        <f t="shared" si="113"/>
        <v>54.452711339307072</v>
      </c>
      <c r="AE59" s="69">
        <f t="shared" si="114"/>
        <v>64.410039695814689</v>
      </c>
      <c r="AF59" s="69">
        <f t="shared" si="115"/>
        <v>118.86275103512176</v>
      </c>
      <c r="AH59" t="str">
        <f t="shared" si="142"/>
        <v>52 Skilled metal, electrical and electronic trades</v>
      </c>
      <c r="AI59" s="18">
        <f t="shared" si="151"/>
        <v>1.9229621178507756</v>
      </c>
      <c r="AJ59" s="18">
        <f t="shared" si="151"/>
        <v>1.8961361259630962</v>
      </c>
      <c r="AK59" s="18">
        <f t="shared" si="151"/>
        <v>1.4434511510100536</v>
      </c>
      <c r="AL59" s="18">
        <f t="shared" si="151"/>
        <v>1.6287565823864918</v>
      </c>
      <c r="AM59" s="18">
        <f t="shared" si="151"/>
        <v>1.7896717684066616</v>
      </c>
      <c r="AO59" s="68">
        <f t="shared" si="117"/>
        <v>38.542754041081594</v>
      </c>
      <c r="AP59" s="69">
        <f t="shared" si="118"/>
        <v>51.939287966563107</v>
      </c>
      <c r="AQ59" s="69">
        <f t="shared" si="119"/>
        <v>90.482042007644708</v>
      </c>
      <c r="AS59" t="str">
        <f t="shared" si="143"/>
        <v>52 Skilled metal, electrical and electronic trades</v>
      </c>
      <c r="AT59" s="18">
        <f t="shared" si="152"/>
        <v>8.074241967534455</v>
      </c>
      <c r="AU59" s="18">
        <f t="shared" si="152"/>
        <v>7.3361236668040615</v>
      </c>
      <c r="AV59" s="18">
        <f t="shared" si="152"/>
        <v>5.9479818285199135</v>
      </c>
      <c r="AW59" s="18">
        <f t="shared" si="152"/>
        <v>6.0004204985828213</v>
      </c>
      <c r="AX59" s="18">
        <f t="shared" si="152"/>
        <v>5.7742900463834816</v>
      </c>
      <c r="AZ59" s="68">
        <f t="shared" si="121"/>
        <v>17.33419742739899</v>
      </c>
      <c r="BA59" s="69">
        <f t="shared" si="122"/>
        <v>46.774235300785691</v>
      </c>
      <c r="BB59" s="69">
        <f t="shared" si="123"/>
        <v>64.108432728184681</v>
      </c>
      <c r="BD59" t="str">
        <f t="shared" si="144"/>
        <v>52 Skilled metal, electrical and electronic trades</v>
      </c>
      <c r="BE59" s="18">
        <f t="shared" si="153"/>
        <v>10.129122349435379</v>
      </c>
      <c r="BF59" s="18">
        <f t="shared" si="153"/>
        <v>9.7569826216426474</v>
      </c>
      <c r="BG59" s="18">
        <f t="shared" si="153"/>
        <v>8.6623159550673297</v>
      </c>
      <c r="BH59" s="18">
        <f t="shared" si="153"/>
        <v>8.3869111497766173</v>
      </c>
      <c r="BI59" s="18">
        <f t="shared" si="153"/>
        <v>8.0598886772823128</v>
      </c>
      <c r="BK59" s="68">
        <f t="shared" si="125"/>
        <v>-2.0123401358171322</v>
      </c>
      <c r="BL59" s="69">
        <f t="shared" si="126"/>
        <v>34.980436931888711</v>
      </c>
      <c r="BM59" s="69">
        <f t="shared" si="127"/>
        <v>32.968096796071578</v>
      </c>
      <c r="BO59" t="str">
        <f t="shared" si="145"/>
        <v>52 Skilled metal, electrical and electronic trades</v>
      </c>
      <c r="BP59" s="18">
        <f t="shared" si="154"/>
        <v>5.7915985603898887</v>
      </c>
      <c r="BQ59" s="18">
        <f t="shared" si="154"/>
        <v>5.5546744518835824</v>
      </c>
      <c r="BR59" s="18">
        <f t="shared" si="154"/>
        <v>5.1953579027150543</v>
      </c>
      <c r="BS59" s="18">
        <f t="shared" si="154"/>
        <v>4.8270677069055035</v>
      </c>
      <c r="BT59" s="18">
        <f t="shared" si="154"/>
        <v>4.6285733773043543</v>
      </c>
      <c r="BV59" s="68">
        <f t="shared" si="129"/>
        <v>-15.842056916299438</v>
      </c>
      <c r="BW59" s="69">
        <f t="shared" si="130"/>
        <v>35.606293949018877</v>
      </c>
      <c r="BX59" s="69">
        <f t="shared" si="131"/>
        <v>19.764237032719443</v>
      </c>
      <c r="BZ59" t="str">
        <f t="shared" si="146"/>
        <v>52 Skilled metal, electrical and electronic trades</v>
      </c>
      <c r="CA59" s="18">
        <f t="shared" si="155"/>
        <v>4.7718120798495116</v>
      </c>
      <c r="CB59" s="18">
        <f t="shared" si="155"/>
        <v>4.3553047939790721</v>
      </c>
      <c r="CC59" s="18">
        <f t="shared" si="155"/>
        <v>4.2400436896248612</v>
      </c>
      <c r="CD59" s="18">
        <f t="shared" si="155"/>
        <v>3.9808975004407774</v>
      </c>
      <c r="CE59" s="18">
        <f t="shared" si="155"/>
        <v>3.4462988608756886</v>
      </c>
      <c r="CG59" s="68">
        <f t="shared" si="133"/>
        <v>-55.078643036718148</v>
      </c>
      <c r="CH59" s="69">
        <f t="shared" si="134"/>
        <v>25.373763890809208</v>
      </c>
      <c r="CI59" s="69">
        <f t="shared" si="135"/>
        <v>-29.704879145908937</v>
      </c>
      <c r="CK59" t="str">
        <f t="shared" si="147"/>
        <v>52 Skilled metal, electrical and electronic trades</v>
      </c>
      <c r="CL59" s="18">
        <f t="shared" si="156"/>
        <v>4.8243018003116722</v>
      </c>
      <c r="CM59" s="18">
        <f t="shared" si="156"/>
        <v>4.6880059088135075</v>
      </c>
      <c r="CN59" s="18">
        <f t="shared" si="156"/>
        <v>3.7964660438250482</v>
      </c>
      <c r="CO59" s="18">
        <f t="shared" si="156"/>
        <v>3.6900834310136252</v>
      </c>
      <c r="CP59" s="18">
        <f t="shared" si="156"/>
        <v>3.8075386186489162</v>
      </c>
      <c r="CR59" s="68">
        <f t="shared" si="137"/>
        <v>-59.324965664677485</v>
      </c>
      <c r="CS59" s="69">
        <f t="shared" si="138"/>
        <v>20.949418714547868</v>
      </c>
      <c r="CT59" s="69">
        <f t="shared" si="139"/>
        <v>-38.375546950129618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0.13306458920088313</v>
      </c>
      <c r="C60" s="18">
        <f t="shared" si="148"/>
        <v>8.0926401430180053E-2</v>
      </c>
      <c r="D60" s="18">
        <f t="shared" si="148"/>
        <v>5.0946226506036724E-2</v>
      </c>
      <c r="E60" s="18">
        <f t="shared" si="148"/>
        <v>6.0714843155466262E-2</v>
      </c>
      <c r="F60" s="18">
        <f t="shared" si="148"/>
        <v>4.4473324217482568E-2</v>
      </c>
      <c r="H60" s="68">
        <f t="shared" si="105"/>
        <v>67.586046513766235</v>
      </c>
      <c r="I60" s="69">
        <f t="shared" si="106"/>
        <v>61.335617304637204</v>
      </c>
      <c r="J60" s="69">
        <f t="shared" si="107"/>
        <v>128.92166381840343</v>
      </c>
      <c r="L60" t="str">
        <f t="shared" si="140"/>
        <v>53 Skilled construction and building trades</v>
      </c>
      <c r="M60" s="18">
        <f t="shared" si="149"/>
        <v>0.40677541315910043</v>
      </c>
      <c r="N60" s="18">
        <f t="shared" si="149"/>
        <v>0.39902495884081757</v>
      </c>
      <c r="O60" s="18">
        <f t="shared" si="149"/>
        <v>0.28032001426622433</v>
      </c>
      <c r="P60" s="18">
        <f t="shared" si="149"/>
        <v>0.31572902532770203</v>
      </c>
      <c r="Q60" s="18">
        <f t="shared" si="149"/>
        <v>0.30998822184304275</v>
      </c>
      <c r="S60" s="68">
        <f t="shared" si="109"/>
        <v>110.20458213838364</v>
      </c>
      <c r="T60" s="69">
        <f t="shared" si="110"/>
        <v>71.902136259158723</v>
      </c>
      <c r="U60" s="69">
        <f t="shared" si="111"/>
        <v>182.10671839754238</v>
      </c>
      <c r="W60" t="str">
        <f t="shared" si="141"/>
        <v>53 Skilled construction and building trades</v>
      </c>
      <c r="X60" s="18">
        <f t="shared" si="150"/>
        <v>0.73792529095794723</v>
      </c>
      <c r="Y60" s="18">
        <f t="shared" si="150"/>
        <v>0.68439962376457442</v>
      </c>
      <c r="Z60" s="18">
        <f t="shared" si="150"/>
        <v>0.49607667484754309</v>
      </c>
      <c r="AA60" s="18">
        <f t="shared" si="150"/>
        <v>0.58327281576514434</v>
      </c>
      <c r="AB60" s="18">
        <f t="shared" si="150"/>
        <v>0.57784439737386917</v>
      </c>
      <c r="AD60" s="68">
        <f t="shared" si="113"/>
        <v>44.810560672471397</v>
      </c>
      <c r="AE60" s="69">
        <f t="shared" si="114"/>
        <v>64.300660987911044</v>
      </c>
      <c r="AF60" s="69">
        <f t="shared" si="115"/>
        <v>109.11122166038245</v>
      </c>
      <c r="AH60" t="str">
        <f t="shared" si="142"/>
        <v>53 Skilled construction and building trades</v>
      </c>
      <c r="AI60" s="18">
        <f t="shared" si="151"/>
        <v>1.3274046576514487</v>
      </c>
      <c r="AJ60" s="18">
        <f t="shared" si="151"/>
        <v>1.6454078571736763</v>
      </c>
      <c r="AK60" s="18">
        <f t="shared" si="151"/>
        <v>1.2965507509946421</v>
      </c>
      <c r="AL60" s="18">
        <f t="shared" si="151"/>
        <v>1.5616605481668246</v>
      </c>
      <c r="AM60" s="18">
        <f t="shared" si="151"/>
        <v>1.6403669888565298</v>
      </c>
      <c r="AO60" s="68">
        <f t="shared" si="117"/>
        <v>41.372201240760084</v>
      </c>
      <c r="AP60" s="69">
        <f t="shared" si="118"/>
        <v>66.032616288289574</v>
      </c>
      <c r="AQ60" s="69">
        <f t="shared" si="119"/>
        <v>107.40481752904967</v>
      </c>
      <c r="AS60" t="str">
        <f t="shared" si="143"/>
        <v>53 Skilled construction and building trades</v>
      </c>
      <c r="AT60" s="18">
        <f t="shared" si="152"/>
        <v>2.1908336022524018</v>
      </c>
      <c r="AU60" s="18">
        <f t="shared" si="152"/>
        <v>2.4521679887292711</v>
      </c>
      <c r="AV60" s="18">
        <f t="shared" si="152"/>
        <v>1.9176783507660802</v>
      </c>
      <c r="AW60" s="18">
        <f t="shared" si="152"/>
        <v>2.26187903115594</v>
      </c>
      <c r="AX60" s="18">
        <f t="shared" si="152"/>
        <v>2.1116799188239672</v>
      </c>
      <c r="AZ60" s="68">
        <f t="shared" si="121"/>
        <v>33.090779819591525</v>
      </c>
      <c r="BA60" s="69">
        <f t="shared" si="122"/>
        <v>62.704430171485434</v>
      </c>
      <c r="BB60" s="69">
        <f t="shared" si="123"/>
        <v>95.795209991076959</v>
      </c>
      <c r="BD60" t="str">
        <f t="shared" si="144"/>
        <v>53 Skilled construction and building trades</v>
      </c>
      <c r="BE60" s="18">
        <f t="shared" si="153"/>
        <v>5.8257987340706947</v>
      </c>
      <c r="BF60" s="18">
        <f t="shared" si="153"/>
        <v>6.2070264025775082</v>
      </c>
      <c r="BG60" s="18">
        <f t="shared" si="153"/>
        <v>5.3775845329668641</v>
      </c>
      <c r="BH60" s="18">
        <f t="shared" si="153"/>
        <v>5.3640739464674212</v>
      </c>
      <c r="BI60" s="18">
        <f t="shared" si="153"/>
        <v>4.8200668721315241</v>
      </c>
      <c r="BK60" s="68">
        <f t="shared" si="125"/>
        <v>-5.6064802099417035</v>
      </c>
      <c r="BL60" s="69">
        <f t="shared" si="126"/>
        <v>38.436914873414921</v>
      </c>
      <c r="BM60" s="69">
        <f t="shared" si="127"/>
        <v>32.83043466347322</v>
      </c>
      <c r="BO60" t="str">
        <f t="shared" si="145"/>
        <v>53 Skilled construction and building trades</v>
      </c>
      <c r="BP60" s="18">
        <f t="shared" si="154"/>
        <v>5.0350437832705204</v>
      </c>
      <c r="BQ60" s="18">
        <f t="shared" si="154"/>
        <v>5.9070874023439721</v>
      </c>
      <c r="BR60" s="18">
        <f t="shared" si="154"/>
        <v>5.4242264709908286</v>
      </c>
      <c r="BS60" s="18">
        <f t="shared" si="154"/>
        <v>5.858034488927264</v>
      </c>
      <c r="BT60" s="18">
        <f t="shared" si="154"/>
        <v>6.2404395237659385</v>
      </c>
      <c r="BV60" s="68">
        <f t="shared" si="129"/>
        <v>8.6777892346988779</v>
      </c>
      <c r="BW60" s="69">
        <f t="shared" si="130"/>
        <v>51.242953689644352</v>
      </c>
      <c r="BX60" s="69">
        <f t="shared" si="131"/>
        <v>59.92074292434323</v>
      </c>
      <c r="BZ60" t="str">
        <f t="shared" si="146"/>
        <v>53 Skilled construction and building trades</v>
      </c>
      <c r="CA60" s="18">
        <f t="shared" si="155"/>
        <v>4.2332778222917886</v>
      </c>
      <c r="CB60" s="18">
        <f t="shared" si="155"/>
        <v>4.3515234474104121</v>
      </c>
      <c r="CC60" s="18">
        <f t="shared" si="155"/>
        <v>4.1446924804380929</v>
      </c>
      <c r="CD60" s="18">
        <f t="shared" si="155"/>
        <v>4.2114558172796936</v>
      </c>
      <c r="CE60" s="18">
        <f t="shared" si="155"/>
        <v>4.6944430037092646</v>
      </c>
      <c r="CG60" s="68">
        <f t="shared" si="133"/>
        <v>-37.401774930526145</v>
      </c>
      <c r="CH60" s="69">
        <f t="shared" si="134"/>
        <v>32.087364704066147</v>
      </c>
      <c r="CI60" s="69">
        <f t="shared" si="135"/>
        <v>-5.3144102264599944</v>
      </c>
      <c r="CK60" t="str">
        <f t="shared" si="147"/>
        <v>53 Skilled construction and building trades</v>
      </c>
      <c r="CL60" s="18">
        <f t="shared" si="156"/>
        <v>5.8997417341439755</v>
      </c>
      <c r="CM60" s="18">
        <f t="shared" si="156"/>
        <v>6.963787123347398</v>
      </c>
      <c r="CN60" s="18">
        <f t="shared" si="156"/>
        <v>5.7580215605500706</v>
      </c>
      <c r="CO60" s="18">
        <f t="shared" si="156"/>
        <v>4.7104554217003169</v>
      </c>
      <c r="CP60" s="18">
        <f t="shared" si="156"/>
        <v>1.438965596463369</v>
      </c>
      <c r="CR60" s="68">
        <f t="shared" si="137"/>
        <v>-89.864614888883679</v>
      </c>
      <c r="CS60" s="69">
        <f t="shared" si="138"/>
        <v>12.558433773165131</v>
      </c>
      <c r="CT60" s="69">
        <f t="shared" si="139"/>
        <v>-77.306181115718545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0.58808354737267532</v>
      </c>
      <c r="C61" s="18">
        <f t="shared" si="148"/>
        <v>0.41754762336569029</v>
      </c>
      <c r="D61" s="18">
        <f t="shared" si="148"/>
        <v>0.39613645320706481</v>
      </c>
      <c r="E61" s="18">
        <f t="shared" si="148"/>
        <v>0.39212021370103106</v>
      </c>
      <c r="F61" s="18">
        <f t="shared" si="148"/>
        <v>0.35777888830793503</v>
      </c>
      <c r="H61" s="68">
        <f t="shared" si="105"/>
        <v>73.388458984060094</v>
      </c>
      <c r="I61" s="69">
        <f t="shared" si="106"/>
        <v>65.772810921246077</v>
      </c>
      <c r="J61" s="69">
        <f t="shared" si="107"/>
        <v>139.1612699053062</v>
      </c>
      <c r="L61" t="str">
        <f t="shared" si="140"/>
        <v>54 Textiles, printing and other skilled trades</v>
      </c>
      <c r="M61" s="18">
        <f t="shared" si="149"/>
        <v>0.62191541383937698</v>
      </c>
      <c r="N61" s="18">
        <f t="shared" si="149"/>
        <v>0.55781917675024284</v>
      </c>
      <c r="O61" s="18">
        <f t="shared" si="149"/>
        <v>0.60964983209901913</v>
      </c>
      <c r="P61" s="18">
        <f t="shared" si="149"/>
        <v>0.63010184202596831</v>
      </c>
      <c r="Q61" s="18">
        <f t="shared" si="149"/>
        <v>0.68668201207612811</v>
      </c>
      <c r="S61" s="68">
        <f t="shared" si="109"/>
        <v>114.10475124046309</v>
      </c>
      <c r="T61" s="69">
        <f t="shared" si="110"/>
        <v>81.480535590531204</v>
      </c>
      <c r="U61" s="69">
        <f t="shared" si="111"/>
        <v>195.58528683099431</v>
      </c>
      <c r="W61" t="str">
        <f t="shared" si="141"/>
        <v>54 Textiles, printing and other skilled trades</v>
      </c>
      <c r="X61" s="18">
        <f t="shared" si="150"/>
        <v>0.81452246631266922</v>
      </c>
      <c r="Y61" s="18">
        <f t="shared" si="150"/>
        <v>0.69547753358667985</v>
      </c>
      <c r="Z61" s="18">
        <f t="shared" si="150"/>
        <v>0.70708352660785712</v>
      </c>
      <c r="AA61" s="18">
        <f t="shared" si="150"/>
        <v>0.77804239295857713</v>
      </c>
      <c r="AB61" s="18">
        <f t="shared" si="150"/>
        <v>0.86596837453482911</v>
      </c>
      <c r="AD61" s="68">
        <f t="shared" si="113"/>
        <v>52.254258281235224</v>
      </c>
      <c r="AE61" s="69">
        <f t="shared" si="114"/>
        <v>72.418962081450374</v>
      </c>
      <c r="AF61" s="69">
        <f t="shared" si="115"/>
        <v>124.6732203626856</v>
      </c>
      <c r="AH61" t="str">
        <f t="shared" si="142"/>
        <v>54 Textiles, printing and other skilled trades</v>
      </c>
      <c r="AI61" s="18">
        <f t="shared" si="151"/>
        <v>1.0503114581658166</v>
      </c>
      <c r="AJ61" s="18">
        <f t="shared" si="151"/>
        <v>0.87273650232903466</v>
      </c>
      <c r="AK61" s="18">
        <f t="shared" si="151"/>
        <v>0.9892386169272781</v>
      </c>
      <c r="AL61" s="18">
        <f t="shared" si="151"/>
        <v>1.0317217433953978</v>
      </c>
      <c r="AM61" s="18">
        <f t="shared" si="151"/>
        <v>1.1333363946232939</v>
      </c>
      <c r="AO61" s="68">
        <f t="shared" si="117"/>
        <v>28.017780768695101</v>
      </c>
      <c r="AP61" s="69">
        <f t="shared" si="118"/>
        <v>65.551417926941639</v>
      </c>
      <c r="AQ61" s="69">
        <f t="shared" si="119"/>
        <v>93.569198695636729</v>
      </c>
      <c r="AS61" t="str">
        <f t="shared" si="143"/>
        <v>54 Textiles, printing and other skilled trades</v>
      </c>
      <c r="AT61" s="18">
        <f t="shared" si="152"/>
        <v>1.2098544766771764</v>
      </c>
      <c r="AU61" s="18">
        <f t="shared" si="152"/>
        <v>0.98855736700346064</v>
      </c>
      <c r="AV61" s="18">
        <f t="shared" si="152"/>
        <v>1.0710404105593181</v>
      </c>
      <c r="AW61" s="18">
        <f t="shared" si="152"/>
        <v>1.1068647792531163</v>
      </c>
      <c r="AX61" s="18">
        <f t="shared" si="152"/>
        <v>1.1307256434003286</v>
      </c>
      <c r="AZ61" s="68">
        <f t="shared" si="121"/>
        <v>27.598929104370583</v>
      </c>
      <c r="BA61" s="69">
        <f t="shared" si="122"/>
        <v>61.732120616797317</v>
      </c>
      <c r="BB61" s="69">
        <f t="shared" si="123"/>
        <v>89.331049721167901</v>
      </c>
      <c r="BD61" t="str">
        <f t="shared" si="144"/>
        <v>54 Textiles, printing and other skilled trades</v>
      </c>
      <c r="BE61" s="18">
        <f t="shared" si="153"/>
        <v>2.1626613600009441</v>
      </c>
      <c r="BF61" s="18">
        <f t="shared" si="153"/>
        <v>1.9205188063593657</v>
      </c>
      <c r="BG61" s="18">
        <f t="shared" si="153"/>
        <v>1.9500922506888427</v>
      </c>
      <c r="BH61" s="18">
        <f t="shared" si="153"/>
        <v>2.0123050364268038</v>
      </c>
      <c r="BI61" s="18">
        <f t="shared" si="153"/>
        <v>1.9771461060270299</v>
      </c>
      <c r="BK61" s="68">
        <f t="shared" si="125"/>
        <v>6.7726373691725987</v>
      </c>
      <c r="BL61" s="69">
        <f t="shared" si="126"/>
        <v>43.634172562676824</v>
      </c>
      <c r="BM61" s="69">
        <f t="shared" si="127"/>
        <v>50.40680993184943</v>
      </c>
      <c r="BO61" t="str">
        <f t="shared" si="145"/>
        <v>54 Textiles, printing and other skilled trades</v>
      </c>
      <c r="BP61" s="18">
        <f t="shared" si="154"/>
        <v>2.4893994603703948</v>
      </c>
      <c r="BQ61" s="18">
        <f t="shared" si="154"/>
        <v>2.0447308428069166</v>
      </c>
      <c r="BR61" s="18">
        <f t="shared" si="154"/>
        <v>2.2598922296841546</v>
      </c>
      <c r="BS61" s="18">
        <f t="shared" si="154"/>
        <v>2.0801248804274191</v>
      </c>
      <c r="BT61" s="18">
        <f t="shared" si="154"/>
        <v>2.2918799650369244</v>
      </c>
      <c r="BV61" s="68">
        <f t="shared" si="129"/>
        <v>-4.1995454940836412</v>
      </c>
      <c r="BW61" s="69">
        <f t="shared" si="130"/>
        <v>39.273297534800719</v>
      </c>
      <c r="BX61" s="69">
        <f t="shared" si="131"/>
        <v>35.073752040717075</v>
      </c>
      <c r="BZ61" t="str">
        <f t="shared" si="146"/>
        <v>54 Textiles, printing and other skilled trades</v>
      </c>
      <c r="CA61" s="18">
        <f t="shared" si="155"/>
        <v>3.0282527880640551</v>
      </c>
      <c r="CB61" s="18">
        <f t="shared" si="155"/>
        <v>2.6131406149491316</v>
      </c>
      <c r="CC61" s="18">
        <f t="shared" si="155"/>
        <v>2.8342753197935622</v>
      </c>
      <c r="CD61" s="18">
        <f t="shared" si="155"/>
        <v>2.8335118398249262</v>
      </c>
      <c r="CE61" s="18">
        <f t="shared" si="155"/>
        <v>2.7932239621040282</v>
      </c>
      <c r="CG61" s="68">
        <f t="shared" si="133"/>
        <v>-45.532933464475882</v>
      </c>
      <c r="CH61" s="69">
        <f t="shared" si="134"/>
        <v>28.780361580250563</v>
      </c>
      <c r="CI61" s="69">
        <f t="shared" si="135"/>
        <v>-16.752571884225318</v>
      </c>
      <c r="CK61" t="str">
        <f t="shared" si="147"/>
        <v>54 Textiles, printing and other skilled trades</v>
      </c>
      <c r="CL61" s="18">
        <f t="shared" si="156"/>
        <v>3.8811332575410202</v>
      </c>
      <c r="CM61" s="18">
        <f t="shared" si="156"/>
        <v>3.3901218413019443</v>
      </c>
      <c r="CN61" s="18">
        <f t="shared" si="156"/>
        <v>3.6822506852531709</v>
      </c>
      <c r="CO61" s="18">
        <f t="shared" si="156"/>
        <v>3.1544198142132656</v>
      </c>
      <c r="CP61" s="18">
        <f t="shared" si="156"/>
        <v>3.5824329424748731</v>
      </c>
      <c r="CR61" s="68">
        <f t="shared" si="137"/>
        <v>-60.542655897439168</v>
      </c>
      <c r="CS61" s="69">
        <f t="shared" si="138"/>
        <v>18.088895978799453</v>
      </c>
      <c r="CT61" s="69">
        <f t="shared" si="139"/>
        <v>-42.453759918639712</v>
      </c>
    </row>
    <row r="62" spans="1:98" x14ac:dyDescent="0.2">
      <c r="A62" t="str">
        <f t="shared" si="103"/>
        <v>61 Caring personal service occupations</v>
      </c>
      <c r="B62" s="18">
        <f t="shared" si="148"/>
        <v>0.34666634081285169</v>
      </c>
      <c r="C62" s="18">
        <f t="shared" si="148"/>
        <v>0.3411227769591364</v>
      </c>
      <c r="D62" s="18">
        <f t="shared" si="148"/>
        <v>0.3523558805213533</v>
      </c>
      <c r="E62" s="18">
        <f t="shared" si="148"/>
        <v>0.38071597867490897</v>
      </c>
      <c r="F62" s="18">
        <f t="shared" si="148"/>
        <v>0.46825104102577314</v>
      </c>
      <c r="H62" s="68">
        <f t="shared" si="105"/>
        <v>155.1217662706398</v>
      </c>
      <c r="I62" s="69">
        <f t="shared" si="106"/>
        <v>89.973013947165953</v>
      </c>
      <c r="J62" s="69">
        <f t="shared" si="107"/>
        <v>245.09478021780575</v>
      </c>
      <c r="L62" t="str">
        <f t="shared" si="140"/>
        <v>61 Caring personal service occupations</v>
      </c>
      <c r="M62" s="18">
        <f t="shared" si="149"/>
        <v>2.9072726890253837</v>
      </c>
      <c r="N62" s="18">
        <f t="shared" si="149"/>
        <v>3.126306906591366</v>
      </c>
      <c r="O62" s="18">
        <f t="shared" si="149"/>
        <v>3.2474968375705675</v>
      </c>
      <c r="P62" s="18">
        <f t="shared" si="149"/>
        <v>3.6658682459476095</v>
      </c>
      <c r="Q62" s="18">
        <f t="shared" si="149"/>
        <v>4.7487559930886425</v>
      </c>
      <c r="S62" s="68">
        <f t="shared" si="109"/>
        <v>177.95994063854036</v>
      </c>
      <c r="T62" s="69">
        <f t="shared" si="110"/>
        <v>100.59671264199137</v>
      </c>
      <c r="U62" s="69">
        <f t="shared" si="111"/>
        <v>278.55665328053169</v>
      </c>
      <c r="W62" t="str">
        <f t="shared" si="141"/>
        <v>61 Caring personal service occupations</v>
      </c>
      <c r="X62" s="18">
        <f t="shared" si="150"/>
        <v>4.814486657186591</v>
      </c>
      <c r="Y62" s="18">
        <f t="shared" si="150"/>
        <v>4.8081981386290318</v>
      </c>
      <c r="Z62" s="18">
        <f t="shared" si="150"/>
        <v>5.0634980235904914</v>
      </c>
      <c r="AA62" s="18">
        <f t="shared" si="150"/>
        <v>5.5412960866072645</v>
      </c>
      <c r="AB62" s="18">
        <f t="shared" si="150"/>
        <v>6.2502660514085342</v>
      </c>
      <c r="AD62" s="68">
        <f t="shared" si="113"/>
        <v>53.456749505516065</v>
      </c>
      <c r="AE62" s="69">
        <f t="shared" si="114"/>
        <v>85.335726616605925</v>
      </c>
      <c r="AF62" s="69">
        <f t="shared" si="115"/>
        <v>138.79247612212197</v>
      </c>
      <c r="AH62" t="str">
        <f t="shared" si="142"/>
        <v>61 Caring personal service occupations</v>
      </c>
      <c r="AI62" s="18">
        <f t="shared" si="151"/>
        <v>13.512106795498328</v>
      </c>
      <c r="AJ62" s="18">
        <f t="shared" si="151"/>
        <v>13.21560221675124</v>
      </c>
      <c r="AK62" s="18">
        <f t="shared" si="151"/>
        <v>14.090849689026195</v>
      </c>
      <c r="AL62" s="18">
        <f t="shared" si="151"/>
        <v>14.639969831600776</v>
      </c>
      <c r="AM62" s="18">
        <f t="shared" si="151"/>
        <v>14.675690889657284</v>
      </c>
      <c r="AO62" s="68">
        <f t="shared" si="117"/>
        <v>16.378805148043483</v>
      </c>
      <c r="AP62" s="69">
        <f t="shared" si="118"/>
        <v>64.290656405232994</v>
      </c>
      <c r="AQ62" s="69">
        <f t="shared" si="119"/>
        <v>80.669461553276477</v>
      </c>
      <c r="AS62" t="str">
        <f t="shared" si="143"/>
        <v>61 Caring personal service occupations</v>
      </c>
      <c r="AT62" s="18">
        <f t="shared" si="152"/>
        <v>7.0252944584589443</v>
      </c>
      <c r="AU62" s="18">
        <f t="shared" si="152"/>
        <v>6.8658554794998254</v>
      </c>
      <c r="AV62" s="18">
        <f t="shared" si="152"/>
        <v>7.3444001860719625</v>
      </c>
      <c r="AW62" s="18">
        <f t="shared" si="152"/>
        <v>7.3118385563119075</v>
      </c>
      <c r="AX62" s="18">
        <f t="shared" si="152"/>
        <v>7.4054785204022933</v>
      </c>
      <c r="AZ62" s="68">
        <f t="shared" si="121"/>
        <v>21.868773064000337</v>
      </c>
      <c r="BA62" s="69">
        <f t="shared" si="122"/>
        <v>66.876827736671373</v>
      </c>
      <c r="BB62" s="69">
        <f t="shared" si="123"/>
        <v>88.74560080067171</v>
      </c>
      <c r="BD62" t="str">
        <f t="shared" si="144"/>
        <v>61 Caring personal service occupations</v>
      </c>
      <c r="BE62" s="18">
        <f t="shared" si="153"/>
        <v>12.223708196404655</v>
      </c>
      <c r="BF62" s="18">
        <f t="shared" si="153"/>
        <v>12.537139437466221</v>
      </c>
      <c r="BG62" s="18">
        <f t="shared" si="153"/>
        <v>12.486749305355211</v>
      </c>
      <c r="BH62" s="18">
        <f t="shared" si="153"/>
        <v>13.3615523372036</v>
      </c>
      <c r="BI62" s="18">
        <f t="shared" si="153"/>
        <v>14.51650784311124</v>
      </c>
      <c r="BK62" s="68">
        <f t="shared" si="125"/>
        <v>22.430359169811169</v>
      </c>
      <c r="BL62" s="69">
        <f t="shared" si="126"/>
        <v>63.982786754674095</v>
      </c>
      <c r="BM62" s="69">
        <f t="shared" si="127"/>
        <v>86.413145924485264</v>
      </c>
      <c r="BO62" t="str">
        <f t="shared" si="145"/>
        <v>61 Caring personal service occupations</v>
      </c>
      <c r="BP62" s="18">
        <f t="shared" si="154"/>
        <v>9.8113903332133869</v>
      </c>
      <c r="BQ62" s="18">
        <f t="shared" si="154"/>
        <v>9.3288801014843621</v>
      </c>
      <c r="BR62" s="18">
        <f t="shared" si="154"/>
        <v>8.8808435501753209</v>
      </c>
      <c r="BS62" s="18">
        <f t="shared" si="154"/>
        <v>8.8632250810729083</v>
      </c>
      <c r="BT62" s="18">
        <f t="shared" si="154"/>
        <v>8.217631060813245</v>
      </c>
      <c r="BV62" s="68">
        <f t="shared" si="129"/>
        <v>-12.591060697231665</v>
      </c>
      <c r="BW62" s="69">
        <f t="shared" si="130"/>
        <v>51.887257580407962</v>
      </c>
      <c r="BX62" s="69">
        <f t="shared" si="131"/>
        <v>39.2961968831763</v>
      </c>
      <c r="BZ62" t="str">
        <f t="shared" si="146"/>
        <v>61 Caring personal service occupations</v>
      </c>
      <c r="CA62" s="18">
        <f t="shared" si="155"/>
        <v>4.3151204787752793</v>
      </c>
      <c r="CB62" s="18">
        <f t="shared" si="155"/>
        <v>2.6768920089585588</v>
      </c>
      <c r="CC62" s="18">
        <f t="shared" si="155"/>
        <v>2.401279063983834</v>
      </c>
      <c r="CD62" s="18">
        <f t="shared" si="155"/>
        <v>1.9603256345334743</v>
      </c>
      <c r="CE62" s="18">
        <f t="shared" si="155"/>
        <v>2.2712025697640694</v>
      </c>
      <c r="CG62" s="68">
        <f t="shared" si="133"/>
        <v>-47.726269035112509</v>
      </c>
      <c r="CH62" s="69">
        <f t="shared" si="134"/>
        <v>22.760106183843597</v>
      </c>
      <c r="CI62" s="69">
        <f t="shared" si="135"/>
        <v>-24.966162851268908</v>
      </c>
      <c r="CK62" t="str">
        <f t="shared" si="147"/>
        <v>61 Caring personal service occupations</v>
      </c>
      <c r="CL62" s="18">
        <f t="shared" si="156"/>
        <v>1.6339922024243416</v>
      </c>
      <c r="CM62" s="18">
        <f t="shared" si="156"/>
        <v>1.5365069415407888</v>
      </c>
      <c r="CN62" s="18">
        <f t="shared" si="156"/>
        <v>1.6608541768418255</v>
      </c>
      <c r="CO62" s="18">
        <f t="shared" si="156"/>
        <v>2.0383161199465505</v>
      </c>
      <c r="CP62" s="18">
        <f t="shared" si="156"/>
        <v>2.4159789514153993</v>
      </c>
      <c r="CR62" s="68">
        <f t="shared" si="137"/>
        <v>-41.003700136261479</v>
      </c>
      <c r="CS62" s="69">
        <f t="shared" si="138"/>
        <v>22.563133155075519</v>
      </c>
      <c r="CT62" s="69">
        <f t="shared" si="139"/>
        <v>-18.44056698118596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0.18347167885740939</v>
      </c>
      <c r="C63" s="18">
        <f t="shared" si="148"/>
        <v>0.2403081068862713</v>
      </c>
      <c r="D63" s="18">
        <f t="shared" si="148"/>
        <v>0.26576992589931892</v>
      </c>
      <c r="E63" s="18">
        <f t="shared" si="148"/>
        <v>0.29981475576549016</v>
      </c>
      <c r="F63" s="18">
        <f t="shared" si="148"/>
        <v>0.37977333497008448</v>
      </c>
      <c r="H63" s="68">
        <f t="shared" si="105"/>
        <v>174.32723004242371</v>
      </c>
      <c r="I63" s="69">
        <f t="shared" si="106"/>
        <v>99.912775765421841</v>
      </c>
      <c r="J63" s="69">
        <f t="shared" si="107"/>
        <v>274.24000580784553</v>
      </c>
      <c r="L63" t="str">
        <f t="shared" si="140"/>
        <v>62 Leisure, travel and related personal service occupations</v>
      </c>
      <c r="M63" s="18">
        <f t="shared" si="149"/>
        <v>0.58627622455395967</v>
      </c>
      <c r="N63" s="18">
        <f t="shared" si="149"/>
        <v>0.54198010927911444</v>
      </c>
      <c r="O63" s="18">
        <f t="shared" si="149"/>
        <v>0.53954535968769812</v>
      </c>
      <c r="P63" s="18">
        <f t="shared" si="149"/>
        <v>0.55082765334206707</v>
      </c>
      <c r="Q63" s="18">
        <f t="shared" si="149"/>
        <v>0.68345697548487616</v>
      </c>
      <c r="S63" s="68">
        <f t="shared" si="109"/>
        <v>140.78770700424585</v>
      </c>
      <c r="T63" s="69">
        <f t="shared" si="110"/>
        <v>85.542041973725588</v>
      </c>
      <c r="U63" s="69">
        <f t="shared" si="111"/>
        <v>226.32974897797143</v>
      </c>
      <c r="W63" t="str">
        <f t="shared" si="141"/>
        <v>62 Leisure, travel and related personal service occupations</v>
      </c>
      <c r="X63" s="18">
        <f t="shared" si="150"/>
        <v>1.0351204810451888</v>
      </c>
      <c r="Y63" s="18">
        <f t="shared" si="150"/>
        <v>1.1415805682670426</v>
      </c>
      <c r="Z63" s="18">
        <f t="shared" si="150"/>
        <v>1.0856560646015867</v>
      </c>
      <c r="AA63" s="18">
        <f t="shared" si="150"/>
        <v>1.2411295908769366</v>
      </c>
      <c r="AB63" s="18">
        <f t="shared" si="150"/>
        <v>1.5333616144245004</v>
      </c>
      <c r="AD63" s="68">
        <f t="shared" si="113"/>
        <v>75.586232287955951</v>
      </c>
      <c r="AE63" s="69">
        <f t="shared" si="114"/>
        <v>85.966095108791691</v>
      </c>
      <c r="AF63" s="69">
        <f t="shared" si="115"/>
        <v>161.55232739674764</v>
      </c>
      <c r="AH63" t="str">
        <f t="shared" si="142"/>
        <v>62 Leisure, travel and related personal service occupations</v>
      </c>
      <c r="AI63" s="18">
        <f t="shared" si="151"/>
        <v>2.2648081420872912</v>
      </c>
      <c r="AJ63" s="18">
        <f t="shared" si="151"/>
        <v>2.5362427341751244</v>
      </c>
      <c r="AK63" s="18">
        <f t="shared" si="151"/>
        <v>2.4701843008571416</v>
      </c>
      <c r="AL63" s="18">
        <f t="shared" si="151"/>
        <v>2.8233035800308355</v>
      </c>
      <c r="AM63" s="18">
        <f t="shared" si="151"/>
        <v>3.4700715749732205</v>
      </c>
      <c r="AO63" s="68">
        <f t="shared" si="117"/>
        <v>56.971784688442774</v>
      </c>
      <c r="AP63" s="69">
        <f t="shared" si="118"/>
        <v>80.286211198582677</v>
      </c>
      <c r="AQ63" s="69">
        <f t="shared" si="119"/>
        <v>137.25799588702546</v>
      </c>
      <c r="AS63" t="str">
        <f t="shared" si="143"/>
        <v>62 Leisure, travel and related personal service occupations</v>
      </c>
      <c r="AT63" s="18">
        <f t="shared" si="152"/>
        <v>2.4979574033415832</v>
      </c>
      <c r="AU63" s="18">
        <f t="shared" si="152"/>
        <v>2.6721001834221192</v>
      </c>
      <c r="AV63" s="18">
        <f t="shared" si="152"/>
        <v>2.7433736864516223</v>
      </c>
      <c r="AW63" s="18">
        <f t="shared" si="152"/>
        <v>3.111811827795564</v>
      </c>
      <c r="AX63" s="18">
        <f t="shared" si="152"/>
        <v>3.8159615275732457</v>
      </c>
      <c r="AZ63" s="68">
        <f t="shared" si="121"/>
        <v>68.118173858477832</v>
      </c>
      <c r="BA63" s="69">
        <f t="shared" si="122"/>
        <v>83.750861179963039</v>
      </c>
      <c r="BB63" s="69">
        <f t="shared" si="123"/>
        <v>151.86903503844087</v>
      </c>
      <c r="BD63" t="str">
        <f t="shared" si="144"/>
        <v>62 Leisure, travel and related personal service occupations</v>
      </c>
      <c r="BE63" s="18">
        <f t="shared" si="153"/>
        <v>2.7969566674440935</v>
      </c>
      <c r="BF63" s="18">
        <f t="shared" si="153"/>
        <v>2.3829376114892762</v>
      </c>
      <c r="BG63" s="18">
        <f t="shared" si="153"/>
        <v>2.2291681768703491</v>
      </c>
      <c r="BH63" s="18">
        <f t="shared" si="153"/>
        <v>2.1040152076322891</v>
      </c>
      <c r="BI63" s="18">
        <f t="shared" si="153"/>
        <v>1.9268041944375029</v>
      </c>
      <c r="BK63" s="68">
        <f t="shared" si="125"/>
        <v>-8.9728151904551723</v>
      </c>
      <c r="BL63" s="69">
        <f t="shared" si="126"/>
        <v>43.213745549220775</v>
      </c>
      <c r="BM63" s="69">
        <f t="shared" si="127"/>
        <v>34.24093035876561</v>
      </c>
      <c r="BO63" t="str">
        <f t="shared" si="145"/>
        <v>62 Leisure, travel and related personal service occupations</v>
      </c>
      <c r="BP63" s="18">
        <f t="shared" si="154"/>
        <v>3.0425536364817147</v>
      </c>
      <c r="BQ63" s="18">
        <f t="shared" si="154"/>
        <v>2.7136096795341005</v>
      </c>
      <c r="BR63" s="18">
        <f t="shared" si="154"/>
        <v>2.5303058940574807</v>
      </c>
      <c r="BS63" s="18">
        <f t="shared" si="154"/>
        <v>2.3774747779775742</v>
      </c>
      <c r="BT63" s="18">
        <f t="shared" si="154"/>
        <v>2.2393958526039053</v>
      </c>
      <c r="BV63" s="68">
        <f t="shared" si="129"/>
        <v>-16.397113424941935</v>
      </c>
      <c r="BW63" s="69">
        <f t="shared" si="130"/>
        <v>46.429447560176939</v>
      </c>
      <c r="BX63" s="69">
        <f t="shared" si="131"/>
        <v>30.032334135235001</v>
      </c>
      <c r="BZ63" t="str">
        <f t="shared" si="146"/>
        <v>62 Leisure, travel and related personal service occupations</v>
      </c>
      <c r="CA63" s="18">
        <f t="shared" si="155"/>
        <v>2.6959712120529113</v>
      </c>
      <c r="CB63" s="18">
        <f t="shared" si="155"/>
        <v>2.7400223074282173</v>
      </c>
      <c r="CC63" s="18">
        <f t="shared" si="155"/>
        <v>2.5376496868410103</v>
      </c>
      <c r="CD63" s="18">
        <f t="shared" si="155"/>
        <v>2.7042279721127396</v>
      </c>
      <c r="CE63" s="18">
        <f t="shared" si="155"/>
        <v>2.8984769676365882</v>
      </c>
      <c r="CG63" s="68">
        <f t="shared" si="133"/>
        <v>-36.873974506088672</v>
      </c>
      <c r="CH63" s="69">
        <f t="shared" si="134"/>
        <v>35.927540398666693</v>
      </c>
      <c r="CI63" s="69">
        <f t="shared" si="135"/>
        <v>-0.94643410742197653</v>
      </c>
      <c r="CK63" t="str">
        <f t="shared" si="147"/>
        <v>62 Leisure, travel and related personal service occupations</v>
      </c>
      <c r="CL63" s="18">
        <f t="shared" si="156"/>
        <v>2.5804493819948022</v>
      </c>
      <c r="CM63" s="18">
        <f t="shared" si="156"/>
        <v>2.4499904255184477</v>
      </c>
      <c r="CN63" s="18">
        <f t="shared" si="156"/>
        <v>2.4959035886961929</v>
      </c>
      <c r="CO63" s="18">
        <f t="shared" si="156"/>
        <v>2.4736136308413901</v>
      </c>
      <c r="CP63" s="18">
        <f t="shared" si="156"/>
        <v>2.6608516687756012</v>
      </c>
      <c r="CR63" s="68">
        <f t="shared" si="137"/>
        <v>-56.762956397077055</v>
      </c>
      <c r="CS63" s="69">
        <f t="shared" si="138"/>
        <v>19.523386204203486</v>
      </c>
      <c r="CT63" s="69">
        <f t="shared" si="139"/>
        <v>-37.239570192873565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2.1184996921493608E-2</v>
      </c>
      <c r="C64" s="18">
        <f t="shared" si="148"/>
        <v>2.191186263149952E-2</v>
      </c>
      <c r="D64" s="18">
        <f t="shared" si="148"/>
        <v>1.8971178425617907E-2</v>
      </c>
      <c r="E64" s="18">
        <f t="shared" si="148"/>
        <v>2.1637110065189029E-2</v>
      </c>
      <c r="F64" s="18">
        <f t="shared" si="148"/>
        <v>2.4457313465592007E-2</v>
      </c>
      <c r="H64" s="68">
        <f t="shared" si="105"/>
        <v>147.4940294853439</v>
      </c>
      <c r="I64" s="69">
        <f t="shared" si="106"/>
        <v>91.990214488071004</v>
      </c>
      <c r="J64" s="69">
        <f t="shared" si="107"/>
        <v>239.48424397341492</v>
      </c>
      <c r="L64" t="str">
        <f t="shared" si="140"/>
        <v>63 Community and civil enforcement occupations</v>
      </c>
      <c r="M64" s="18">
        <f t="shared" si="149"/>
        <v>4.2459929310838959E-2</v>
      </c>
      <c r="N64" s="18">
        <f t="shared" si="149"/>
        <v>3.5317245278893412E-2</v>
      </c>
      <c r="O64" s="18">
        <f t="shared" si="149"/>
        <v>3.7992180889438586E-2</v>
      </c>
      <c r="P64" s="18">
        <f t="shared" si="149"/>
        <v>3.4049945685928423E-2</v>
      </c>
      <c r="Q64" s="18">
        <f t="shared" si="149"/>
        <v>3.8902148340883506E-2</v>
      </c>
      <c r="S64" s="68">
        <f t="shared" si="109"/>
        <v>94.63926397001849</v>
      </c>
      <c r="T64" s="69">
        <f t="shared" si="110"/>
        <v>71.513747634764428</v>
      </c>
      <c r="U64" s="69">
        <f t="shared" si="111"/>
        <v>166.1530116047829</v>
      </c>
      <c r="W64" t="str">
        <f t="shared" si="141"/>
        <v>63 Community and civil enforcement occupations</v>
      </c>
      <c r="X64" s="18">
        <f t="shared" si="150"/>
        <v>8.2755358847563076E-2</v>
      </c>
      <c r="Y64" s="18">
        <f t="shared" si="150"/>
        <v>7.9565956937718507E-2</v>
      </c>
      <c r="Z64" s="18">
        <f t="shared" si="150"/>
        <v>8.4993737384478463E-2</v>
      </c>
      <c r="AA64" s="18">
        <f t="shared" si="150"/>
        <v>8.9107218381809558E-2</v>
      </c>
      <c r="AB64" s="18">
        <f t="shared" si="150"/>
        <v>9.873767916470394E-2</v>
      </c>
      <c r="AD64" s="68">
        <f t="shared" si="113"/>
        <v>44.42225565854406</v>
      </c>
      <c r="AE64" s="69">
        <f t="shared" si="114"/>
        <v>80.740460255285271</v>
      </c>
      <c r="AF64" s="69">
        <f t="shared" si="115"/>
        <v>125.16271591382935</v>
      </c>
      <c r="AH64" t="str">
        <f t="shared" si="142"/>
        <v>63 Community and civil enforcement occupations</v>
      </c>
      <c r="AI64" s="18">
        <f t="shared" si="151"/>
        <v>7.44238483622921E-2</v>
      </c>
      <c r="AJ64" s="18">
        <f t="shared" si="151"/>
        <v>7.3508694885278503E-2</v>
      </c>
      <c r="AK64" s="18">
        <f t="shared" si="151"/>
        <v>8.9529859353727814E-2</v>
      </c>
      <c r="AL64" s="18">
        <f t="shared" si="151"/>
        <v>8.2891908837732148E-2</v>
      </c>
      <c r="AM64" s="18">
        <f t="shared" si="151"/>
        <v>9.6304235230565943E-2</v>
      </c>
      <c r="AO64" s="68">
        <f t="shared" si="117"/>
        <v>20.195997222258214</v>
      </c>
      <c r="AP64" s="69">
        <f t="shared" si="118"/>
        <v>59.791365629748803</v>
      </c>
      <c r="AQ64" s="69">
        <f t="shared" si="119"/>
        <v>79.987362852007024</v>
      </c>
      <c r="AS64" t="str">
        <f t="shared" si="143"/>
        <v>63 Community and civil enforcement occupations</v>
      </c>
      <c r="AT64" s="18">
        <f t="shared" si="152"/>
        <v>8.0241333246447513E-2</v>
      </c>
      <c r="AU64" s="18">
        <f t="shared" si="152"/>
        <v>6.7556689644974938E-2</v>
      </c>
      <c r="AV64" s="18">
        <f t="shared" si="152"/>
        <v>8.181645158825851E-2</v>
      </c>
      <c r="AW64" s="18">
        <f t="shared" si="152"/>
        <v>6.451917986248093E-2</v>
      </c>
      <c r="AX64" s="18">
        <f t="shared" si="152"/>
        <v>6.2147291193989554E-2</v>
      </c>
      <c r="AZ64" s="68">
        <f t="shared" si="121"/>
        <v>-8.1927013272899671</v>
      </c>
      <c r="BA64" s="69">
        <f t="shared" si="122"/>
        <v>55.276364933248566</v>
      </c>
      <c r="BB64" s="69">
        <f t="shared" si="123"/>
        <v>47.083663605958598</v>
      </c>
      <c r="BD64" t="str">
        <f t="shared" si="144"/>
        <v>63 Community and civil enforcement occupations</v>
      </c>
      <c r="BE64" s="18">
        <f t="shared" si="153"/>
        <v>7.3864411098260377E-2</v>
      </c>
      <c r="BF64" s="18">
        <f t="shared" si="153"/>
        <v>5.4635311454049269E-2</v>
      </c>
      <c r="BG64" s="18">
        <f t="shared" si="153"/>
        <v>7.9922565988529218E-2</v>
      </c>
      <c r="BH64" s="18">
        <f t="shared" si="153"/>
        <v>5.3889428237739352E-2</v>
      </c>
      <c r="BI64" s="18">
        <f t="shared" si="153"/>
        <v>6.0168782360985613E-2</v>
      </c>
      <c r="BK64" s="68">
        <f t="shared" si="125"/>
        <v>-20.717348355972895</v>
      </c>
      <c r="BL64" s="69">
        <f t="shared" si="126"/>
        <v>28.019126824719333</v>
      </c>
      <c r="BM64" s="69">
        <f t="shared" si="127"/>
        <v>7.3017784687464378</v>
      </c>
      <c r="BO64" t="str">
        <f t="shared" si="145"/>
        <v>63 Community and civil enforcement occupations</v>
      </c>
      <c r="BP64" s="18">
        <f t="shared" si="154"/>
        <v>0.10440207523096821</v>
      </c>
      <c r="BQ64" s="18">
        <f t="shared" si="154"/>
        <v>9.6833426540742396E-2</v>
      </c>
      <c r="BR64" s="18">
        <f t="shared" si="154"/>
        <v>0.13289863765737006</v>
      </c>
      <c r="BS64" s="18">
        <f t="shared" si="154"/>
        <v>0.10454924753341671</v>
      </c>
      <c r="BT64" s="18">
        <f t="shared" si="154"/>
        <v>0.12679913228949799</v>
      </c>
      <c r="BV64" s="68">
        <f t="shared" si="129"/>
        <v>-9.8721143588210492</v>
      </c>
      <c r="BW64" s="69">
        <f t="shared" si="130"/>
        <v>39.050916218793226</v>
      </c>
      <c r="BX64" s="69">
        <f t="shared" si="131"/>
        <v>29.178801859972175</v>
      </c>
      <c r="BZ64" t="str">
        <f t="shared" si="146"/>
        <v>63 Community and civil enforcement occupations</v>
      </c>
      <c r="CA64" s="18">
        <f t="shared" si="155"/>
        <v>0.12982231355096502</v>
      </c>
      <c r="CB64" s="18">
        <f t="shared" si="155"/>
        <v>0.13097385331888223</v>
      </c>
      <c r="CC64" s="18">
        <f t="shared" si="155"/>
        <v>0.18118385541625145</v>
      </c>
      <c r="CD64" s="18">
        <f t="shared" si="155"/>
        <v>0.15525403149287326</v>
      </c>
      <c r="CE64" s="18">
        <f t="shared" si="155"/>
        <v>0.2059537010923585</v>
      </c>
      <c r="CG64" s="68">
        <f t="shared" si="133"/>
        <v>-37.176754891868974</v>
      </c>
      <c r="CH64" s="69">
        <f t="shared" si="134"/>
        <v>29.502903731574708</v>
      </c>
      <c r="CI64" s="69">
        <f t="shared" si="135"/>
        <v>-7.6738511602942667</v>
      </c>
      <c r="CK64" t="str">
        <f t="shared" si="147"/>
        <v>63 Community and civil enforcement occupations</v>
      </c>
      <c r="CL64" s="18">
        <f t="shared" si="156"/>
        <v>0.12362502546705509</v>
      </c>
      <c r="CM64" s="18">
        <f t="shared" si="156"/>
        <v>9.4011556221605702E-2</v>
      </c>
      <c r="CN64" s="18">
        <f t="shared" si="156"/>
        <v>0.14188960904106171</v>
      </c>
      <c r="CO64" s="18">
        <f t="shared" si="156"/>
        <v>8.3766735293284669E-2</v>
      </c>
      <c r="CP64" s="18">
        <f t="shared" si="156"/>
        <v>7.4859553594894185E-2</v>
      </c>
      <c r="CR64" s="68">
        <f t="shared" si="137"/>
        <v>-78.602660766994219</v>
      </c>
      <c r="CS64" s="69">
        <f t="shared" si="138"/>
        <v>10.382539775985956</v>
      </c>
      <c r="CT64" s="69">
        <f t="shared" si="139"/>
        <v>-68.220120991008272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1.0667833819170491</v>
      </c>
      <c r="C65" s="18">
        <f t="shared" si="157"/>
        <v>0.90315044321868498</v>
      </c>
      <c r="D65" s="18">
        <f t="shared" si="157"/>
        <v>0.81810209293121194</v>
      </c>
      <c r="E65" s="18">
        <f t="shared" si="157"/>
        <v>0.7587865460341523</v>
      </c>
      <c r="F65" s="18">
        <f t="shared" si="157"/>
        <v>0.75660194135281345</v>
      </c>
      <c r="H65" s="68">
        <f t="shared" si="105"/>
        <v>77.545730397613454</v>
      </c>
      <c r="I65" s="69">
        <f t="shared" si="106"/>
        <v>60.117528586030602</v>
      </c>
      <c r="J65" s="69">
        <f t="shared" si="107"/>
        <v>137.66325898364406</v>
      </c>
      <c r="L65" t="str">
        <f t="shared" si="140"/>
        <v>71 Sales occupations</v>
      </c>
      <c r="M65" s="18">
        <f t="shared" ref="M65:Q70" si="158">M28/M$35*100</f>
        <v>2.2642783353001383</v>
      </c>
      <c r="N65" s="18">
        <f t="shared" si="158"/>
        <v>2.0669420750689538</v>
      </c>
      <c r="O65" s="18">
        <f t="shared" si="158"/>
        <v>2.0313045447449487</v>
      </c>
      <c r="P65" s="18">
        <f t="shared" si="158"/>
        <v>2.065589291568751</v>
      </c>
      <c r="Q65" s="18">
        <f t="shared" si="158"/>
        <v>2.3612514501024258</v>
      </c>
      <c r="S65" s="68">
        <f t="shared" si="109"/>
        <v>120.96235497182128</v>
      </c>
      <c r="T65" s="69">
        <f t="shared" si="110"/>
        <v>69.326976228967681</v>
      </c>
      <c r="U65" s="69">
        <f t="shared" si="111"/>
        <v>190.28933120078892</v>
      </c>
      <c r="W65" t="str">
        <f t="shared" si="141"/>
        <v>71 Sales occupations</v>
      </c>
      <c r="X65" s="18">
        <f t="shared" ref="X65:AB70" si="159">X28/X$35*100</f>
        <v>4.2787500363454871</v>
      </c>
      <c r="Y65" s="18">
        <f t="shared" si="159"/>
        <v>3.9856398054515374</v>
      </c>
      <c r="Z65" s="18">
        <f t="shared" si="159"/>
        <v>4.0389039132051048</v>
      </c>
      <c r="AA65" s="18">
        <f t="shared" si="159"/>
        <v>4.0656918990375566</v>
      </c>
      <c r="AB65" s="18">
        <f t="shared" si="159"/>
        <v>4.5614025023109033</v>
      </c>
      <c r="AD65" s="68">
        <f t="shared" si="113"/>
        <v>40.401908320762772</v>
      </c>
      <c r="AE65" s="69">
        <f t="shared" si="114"/>
        <v>62.819136686001585</v>
      </c>
      <c r="AF65" s="69">
        <f t="shared" si="115"/>
        <v>103.22104500676437</v>
      </c>
      <c r="AH65" t="str">
        <f t="shared" si="142"/>
        <v>71 Sales occupations</v>
      </c>
      <c r="AI65" s="18">
        <f t="shared" ref="AI65:AM70" si="160">AI28/AI$35*100</f>
        <v>4.5480032207540066</v>
      </c>
      <c r="AJ65" s="18">
        <f t="shared" si="160"/>
        <v>4.5838477953727352</v>
      </c>
      <c r="AK65" s="18">
        <f t="shared" si="160"/>
        <v>4.7670033692696601</v>
      </c>
      <c r="AL65" s="18">
        <f t="shared" si="160"/>
        <v>4.9011057601260797</v>
      </c>
      <c r="AM65" s="18">
        <f t="shared" si="160"/>
        <v>5.5216327923938682</v>
      </c>
      <c r="AO65" s="68">
        <f t="shared" si="117"/>
        <v>29.429890203570046</v>
      </c>
      <c r="AP65" s="69">
        <f t="shared" si="118"/>
        <v>58.972033328413801</v>
      </c>
      <c r="AQ65" s="69">
        <f t="shared" si="119"/>
        <v>88.40192353198384</v>
      </c>
      <c r="AS65" t="str">
        <f t="shared" si="143"/>
        <v>71 Sales occupations</v>
      </c>
      <c r="AT65" s="18">
        <f t="shared" ref="AT65:AX70" si="161">AT28/AT$35*100</f>
        <v>4.0933486939145052</v>
      </c>
      <c r="AU65" s="18">
        <f t="shared" si="161"/>
        <v>3.811254309853561</v>
      </c>
      <c r="AV65" s="18">
        <f t="shared" si="161"/>
        <v>3.8895522831243272</v>
      </c>
      <c r="AW65" s="18">
        <f t="shared" si="161"/>
        <v>3.6483265311534159</v>
      </c>
      <c r="AX65" s="18">
        <f t="shared" si="161"/>
        <v>3.8538648209569004</v>
      </c>
      <c r="AZ65" s="68">
        <f t="shared" si="121"/>
        <v>19.754683886682535</v>
      </c>
      <c r="BA65" s="69">
        <f t="shared" si="122"/>
        <v>49.332339207691312</v>
      </c>
      <c r="BB65" s="69">
        <f t="shared" si="123"/>
        <v>69.087023094373848</v>
      </c>
      <c r="BD65" t="str">
        <f t="shared" si="144"/>
        <v>71 Sales occupations</v>
      </c>
      <c r="BE65" s="18">
        <f t="shared" ref="BE65:BI70" si="162">BE28/BE$35*100</f>
        <v>7.624557610469461</v>
      </c>
      <c r="BF65" s="18">
        <f t="shared" si="162"/>
        <v>6.7825390482643773</v>
      </c>
      <c r="BG65" s="18">
        <f t="shared" si="162"/>
        <v>7.0831381590850482</v>
      </c>
      <c r="BH65" s="18">
        <f t="shared" si="162"/>
        <v>6.656866063083033</v>
      </c>
      <c r="BI65" s="18">
        <f t="shared" si="162"/>
        <v>6.5492096406780114</v>
      </c>
      <c r="BK65" s="68">
        <f t="shared" si="125"/>
        <v>-2.6267775879351039</v>
      </c>
      <c r="BL65" s="69">
        <f t="shared" si="126"/>
        <v>42.794389800856578</v>
      </c>
      <c r="BM65" s="69">
        <f t="shared" si="127"/>
        <v>40.167612212921469</v>
      </c>
      <c r="BO65" t="str">
        <f t="shared" si="145"/>
        <v>71 Sales occupations</v>
      </c>
      <c r="BP65" s="18">
        <f t="shared" ref="BP65:BT70" si="163">BP28/BP$35*100</f>
        <v>8.1345281026298988</v>
      </c>
      <c r="BQ65" s="18">
        <f t="shared" si="163"/>
        <v>6.9412513596479073</v>
      </c>
      <c r="BR65" s="18">
        <f t="shared" si="163"/>
        <v>7.0631674882853934</v>
      </c>
      <c r="BS65" s="18">
        <f t="shared" si="163"/>
        <v>6.3350790563476362</v>
      </c>
      <c r="BT65" s="18">
        <f t="shared" si="163"/>
        <v>5.8069369909549353</v>
      </c>
      <c r="BV65" s="68">
        <f t="shared" si="129"/>
        <v>-22.337558554926552</v>
      </c>
      <c r="BW65" s="69">
        <f t="shared" si="130"/>
        <v>42.768594755592879</v>
      </c>
      <c r="BX65" s="69">
        <f t="shared" si="131"/>
        <v>20.43103620066633</v>
      </c>
      <c r="BZ65" t="str">
        <f t="shared" si="146"/>
        <v>71 Sales occupations</v>
      </c>
      <c r="CA65" s="18">
        <f t="shared" ref="CA65:CE70" si="164">CA28/CA$35*100</f>
        <v>7.9474423231192599</v>
      </c>
      <c r="CB65" s="18">
        <f t="shared" si="164"/>
        <v>7.1594384391616348</v>
      </c>
      <c r="CC65" s="18">
        <f t="shared" si="164"/>
        <v>7.1675904382563989</v>
      </c>
      <c r="CD65" s="18">
        <f t="shared" si="164"/>
        <v>6.2877273954881092</v>
      </c>
      <c r="CE65" s="18">
        <f t="shared" si="164"/>
        <v>4.1109820346158701</v>
      </c>
      <c r="CG65" s="68">
        <f t="shared" si="133"/>
        <v>-68.301211855391927</v>
      </c>
      <c r="CH65" s="69">
        <f t="shared" si="134"/>
        <v>23.450616568035365</v>
      </c>
      <c r="CI65" s="69">
        <f t="shared" si="135"/>
        <v>-44.850595287356562</v>
      </c>
      <c r="CK65" t="str">
        <f t="shared" si="147"/>
        <v>71 Sales occupations</v>
      </c>
      <c r="CL65" s="18">
        <f t="shared" ref="CL65:CP70" si="165">CL28/CL$35*100</f>
        <v>9.2838230396627992</v>
      </c>
      <c r="CM65" s="18">
        <f t="shared" si="165"/>
        <v>7.9701065816449628</v>
      </c>
      <c r="CN65" s="18">
        <f t="shared" si="165"/>
        <v>8.2562572932438716</v>
      </c>
      <c r="CO65" s="18">
        <f t="shared" si="165"/>
        <v>6.896624834058473</v>
      </c>
      <c r="CP65" s="18">
        <f t="shared" si="165"/>
        <v>5.564983477751289</v>
      </c>
      <c r="CR65" s="68">
        <f t="shared" si="137"/>
        <v>-72.663444456162395</v>
      </c>
      <c r="CS65" s="69">
        <f t="shared" si="138"/>
        <v>13.447702957384944</v>
      </c>
      <c r="CT65" s="69">
        <f t="shared" si="139"/>
        <v>-59.215741498777454</v>
      </c>
    </row>
    <row r="66" spans="1:98" x14ac:dyDescent="0.2">
      <c r="A66" t="str">
        <f t="shared" si="103"/>
        <v>72 Customer service occupations</v>
      </c>
      <c r="B66" s="18">
        <f t="shared" si="157"/>
        <v>0.49595636683255095</v>
      </c>
      <c r="C66" s="18">
        <f t="shared" si="157"/>
        <v>0.48127167244118474</v>
      </c>
      <c r="D66" s="18">
        <f t="shared" si="157"/>
        <v>0.5169839094651254</v>
      </c>
      <c r="E66" s="18">
        <f t="shared" si="157"/>
        <v>0.7355156408963559</v>
      </c>
      <c r="F66" s="18">
        <f t="shared" si="157"/>
        <v>0.94664009464337762</v>
      </c>
      <c r="H66" s="68">
        <f t="shared" si="105"/>
        <v>251.52656778175921</v>
      </c>
      <c r="I66" s="69">
        <f t="shared" si="106"/>
        <v>97.504263365772687</v>
      </c>
      <c r="J66" s="69">
        <f t="shared" si="107"/>
        <v>349.0308311475319</v>
      </c>
      <c r="L66" t="str">
        <f t="shared" si="140"/>
        <v>72 Customer service occupations</v>
      </c>
      <c r="M66" s="18">
        <f t="shared" si="158"/>
        <v>0.70353847976864681</v>
      </c>
      <c r="N66" s="18">
        <f t="shared" si="158"/>
        <v>0.72280521804333953</v>
      </c>
      <c r="O66" s="18">
        <f t="shared" si="158"/>
        <v>0.76925227968102616</v>
      </c>
      <c r="P66" s="18">
        <f t="shared" si="158"/>
        <v>1.0146625316910007</v>
      </c>
      <c r="Q66" s="18">
        <f t="shared" si="158"/>
        <v>1.2550181726342635</v>
      </c>
      <c r="S66" s="68">
        <f t="shared" si="109"/>
        <v>210.12181348684913</v>
      </c>
      <c r="T66" s="69">
        <f t="shared" si="110"/>
        <v>95.391461690128992</v>
      </c>
      <c r="U66" s="69">
        <f t="shared" si="111"/>
        <v>305.51327517697814</v>
      </c>
      <c r="W66" t="str">
        <f t="shared" si="141"/>
        <v>72 Customer service occupations</v>
      </c>
      <c r="X66" s="18">
        <f t="shared" si="159"/>
        <v>1.465817742363672</v>
      </c>
      <c r="Y66" s="18">
        <f t="shared" si="159"/>
        <v>1.6164031266499952</v>
      </c>
      <c r="Z66" s="18">
        <f t="shared" si="159"/>
        <v>1.7432257317218778</v>
      </c>
      <c r="AA66" s="18">
        <f t="shared" si="159"/>
        <v>2.2729275952775745</v>
      </c>
      <c r="AB66" s="18">
        <f t="shared" si="159"/>
        <v>2.7017301109518619</v>
      </c>
      <c r="AD66" s="68">
        <f t="shared" si="113"/>
        <v>92.675489351284995</v>
      </c>
      <c r="AE66" s="69">
        <f t="shared" si="114"/>
        <v>79.180025776946806</v>
      </c>
      <c r="AF66" s="69">
        <f t="shared" si="115"/>
        <v>171.85551512823181</v>
      </c>
      <c r="AH66" t="str">
        <f t="shared" si="142"/>
        <v>72 Customer service occupations</v>
      </c>
      <c r="AI66" s="18">
        <f t="shared" si="160"/>
        <v>1.3111507653770751</v>
      </c>
      <c r="AJ66" s="18">
        <f t="shared" si="160"/>
        <v>1.4817959412090416</v>
      </c>
      <c r="AK66" s="18">
        <f t="shared" si="160"/>
        <v>1.6774094613419204</v>
      </c>
      <c r="AL66" s="18">
        <f t="shared" si="160"/>
        <v>2.3601469026472097</v>
      </c>
      <c r="AM66" s="18">
        <f t="shared" si="160"/>
        <v>2.9887908824547487</v>
      </c>
      <c r="AO66" s="68">
        <f t="shared" si="117"/>
        <v>99.098946417368495</v>
      </c>
      <c r="AP66" s="69">
        <f t="shared" si="118"/>
        <v>83.25824205839632</v>
      </c>
      <c r="AQ66" s="69">
        <f t="shared" si="119"/>
        <v>182.35718847576481</v>
      </c>
      <c r="AS66" t="str">
        <f t="shared" si="143"/>
        <v>72 Customer service occupations</v>
      </c>
      <c r="AT66" s="18">
        <f t="shared" si="161"/>
        <v>2.5931440372612546</v>
      </c>
      <c r="AU66" s="18">
        <f t="shared" si="161"/>
        <v>3.0859991217433813</v>
      </c>
      <c r="AV66" s="18">
        <f t="shared" si="161"/>
        <v>3.0505567545123733</v>
      </c>
      <c r="AW66" s="18">
        <f t="shared" si="161"/>
        <v>3.9617703271105316</v>
      </c>
      <c r="AX66" s="18">
        <f t="shared" si="161"/>
        <v>4.1139876588562085</v>
      </c>
      <c r="AZ66" s="68">
        <f t="shared" si="121"/>
        <v>62.996965933459123</v>
      </c>
      <c r="BA66" s="69">
        <f t="shared" si="122"/>
        <v>64.106246920116092</v>
      </c>
      <c r="BB66" s="69">
        <f t="shared" si="123"/>
        <v>127.10321285357522</v>
      </c>
      <c r="BD66" t="str">
        <f t="shared" si="144"/>
        <v>72 Customer service occupations</v>
      </c>
      <c r="BE66" s="18">
        <f t="shared" si="162"/>
        <v>2.04335825172102</v>
      </c>
      <c r="BF66" s="18">
        <f t="shared" si="162"/>
        <v>2.2456920617546725</v>
      </c>
      <c r="BG66" s="18">
        <f t="shared" si="162"/>
        <v>2.3429693278011943</v>
      </c>
      <c r="BH66" s="18">
        <f t="shared" si="162"/>
        <v>2.9776978020302201</v>
      </c>
      <c r="BI66" s="18">
        <f t="shared" si="162"/>
        <v>3.3629986688467888</v>
      </c>
      <c r="BK66" s="68">
        <f t="shared" si="125"/>
        <v>51.159851023858181</v>
      </c>
      <c r="BL66" s="69">
        <f t="shared" si="126"/>
        <v>55.737888266632716</v>
      </c>
      <c r="BM66" s="69">
        <f t="shared" si="127"/>
        <v>106.89773929049092</v>
      </c>
      <c r="BO66" t="str">
        <f t="shared" si="145"/>
        <v>72 Customer service occupations</v>
      </c>
      <c r="BP66" s="18">
        <f t="shared" si="163"/>
        <v>2.0843465243701025</v>
      </c>
      <c r="BQ66" s="18">
        <f t="shared" si="163"/>
        <v>2.4054308860449085</v>
      </c>
      <c r="BR66" s="18">
        <f t="shared" si="163"/>
        <v>2.4778739087103721</v>
      </c>
      <c r="BS66" s="18">
        <f t="shared" si="163"/>
        <v>3.1070531773128347</v>
      </c>
      <c r="BT66" s="18">
        <f t="shared" si="163"/>
        <v>3.4633320510444725</v>
      </c>
      <c r="BV66" s="68">
        <f t="shared" si="129"/>
        <v>32.03174390830025</v>
      </c>
      <c r="BW66" s="69">
        <f t="shared" si="130"/>
        <v>62.375747636697163</v>
      </c>
      <c r="BX66" s="69">
        <f t="shared" si="131"/>
        <v>94.407491544997441</v>
      </c>
      <c r="BZ66" t="str">
        <f t="shared" si="146"/>
        <v>72 Customer service occupations</v>
      </c>
      <c r="CA66" s="18">
        <f t="shared" si="164"/>
        <v>1.6864838151234174</v>
      </c>
      <c r="CB66" s="18">
        <f t="shared" si="164"/>
        <v>1.8325376693499966</v>
      </c>
      <c r="CC66" s="18">
        <f t="shared" si="164"/>
        <v>2.0147264994565939</v>
      </c>
      <c r="CD66" s="18">
        <f t="shared" si="164"/>
        <v>2.5332927438965163</v>
      </c>
      <c r="CE66" s="18">
        <f t="shared" si="164"/>
        <v>3.5130307314215146</v>
      </c>
      <c r="CG66" s="68">
        <f t="shared" si="133"/>
        <v>-3.6312752214913382</v>
      </c>
      <c r="CH66" s="69">
        <f t="shared" si="134"/>
        <v>35.127430541070311</v>
      </c>
      <c r="CI66" s="69">
        <f t="shared" si="135"/>
        <v>31.496155319578971</v>
      </c>
      <c r="CK66" t="str">
        <f t="shared" si="147"/>
        <v>72 Customer service occupations</v>
      </c>
      <c r="CL66" s="18">
        <f t="shared" si="165"/>
        <v>1.2891941950326864</v>
      </c>
      <c r="CM66" s="18">
        <f t="shared" si="165"/>
        <v>1.5175787337752815</v>
      </c>
      <c r="CN66" s="18">
        <f t="shared" si="165"/>
        <v>1.8389788703433028</v>
      </c>
      <c r="CO66" s="18">
        <f t="shared" si="165"/>
        <v>2.9549155728489116</v>
      </c>
      <c r="CP66" s="18">
        <f t="shared" si="165"/>
        <v>4.6020719842524755</v>
      </c>
      <c r="CR66" s="68">
        <f t="shared" si="137"/>
        <v>1.4938668891824973</v>
      </c>
      <c r="CS66" s="69">
        <f t="shared" si="138"/>
        <v>35.246541554290225</v>
      </c>
      <c r="CT66" s="69">
        <f t="shared" si="139"/>
        <v>36.740408443472717</v>
      </c>
    </row>
    <row r="67" spans="1:98" x14ac:dyDescent="0.2">
      <c r="A67" t="str">
        <f t="shared" si="103"/>
        <v>81 Process, plant and machine operatives</v>
      </c>
      <c r="B67" s="18">
        <f t="shared" si="157"/>
        <v>0.4712415314497102</v>
      </c>
      <c r="C67" s="18">
        <f t="shared" si="157"/>
        <v>0.44902482346363376</v>
      </c>
      <c r="D67" s="18">
        <f t="shared" si="157"/>
        <v>0.40335891197665469</v>
      </c>
      <c r="E67" s="18">
        <f t="shared" si="157"/>
        <v>0.52253084282122464</v>
      </c>
      <c r="F67" s="18">
        <f t="shared" si="157"/>
        <v>0.78775804814864148</v>
      </c>
      <c r="H67" s="68">
        <f t="shared" si="105"/>
        <v>274.93110971454934</v>
      </c>
      <c r="I67" s="69">
        <f t="shared" si="106"/>
        <v>120.09394549019747</v>
      </c>
      <c r="J67" s="69">
        <f t="shared" si="107"/>
        <v>395.02505520474682</v>
      </c>
      <c r="L67" t="str">
        <f t="shared" si="140"/>
        <v>81 Process, plant and machine operatives</v>
      </c>
      <c r="M67" s="18">
        <f t="shared" si="158"/>
        <v>0.54311218143316431</v>
      </c>
      <c r="N67" s="18">
        <f t="shared" si="158"/>
        <v>0.50622147678860696</v>
      </c>
      <c r="O67" s="18">
        <f t="shared" si="158"/>
        <v>0.43273644543854095</v>
      </c>
      <c r="P67" s="18">
        <f t="shared" si="158"/>
        <v>0.61091392953303447</v>
      </c>
      <c r="Q67" s="18">
        <f t="shared" si="158"/>
        <v>0.78997646849487657</v>
      </c>
      <c r="S67" s="68">
        <f t="shared" si="109"/>
        <v>247.00982710964601</v>
      </c>
      <c r="T67" s="69">
        <f t="shared" si="110"/>
        <v>104.48349332390328</v>
      </c>
      <c r="U67" s="69">
        <f t="shared" si="111"/>
        <v>351.49332043354929</v>
      </c>
      <c r="W67" t="str">
        <f t="shared" si="141"/>
        <v>81 Process, plant and machine operatives</v>
      </c>
      <c r="X67" s="18">
        <f t="shared" si="159"/>
        <v>0.74528651240768962</v>
      </c>
      <c r="Y67" s="18">
        <f t="shared" si="159"/>
        <v>0.68567546404187885</v>
      </c>
      <c r="Z67" s="18">
        <f t="shared" si="159"/>
        <v>0.59399683866714648</v>
      </c>
      <c r="AA67" s="18">
        <f t="shared" si="159"/>
        <v>0.91984335490470115</v>
      </c>
      <c r="AB67" s="18">
        <f t="shared" si="159"/>
        <v>1.3517173359070502</v>
      </c>
      <c r="AD67" s="68">
        <f t="shared" si="113"/>
        <v>182.90451955214661</v>
      </c>
      <c r="AE67" s="69">
        <f t="shared" si="114"/>
        <v>105.79630782666128</v>
      </c>
      <c r="AF67" s="69">
        <f t="shared" si="115"/>
        <v>288.7008273788079</v>
      </c>
      <c r="AH67" t="str">
        <f t="shared" si="142"/>
        <v>81 Process, plant and machine operatives</v>
      </c>
      <c r="AI67" s="18">
        <f t="shared" si="160"/>
        <v>1.0724460478411115</v>
      </c>
      <c r="AJ67" s="18">
        <f t="shared" si="160"/>
        <v>1.0856844006511603</v>
      </c>
      <c r="AK67" s="18">
        <f t="shared" si="160"/>
        <v>0.93217981787981818</v>
      </c>
      <c r="AL67" s="18">
        <f t="shared" si="160"/>
        <v>1.4356880717596165</v>
      </c>
      <c r="AM67" s="18">
        <f t="shared" si="160"/>
        <v>1.7923658678867054</v>
      </c>
      <c r="AO67" s="68">
        <f t="shared" si="117"/>
        <v>114.8520438762682</v>
      </c>
      <c r="AP67" s="69">
        <f t="shared" si="118"/>
        <v>78.236265148338788</v>
      </c>
      <c r="AQ67" s="69">
        <f t="shared" si="119"/>
        <v>193.08830902460699</v>
      </c>
      <c r="AS67" t="str">
        <f t="shared" si="143"/>
        <v>81 Process, plant and machine operatives</v>
      </c>
      <c r="AT67" s="18">
        <f t="shared" si="161"/>
        <v>2.7033807399827383</v>
      </c>
      <c r="AU67" s="18">
        <f t="shared" si="161"/>
        <v>2.3971039905508373</v>
      </c>
      <c r="AV67" s="18">
        <f t="shared" si="161"/>
        <v>2.0405511068787319</v>
      </c>
      <c r="AW67" s="18">
        <f t="shared" si="161"/>
        <v>2.8901531325008318</v>
      </c>
      <c r="AX67" s="18">
        <f t="shared" si="161"/>
        <v>3.4318399057621045</v>
      </c>
      <c r="AZ67" s="68">
        <f t="shared" si="121"/>
        <v>103.27088999449981</v>
      </c>
      <c r="BA67" s="69">
        <f t="shared" si="122"/>
        <v>76.813227750153629</v>
      </c>
      <c r="BB67" s="69">
        <f t="shared" si="123"/>
        <v>180.08411774465341</v>
      </c>
      <c r="BD67" t="str">
        <f t="shared" si="144"/>
        <v>81 Process, plant and machine operatives</v>
      </c>
      <c r="BE67" s="18">
        <f t="shared" si="162"/>
        <v>4.2743600560004147</v>
      </c>
      <c r="BF67" s="18">
        <f t="shared" si="162"/>
        <v>3.9774672338885257</v>
      </c>
      <c r="BG67" s="18">
        <f t="shared" si="162"/>
        <v>3.6235922355390122</v>
      </c>
      <c r="BH67" s="18">
        <f t="shared" si="162"/>
        <v>4.8558679871736867</v>
      </c>
      <c r="BI67" s="18">
        <f t="shared" si="162"/>
        <v>5.5910063984308227</v>
      </c>
      <c r="BK67" s="68">
        <f t="shared" si="125"/>
        <v>62.490147122038877</v>
      </c>
      <c r="BL67" s="69">
        <f t="shared" si="126"/>
        <v>53.522283435104491</v>
      </c>
      <c r="BM67" s="69">
        <f t="shared" si="127"/>
        <v>116.01243055714336</v>
      </c>
      <c r="BO67" t="str">
        <f t="shared" si="145"/>
        <v>81 Process, plant and machine operatives</v>
      </c>
      <c r="BP67" s="18">
        <f t="shared" si="163"/>
        <v>5.5990692323306348</v>
      </c>
      <c r="BQ67" s="18">
        <f t="shared" si="163"/>
        <v>5.2300415986392883</v>
      </c>
      <c r="BR67" s="18">
        <f t="shared" si="163"/>
        <v>4.9451876017767615</v>
      </c>
      <c r="BS67" s="18">
        <f t="shared" si="163"/>
        <v>6.5372409380615064</v>
      </c>
      <c r="BT67" s="18">
        <f t="shared" si="163"/>
        <v>7.3990657559952631</v>
      </c>
      <c r="BV67" s="68">
        <f t="shared" si="129"/>
        <v>41.337545653607116</v>
      </c>
      <c r="BW67" s="69">
        <f t="shared" si="130"/>
        <v>56.905506736412413</v>
      </c>
      <c r="BX67" s="69">
        <f t="shared" si="131"/>
        <v>98.243052390019542</v>
      </c>
      <c r="BZ67" t="str">
        <f t="shared" si="146"/>
        <v>81 Process, plant and machine operatives</v>
      </c>
      <c r="CA67" s="18">
        <f t="shared" si="164"/>
        <v>7.3305211819650173</v>
      </c>
      <c r="CB67" s="18">
        <f t="shared" si="164"/>
        <v>6.5595201559853624</v>
      </c>
      <c r="CC67" s="18">
        <f t="shared" si="164"/>
        <v>6.2366995486628065</v>
      </c>
      <c r="CD67" s="18">
        <f t="shared" si="164"/>
        <v>7.6946876301650384</v>
      </c>
      <c r="CE67" s="18">
        <f t="shared" si="164"/>
        <v>6.1788142912098989</v>
      </c>
      <c r="CG67" s="68">
        <f t="shared" si="133"/>
        <v>-45.245403648797748</v>
      </c>
      <c r="CH67" s="69">
        <f t="shared" si="134"/>
        <v>33.235236153521619</v>
      </c>
      <c r="CI67" s="69">
        <f t="shared" si="135"/>
        <v>-12.010167495276129</v>
      </c>
      <c r="CK67" t="str">
        <f t="shared" si="147"/>
        <v>81 Process, plant and machine operatives</v>
      </c>
      <c r="CL67" s="18">
        <f t="shared" si="165"/>
        <v>9.8418626322137772</v>
      </c>
      <c r="CM67" s="18">
        <f t="shared" si="165"/>
        <v>7.6992882529001303</v>
      </c>
      <c r="CN67" s="18">
        <f t="shared" si="165"/>
        <v>6.9141416607386246</v>
      </c>
      <c r="CO67" s="18">
        <f t="shared" si="165"/>
        <v>4.8813026121181551</v>
      </c>
      <c r="CP67" s="18">
        <f t="shared" si="165"/>
        <v>3.0004412638427511</v>
      </c>
      <c r="CR67" s="68">
        <f t="shared" si="137"/>
        <v>-82.400108630791507</v>
      </c>
      <c r="CS67" s="69">
        <f t="shared" si="138"/>
        <v>10.827968542646909</v>
      </c>
      <c r="CT67" s="69">
        <f t="shared" si="139"/>
        <v>-71.572140088144593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0.57881684328679006</v>
      </c>
      <c r="C68" s="18">
        <f t="shared" si="157"/>
        <v>0.76747869885312436</v>
      </c>
      <c r="D68" s="18">
        <f t="shared" si="157"/>
        <v>0.59309415137022325</v>
      </c>
      <c r="E68" s="18">
        <f t="shared" si="157"/>
        <v>0.79557013158690171</v>
      </c>
      <c r="F68" s="18">
        <f t="shared" si="157"/>
        <v>0.98885818476371468</v>
      </c>
      <c r="H68" s="68">
        <f t="shared" si="105"/>
        <v>220.08156104986938</v>
      </c>
      <c r="I68" s="69">
        <f t="shared" si="106"/>
        <v>126.56354747237401</v>
      </c>
      <c r="J68" s="69">
        <f t="shared" si="107"/>
        <v>346.64510852224339</v>
      </c>
      <c r="L68" t="str">
        <f t="shared" si="140"/>
        <v>82 Transport and mobile machine drivers and operatives</v>
      </c>
      <c r="M68" s="18">
        <f t="shared" si="158"/>
        <v>0.58262979441968854</v>
      </c>
      <c r="N68" s="18">
        <f t="shared" si="158"/>
        <v>0.65428069184431803</v>
      </c>
      <c r="O68" s="18">
        <f t="shared" si="158"/>
        <v>0.52618754296355785</v>
      </c>
      <c r="P68" s="18">
        <f t="shared" si="158"/>
        <v>0.66506509551506809</v>
      </c>
      <c r="Q68" s="18">
        <f t="shared" si="158"/>
        <v>0.81328579653451882</v>
      </c>
      <c r="S68" s="68">
        <f t="shared" si="109"/>
        <v>193.80130319035408</v>
      </c>
      <c r="T68" s="69">
        <f t="shared" si="110"/>
        <v>115.13189700297708</v>
      </c>
      <c r="U68" s="69">
        <f t="shared" si="111"/>
        <v>308.93320019333112</v>
      </c>
      <c r="W68" t="str">
        <f t="shared" si="141"/>
        <v>82 Transport and mobile machine drivers and operatives</v>
      </c>
      <c r="X68" s="18">
        <f t="shared" si="159"/>
        <v>0.85785405584298557</v>
      </c>
      <c r="Y68" s="18">
        <f t="shared" si="159"/>
        <v>1.0872211618114473</v>
      </c>
      <c r="Z68" s="18">
        <f t="shared" si="159"/>
        <v>0.95808652911096359</v>
      </c>
      <c r="AA68" s="18">
        <f t="shared" si="159"/>
        <v>1.1844360811625148</v>
      </c>
      <c r="AB68" s="18">
        <f t="shared" si="159"/>
        <v>1.5072591087158038</v>
      </c>
      <c r="AD68" s="68">
        <f t="shared" si="113"/>
        <v>95.578593535265938</v>
      </c>
      <c r="AE68" s="69">
        <f t="shared" si="114"/>
        <v>97.563649591257786</v>
      </c>
      <c r="AF68" s="69">
        <f t="shared" si="115"/>
        <v>193.14224312652374</v>
      </c>
      <c r="AH68" t="str">
        <f t="shared" si="142"/>
        <v>82 Transport and mobile machine drivers and operatives</v>
      </c>
      <c r="AI68" s="18">
        <f t="shared" si="160"/>
        <v>1.3820485208872781</v>
      </c>
      <c r="AJ68" s="18">
        <f t="shared" si="160"/>
        <v>1.7764816311964235</v>
      </c>
      <c r="AK68" s="18">
        <f t="shared" si="160"/>
        <v>1.4848625510155617</v>
      </c>
      <c r="AL68" s="18">
        <f t="shared" si="160"/>
        <v>1.9340671548239623</v>
      </c>
      <c r="AM68" s="18">
        <f t="shared" si="160"/>
        <v>2.2238266690495307</v>
      </c>
      <c r="AO68" s="68">
        <f t="shared" si="117"/>
        <v>67.350571713576443</v>
      </c>
      <c r="AP68" s="69">
        <f t="shared" si="118"/>
        <v>87.333621389205135</v>
      </c>
      <c r="AQ68" s="69">
        <f t="shared" si="119"/>
        <v>154.68419310278156</v>
      </c>
      <c r="AS68" t="str">
        <f t="shared" si="143"/>
        <v>82 Transport and mobile machine drivers and operatives</v>
      </c>
      <c r="AT68" s="18">
        <f t="shared" si="161"/>
        <v>2.3650552948748285</v>
      </c>
      <c r="AU68" s="18">
        <f t="shared" si="161"/>
        <v>2.7170193042181312</v>
      </c>
      <c r="AV68" s="18">
        <f t="shared" si="161"/>
        <v>2.3426002789093721</v>
      </c>
      <c r="AW68" s="18">
        <f t="shared" si="161"/>
        <v>2.7932056542913521</v>
      </c>
      <c r="AX68" s="18">
        <f t="shared" si="161"/>
        <v>3.0252041472795939</v>
      </c>
      <c r="AZ68" s="68">
        <f t="shared" si="121"/>
        <v>56.081755691200527</v>
      </c>
      <c r="BA68" s="69">
        <f t="shared" si="122"/>
        <v>85.206244650652366</v>
      </c>
      <c r="BB68" s="69">
        <f t="shared" si="123"/>
        <v>141.28800034185289</v>
      </c>
      <c r="BD68" t="str">
        <f t="shared" si="144"/>
        <v>82 Transport and mobile machine drivers and operatives</v>
      </c>
      <c r="BE68" s="18">
        <f t="shared" si="162"/>
        <v>3.2532576041646029</v>
      </c>
      <c r="BF68" s="18">
        <f t="shared" si="162"/>
        <v>3.8525518360772568</v>
      </c>
      <c r="BG68" s="18">
        <f t="shared" si="162"/>
        <v>3.667457297845834</v>
      </c>
      <c r="BH68" s="18">
        <f t="shared" si="162"/>
        <v>4.3556934667034275</v>
      </c>
      <c r="BI68" s="18">
        <f t="shared" si="162"/>
        <v>5.1298970427185422</v>
      </c>
      <c r="BK68" s="68">
        <f t="shared" si="125"/>
        <v>47.305833598383082</v>
      </c>
      <c r="BL68" s="69">
        <f t="shared" si="126"/>
        <v>65.812673633740374</v>
      </c>
      <c r="BM68" s="69">
        <f t="shared" si="127"/>
        <v>113.11850723212346</v>
      </c>
      <c r="BO68" t="str">
        <f t="shared" si="145"/>
        <v>82 Transport and mobile machine drivers and operatives</v>
      </c>
      <c r="BP68" s="18">
        <f t="shared" si="163"/>
        <v>5.1320552533810746</v>
      </c>
      <c r="BQ68" s="18">
        <f t="shared" si="163"/>
        <v>6.0992801384360034</v>
      </c>
      <c r="BR68" s="18">
        <f t="shared" si="163"/>
        <v>5.8716351572176348</v>
      </c>
      <c r="BS68" s="18">
        <f t="shared" si="163"/>
        <v>6.9502167464408906</v>
      </c>
      <c r="BT68" s="18">
        <f t="shared" si="163"/>
        <v>8.2636008030127783</v>
      </c>
      <c r="BV68" s="68">
        <f t="shared" si="129"/>
        <v>32.945516989976902</v>
      </c>
      <c r="BW68" s="69">
        <f t="shared" si="130"/>
        <v>71.495560623559939</v>
      </c>
      <c r="BX68" s="69">
        <f t="shared" si="131"/>
        <v>104.44107761353685</v>
      </c>
      <c r="BZ68" t="str">
        <f t="shared" si="146"/>
        <v>82 Transport and mobile machine drivers and operatives</v>
      </c>
      <c r="CA68" s="18">
        <f t="shared" si="164"/>
        <v>7.3272817470234397</v>
      </c>
      <c r="CB68" s="18">
        <f t="shared" si="164"/>
        <v>7.9126415921103588</v>
      </c>
      <c r="CC68" s="18">
        <f t="shared" si="164"/>
        <v>7.7691846910524731</v>
      </c>
      <c r="CD68" s="18">
        <f t="shared" si="164"/>
        <v>8.2520162774524071</v>
      </c>
      <c r="CE68" s="18">
        <f t="shared" si="164"/>
        <v>9.8345418217424907</v>
      </c>
      <c r="CG68" s="68">
        <f t="shared" si="133"/>
        <v>-30.040137432013054</v>
      </c>
      <c r="CH68" s="69">
        <f t="shared" si="134"/>
        <v>39.986649235332557</v>
      </c>
      <c r="CI68" s="69">
        <f t="shared" si="135"/>
        <v>9.9465118033195008</v>
      </c>
      <c r="CK68" t="str">
        <f t="shared" si="147"/>
        <v>82 Transport and mobile machine drivers and operatives</v>
      </c>
      <c r="CL68" s="18">
        <f t="shared" si="165"/>
        <v>8.5178034914730354</v>
      </c>
      <c r="CM68" s="18">
        <f t="shared" si="165"/>
        <v>11.191220850644793</v>
      </c>
      <c r="CN68" s="18">
        <f t="shared" si="165"/>
        <v>10.377951898605602</v>
      </c>
      <c r="CO68" s="18">
        <f t="shared" si="165"/>
        <v>10.628817463150149</v>
      </c>
      <c r="CP68" s="18">
        <f t="shared" si="165"/>
        <v>7.7750196071114219</v>
      </c>
      <c r="CR68" s="68">
        <f t="shared" si="137"/>
        <v>-69.615438677993822</v>
      </c>
      <c r="CS68" s="69">
        <f t="shared" si="138"/>
        <v>23.615112711866768</v>
      </c>
      <c r="CT68" s="69">
        <f t="shared" si="139"/>
        <v>-46.00032596612705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6.5239923746465327E-3</v>
      </c>
      <c r="C69" s="18">
        <f t="shared" si="157"/>
        <v>5.1811166905285123E-3</v>
      </c>
      <c r="D69" s="18">
        <f t="shared" si="157"/>
        <v>4.2377616262987009E-3</v>
      </c>
      <c r="E69" s="18">
        <f t="shared" si="157"/>
        <v>4.0497030321672801E-3</v>
      </c>
      <c r="F69" s="18">
        <f t="shared" si="157"/>
        <v>4.6650047221570377E-3</v>
      </c>
      <c r="H69" s="68">
        <f t="shared" si="105"/>
        <v>111.33228506992904</v>
      </c>
      <c r="I69" s="69">
        <f t="shared" si="106"/>
        <v>86.40635254816624</v>
      </c>
      <c r="J69" s="69">
        <f t="shared" si="107"/>
        <v>197.73863761809528</v>
      </c>
      <c r="L69" t="str">
        <f t="shared" si="140"/>
        <v>91 Elementary trades and related occupations</v>
      </c>
      <c r="M69" s="18">
        <f t="shared" si="158"/>
        <v>0.30224998167359107</v>
      </c>
      <c r="N69" s="18">
        <f t="shared" si="158"/>
        <v>0.2667940586225892</v>
      </c>
      <c r="O69" s="18">
        <f t="shared" si="158"/>
        <v>0.18055174212655928</v>
      </c>
      <c r="P69" s="18">
        <f t="shared" si="158"/>
        <v>0.19619200068715856</v>
      </c>
      <c r="Q69" s="18">
        <f t="shared" si="158"/>
        <v>0.249785647141505</v>
      </c>
      <c r="S69" s="68">
        <f t="shared" si="109"/>
        <v>162.97646856948992</v>
      </c>
      <c r="T69" s="69">
        <f t="shared" si="110"/>
        <v>90.153434920858459</v>
      </c>
      <c r="U69" s="69">
        <f t="shared" si="111"/>
        <v>253.1299034903484</v>
      </c>
      <c r="W69" t="str">
        <f t="shared" si="141"/>
        <v>91 Elementary trades and related occupations</v>
      </c>
      <c r="X69" s="18">
        <f t="shared" si="159"/>
        <v>0.46382737861205153</v>
      </c>
      <c r="Y69" s="18">
        <f t="shared" si="159"/>
        <v>0.38443542682838128</v>
      </c>
      <c r="Z69" s="18">
        <f t="shared" si="159"/>
        <v>0.31023995594195253</v>
      </c>
      <c r="AA69" s="18">
        <f t="shared" si="159"/>
        <v>0.30098565632142604</v>
      </c>
      <c r="AB69" s="18">
        <f t="shared" si="159"/>
        <v>0.31582877226818346</v>
      </c>
      <c r="AD69" s="68">
        <f t="shared" si="113"/>
        <v>26.55872692158589</v>
      </c>
      <c r="AE69" s="69">
        <f t="shared" si="114"/>
        <v>70.085500972032875</v>
      </c>
      <c r="AF69" s="69">
        <f t="shared" si="115"/>
        <v>96.644227893618776</v>
      </c>
      <c r="AH69" t="str">
        <f t="shared" si="142"/>
        <v>91 Elementary trades and related occupations</v>
      </c>
      <c r="AI69" s="18">
        <f t="shared" si="160"/>
        <v>1.0516669657856681</v>
      </c>
      <c r="AJ69" s="18">
        <f t="shared" si="160"/>
        <v>0.9655334972456161</v>
      </c>
      <c r="AK69" s="18">
        <f t="shared" si="160"/>
        <v>0.72975125328971646</v>
      </c>
      <c r="AL69" s="18">
        <f t="shared" si="160"/>
        <v>0.78380176959305048</v>
      </c>
      <c r="AM69" s="18">
        <f t="shared" si="160"/>
        <v>0.90489062308439816</v>
      </c>
      <c r="AO69" s="68">
        <f t="shared" si="117"/>
        <v>38.558686851095928</v>
      </c>
      <c r="AP69" s="69">
        <f t="shared" si="118"/>
        <v>71.015162722830155</v>
      </c>
      <c r="AQ69" s="69">
        <f t="shared" si="119"/>
        <v>109.57384957392608</v>
      </c>
      <c r="AS69" t="str">
        <f t="shared" si="143"/>
        <v>91 Elementary trades and related occupations</v>
      </c>
      <c r="AT69" s="18">
        <f t="shared" si="161"/>
        <v>1.1922368238167478</v>
      </c>
      <c r="AU69" s="18">
        <f t="shared" si="161"/>
        <v>1.0269977552961587</v>
      </c>
      <c r="AV69" s="18">
        <f t="shared" si="161"/>
        <v>0.87226840930226313</v>
      </c>
      <c r="AW69" s="18">
        <f t="shared" si="161"/>
        <v>0.86809124261762993</v>
      </c>
      <c r="AX69" s="18">
        <f t="shared" si="161"/>
        <v>0.87935757054995922</v>
      </c>
      <c r="AZ69" s="68">
        <f t="shared" si="121"/>
        <v>21.845924632840532</v>
      </c>
      <c r="BA69" s="69">
        <f t="shared" si="122"/>
        <v>60.170939469093994</v>
      </c>
      <c r="BB69" s="69">
        <f t="shared" si="123"/>
        <v>82.01686410193453</v>
      </c>
      <c r="BD69" t="str">
        <f t="shared" si="144"/>
        <v>91 Elementary trades and related occupations</v>
      </c>
      <c r="BE69" s="18">
        <f t="shared" si="162"/>
        <v>1.4415792777939422</v>
      </c>
      <c r="BF69" s="18">
        <f t="shared" si="162"/>
        <v>1.3052386706011396</v>
      </c>
      <c r="BG69" s="18">
        <f t="shared" si="162"/>
        <v>1.1370524251995282</v>
      </c>
      <c r="BH69" s="18">
        <f t="shared" si="162"/>
        <v>1.1196665247408697</v>
      </c>
      <c r="BI69" s="18">
        <f t="shared" si="162"/>
        <v>1.3367635134856324</v>
      </c>
      <c r="BK69" s="68">
        <f t="shared" si="125"/>
        <v>23.808498683010175</v>
      </c>
      <c r="BL69" s="69">
        <f t="shared" si="126"/>
        <v>38.442686585834863</v>
      </c>
      <c r="BM69" s="69">
        <f t="shared" si="127"/>
        <v>62.251185268845042</v>
      </c>
      <c r="BO69" t="str">
        <f t="shared" si="145"/>
        <v>91 Elementary trades and related occupations</v>
      </c>
      <c r="BP69" s="18">
        <f t="shared" si="163"/>
        <v>2.3920990772987043</v>
      </c>
      <c r="BQ69" s="18">
        <f t="shared" si="163"/>
        <v>2.1609511565561568</v>
      </c>
      <c r="BR69" s="18">
        <f t="shared" si="163"/>
        <v>2.0642633888056894</v>
      </c>
      <c r="BS69" s="18">
        <f t="shared" si="163"/>
        <v>1.8978407107663149</v>
      </c>
      <c r="BT69" s="18">
        <f t="shared" si="163"/>
        <v>2.1645123173225134</v>
      </c>
      <c r="BV69" s="68">
        <f t="shared" si="129"/>
        <v>-0.94911010487083747</v>
      </c>
      <c r="BW69" s="69">
        <f t="shared" si="130"/>
        <v>38.331903236785351</v>
      </c>
      <c r="BX69" s="69">
        <f t="shared" si="131"/>
        <v>37.382793131914518</v>
      </c>
      <c r="BZ69" t="str">
        <f t="shared" si="146"/>
        <v>91 Elementary trades and related occupations</v>
      </c>
      <c r="CA69" s="18">
        <f t="shared" si="164"/>
        <v>4.7213777192046296</v>
      </c>
      <c r="CB69" s="18">
        <f t="shared" si="164"/>
        <v>4.4199174939171098</v>
      </c>
      <c r="CC69" s="18">
        <f t="shared" si="164"/>
        <v>4.1439713803934302</v>
      </c>
      <c r="CD69" s="18">
        <f t="shared" si="164"/>
        <v>3.7142288384533542</v>
      </c>
      <c r="CE69" s="18">
        <f t="shared" si="164"/>
        <v>4.5239870574179539</v>
      </c>
      <c r="CG69" s="68">
        <f t="shared" si="133"/>
        <v>-39.664228783361921</v>
      </c>
      <c r="CH69" s="69">
        <f t="shared" si="134"/>
        <v>29.620208057339614</v>
      </c>
      <c r="CI69" s="69">
        <f t="shared" si="135"/>
        <v>-10.044020726022305</v>
      </c>
      <c r="CK69" t="str">
        <f t="shared" si="147"/>
        <v>91 Elementary trades and related occupations</v>
      </c>
      <c r="CL69" s="18">
        <f t="shared" si="165"/>
        <v>6.4890528966316907</v>
      </c>
      <c r="CM69" s="18">
        <f t="shared" si="165"/>
        <v>5.7850885528028382</v>
      </c>
      <c r="CN69" s="18">
        <f t="shared" si="165"/>
        <v>5.5699050463416535</v>
      </c>
      <c r="CO69" s="18">
        <f t="shared" si="165"/>
        <v>5.1918835051389198</v>
      </c>
      <c r="CP69" s="18">
        <f t="shared" si="165"/>
        <v>5.3655699746355223</v>
      </c>
      <c r="CR69" s="68">
        <f t="shared" si="137"/>
        <v>-60.931098295285544</v>
      </c>
      <c r="CS69" s="69">
        <f t="shared" si="138"/>
        <v>18.578913770677914</v>
      </c>
      <c r="CT69" s="69">
        <f t="shared" si="139"/>
        <v>-42.35218452460763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0.45375584530104918</v>
      </c>
      <c r="C70" s="18">
        <f t="shared" si="157"/>
        <v>0.59932939323145751</v>
      </c>
      <c r="D70" s="18">
        <f t="shared" si="157"/>
        <v>0.53144997414829254</v>
      </c>
      <c r="E70" s="18">
        <f t="shared" si="157"/>
        <v>0.6289351340723478</v>
      </c>
      <c r="F70" s="18">
        <f t="shared" si="157"/>
        <v>0.71658134366662107</v>
      </c>
      <c r="H70" s="68">
        <f t="shared" si="105"/>
        <v>158.85311290279316</v>
      </c>
      <c r="I70" s="69">
        <f t="shared" si="106"/>
        <v>94.353308122993269</v>
      </c>
      <c r="J70" s="69">
        <f t="shared" si="107"/>
        <v>253.20642102578645</v>
      </c>
      <c r="L70" t="str">
        <f t="shared" ref="L70" si="166">A70</f>
        <v>92 Elementary administration and service occupations</v>
      </c>
      <c r="M70" s="18">
        <f t="shared" si="158"/>
        <v>1.787047895378268</v>
      </c>
      <c r="N70" s="18">
        <f t="shared" si="158"/>
        <v>2.1486619365926543</v>
      </c>
      <c r="O70" s="18">
        <f t="shared" si="158"/>
        <v>2.0234109175847124</v>
      </c>
      <c r="P70" s="18">
        <f t="shared" si="158"/>
        <v>2.4329861305863312</v>
      </c>
      <c r="Q70" s="18">
        <f t="shared" si="158"/>
        <v>3.3031630675584602</v>
      </c>
      <c r="S70" s="68">
        <f t="shared" si="109"/>
        <v>210.31089045404431</v>
      </c>
      <c r="T70" s="69">
        <f t="shared" si="110"/>
        <v>106.82377326975474</v>
      </c>
      <c r="U70" s="69">
        <f t="shared" si="111"/>
        <v>317.13466372379906</v>
      </c>
      <c r="W70" t="str">
        <f t="shared" ref="W70" si="167">A70</f>
        <v>92 Elementary administration and service occupations</v>
      </c>
      <c r="X70" s="18">
        <f t="shared" si="159"/>
        <v>3.1434522883729126</v>
      </c>
      <c r="Y70" s="18">
        <f t="shared" si="159"/>
        <v>3.6636991686610982</v>
      </c>
      <c r="Z70" s="18">
        <f t="shared" si="159"/>
        <v>3.6008081360896456</v>
      </c>
      <c r="AA70" s="18">
        <f t="shared" si="159"/>
        <v>4.1540647852721122</v>
      </c>
      <c r="AB70" s="18">
        <f t="shared" si="159"/>
        <v>4.8497330923835094</v>
      </c>
      <c r="AD70" s="68">
        <f t="shared" si="113"/>
        <v>67.43875723574682</v>
      </c>
      <c r="AE70" s="69">
        <f t="shared" si="114"/>
        <v>88.652775372231304</v>
      </c>
      <c r="AF70" s="69">
        <f t="shared" si="115"/>
        <v>156.09153260797814</v>
      </c>
      <c r="AH70" t="str">
        <f t="shared" ref="AH70" si="168">L70</f>
        <v>92 Elementary administration and service occupations</v>
      </c>
      <c r="AI70" s="18">
        <f t="shared" si="160"/>
        <v>4.6320186833813191</v>
      </c>
      <c r="AJ70" s="18">
        <f t="shared" si="160"/>
        <v>5.9049027060288077</v>
      </c>
      <c r="AK70" s="18">
        <f t="shared" si="160"/>
        <v>5.75085950681233</v>
      </c>
      <c r="AL70" s="18">
        <f t="shared" si="160"/>
        <v>7.0623931355359701</v>
      </c>
      <c r="AM70" s="18">
        <f t="shared" si="160"/>
        <v>8.89484415598303</v>
      </c>
      <c r="AO70" s="68">
        <f t="shared" si="117"/>
        <v>72.829592458198547</v>
      </c>
      <c r="AP70" s="69">
        <f t="shared" si="118"/>
        <v>82.827673582697528</v>
      </c>
      <c r="AQ70" s="69">
        <f t="shared" si="119"/>
        <v>155.65726604089608</v>
      </c>
      <c r="AS70" t="str">
        <f t="shared" ref="AS70" si="169">W70</f>
        <v>92 Elementary administration and service occupations</v>
      </c>
      <c r="AT70" s="18">
        <f t="shared" si="161"/>
        <v>4.6979955398168194</v>
      </c>
      <c r="AU70" s="18">
        <f t="shared" si="161"/>
        <v>5.2309030883153449</v>
      </c>
      <c r="AV70" s="18">
        <f t="shared" si="161"/>
        <v>5.2634361082496879</v>
      </c>
      <c r="AW70" s="18">
        <f t="shared" si="161"/>
        <v>6.0918990443493959</v>
      </c>
      <c r="AX70" s="18">
        <f t="shared" si="161"/>
        <v>7.422921527678886</v>
      </c>
      <c r="AZ70" s="68">
        <f t="shared" si="121"/>
        <v>70.451630142300601</v>
      </c>
      <c r="BA70" s="69">
        <f t="shared" si="122"/>
        <v>84.211053484958285</v>
      </c>
      <c r="BB70" s="69">
        <f t="shared" si="123"/>
        <v>154.66268362725887</v>
      </c>
      <c r="BD70" t="str">
        <f t="shared" ref="BD70" si="170">AH70</f>
        <v>92 Elementary administration and service occupations</v>
      </c>
      <c r="BE70" s="18">
        <f t="shared" si="162"/>
        <v>7.4025204605873469</v>
      </c>
      <c r="BF70" s="18">
        <f t="shared" si="162"/>
        <v>7.33426108727034</v>
      </c>
      <c r="BG70" s="18">
        <f t="shared" si="162"/>
        <v>7.039428212651841</v>
      </c>
      <c r="BH70" s="18">
        <f t="shared" si="162"/>
        <v>6.932014511117826</v>
      </c>
      <c r="BI70" s="18">
        <f t="shared" si="162"/>
        <v>6.4329697258848419</v>
      </c>
      <c r="BK70" s="68">
        <f t="shared" si="125"/>
        <v>-3.761136390582493</v>
      </c>
      <c r="BL70" s="69">
        <f t="shared" si="126"/>
        <v>49.767759272515065</v>
      </c>
      <c r="BM70" s="69">
        <f t="shared" si="127"/>
        <v>46.006622881932572</v>
      </c>
      <c r="BO70" t="str">
        <f t="shared" ref="BO70" si="171">AS70</f>
        <v>92 Elementary administration and service occupations</v>
      </c>
      <c r="BP70" s="18">
        <f t="shared" si="163"/>
        <v>12.090518561322156</v>
      </c>
      <c r="BQ70" s="18">
        <f t="shared" si="163"/>
        <v>13.943101532948221</v>
      </c>
      <c r="BR70" s="18">
        <f t="shared" si="163"/>
        <v>13.140354612570231</v>
      </c>
      <c r="BS70" s="18">
        <f t="shared" si="163"/>
        <v>14.250723261436995</v>
      </c>
      <c r="BT70" s="18">
        <f t="shared" si="163"/>
        <v>15.235296536132232</v>
      </c>
      <c r="BV70" s="68">
        <f t="shared" si="129"/>
        <v>9.5234854968515155</v>
      </c>
      <c r="BW70" s="69">
        <f t="shared" si="130"/>
        <v>56.633228707114469</v>
      </c>
      <c r="BX70" s="69">
        <f t="shared" si="131"/>
        <v>66.15671420396599</v>
      </c>
      <c r="BZ70" t="str">
        <f t="shared" ref="BZ70" si="172">BD70</f>
        <v>92 Elementary administration and service occupations</v>
      </c>
      <c r="CA70" s="18">
        <f t="shared" si="164"/>
        <v>16.044984606255014</v>
      </c>
      <c r="CB70" s="18">
        <f t="shared" si="164"/>
        <v>19.070113274531984</v>
      </c>
      <c r="CC70" s="18">
        <f t="shared" si="164"/>
        <v>17.848975945491794</v>
      </c>
      <c r="CD70" s="18">
        <f t="shared" si="164"/>
        <v>19.163972303199735</v>
      </c>
      <c r="CE70" s="18">
        <f t="shared" si="164"/>
        <v>20.436529601177909</v>
      </c>
      <c r="CG70" s="68">
        <f t="shared" si="133"/>
        <v>-36.720344484651029</v>
      </c>
      <c r="CH70" s="69">
        <f t="shared" si="134"/>
        <v>34.793052468767527</v>
      </c>
      <c r="CI70" s="69">
        <f t="shared" si="135"/>
        <v>-1.927292015883507</v>
      </c>
      <c r="CK70" t="str">
        <f t="shared" ref="CK70" si="173">BO70</f>
        <v>92 Elementary administration and service occupations</v>
      </c>
      <c r="CL70" s="18">
        <f t="shared" si="165"/>
        <v>21.380031075194765</v>
      </c>
      <c r="CM70" s="18">
        <f t="shared" si="165"/>
        <v>20.042775455070522</v>
      </c>
      <c r="CN70" s="18">
        <f t="shared" si="165"/>
        <v>19.707442856615522</v>
      </c>
      <c r="CO70" s="18">
        <f t="shared" si="165"/>
        <v>19.098030018908535</v>
      </c>
      <c r="CP70" s="18">
        <f t="shared" si="165"/>
        <v>16.675198207384515</v>
      </c>
      <c r="CR70" s="68">
        <f t="shared" si="137"/>
        <v>-65.683431021276178</v>
      </c>
      <c r="CS70" s="69">
        <f t="shared" si="138"/>
        <v>17.317777952685905</v>
      </c>
      <c r="CT70" s="69">
        <f t="shared" si="139"/>
        <v>-48.365653068590277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91.977479425414316</v>
      </c>
      <c r="I72" s="67">
        <f>IF(D35&gt;0,I35/D35*100,0)</f>
        <v>68.150145673120477</v>
      </c>
      <c r="J72" s="67">
        <f t="shared" ref="J72" si="175">IF(D35&gt;0,(J35/D35)*100,0)</f>
        <v>160.12762509853479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90.086420424363283</v>
      </c>
      <c r="T72" s="67">
        <f t="shared" ref="T72" si="177">IF(O35&gt;0,T35/O35*100,0)</f>
        <v>70.60829592207017</v>
      </c>
      <c r="U72" s="67">
        <f t="shared" ref="U72" si="178">IF(O35&gt;0,(U35/O35)*100,0)</f>
        <v>160.69471634643344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24.319179605593554</v>
      </c>
      <c r="AE72" s="67">
        <f t="shared" ref="AE72" si="180">IF(Z35&gt;0,AE35/Z35*100,0)</f>
        <v>61.951992385950504</v>
      </c>
      <c r="AF72" s="67">
        <f t="shared" ref="AF72" si="181">IF(Z35&gt;0,(AF35/Z35)*100,0)</f>
        <v>86.271171991544065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11.740991457189498</v>
      </c>
      <c r="AP72" s="67">
        <f t="shared" ref="AP72" si="183">IF(AK35&gt;0,AP35/AK35*100,0)</f>
        <v>55.662568098380859</v>
      </c>
      <c r="AQ72" s="67">
        <f t="shared" ref="AQ72" si="184">IF(AK35&gt;0,(AQ35/AK35)*100,0)</f>
        <v>67.403559555570354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20.863633200975539</v>
      </c>
      <c r="BA72" s="67">
        <f t="shared" ref="BA72" si="186">IF(AV35&gt;0,BA35/AV35*100,0)</f>
        <v>56.651468631663306</v>
      </c>
      <c r="BB72" s="67">
        <f t="shared" ref="BB72" si="187">IF(AV35&gt;0,(BB35/AV35)*100,0)</f>
        <v>77.515101832638848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5.3116368509727376</v>
      </c>
      <c r="BL72" s="67">
        <f t="shared" ref="BL72" si="189">IF(BG35&gt;0,BL35/BG35*100,0)</f>
        <v>46.432328087287964</v>
      </c>
      <c r="BM72" s="67">
        <f t="shared" ref="BM72" si="190">IF(BG35&gt;0,(BM35/BG35)*100,0)</f>
        <v>51.743964938260703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-5.5366310448799174</v>
      </c>
      <c r="BW72" s="67">
        <f t="shared" ref="BW72" si="192">IF(BR35&gt;0,BW35/BR35*100,0)</f>
        <v>48.084962844708734</v>
      </c>
      <c r="BX72" s="67">
        <f t="shared" ref="BX72" si="193">IF(BR35&gt;0,(BX35/BR35)*100,0)</f>
        <v>42.548331799828816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-44.732443757604976</v>
      </c>
      <c r="CH72" s="67">
        <f t="shared" ref="CH72" si="195">IF(CC35&gt;0,CH35/CC35*100,0)</f>
        <v>31.263902367796298</v>
      </c>
      <c r="CI72" s="67">
        <f t="shared" ref="CI72" si="196">IF(CC35&gt;0,(CI35/CC35)*100,0)</f>
        <v>-13.468541389808685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-59.443251362144963</v>
      </c>
      <c r="CS72" s="67">
        <f t="shared" ref="CS72" si="198">IF(CN35&gt;0,CS35/CN35*100,0)</f>
        <v>20.148417022147576</v>
      </c>
      <c r="CT72" s="67">
        <f t="shared" ref="CT72" si="199">IF(CN35&gt;0,(CT35/CN35)*100,0)</f>
        <v>-39.294834339997394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Worcestershire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Worcestershire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Worcestershire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Worcestershire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Worcestershire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Worcestershire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Worcestershire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Worcestershire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Worcestershire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8.967657750596203</v>
      </c>
      <c r="C82" s="18">
        <f t="shared" si="210"/>
        <v>-7.1227188656635576</v>
      </c>
      <c r="D82" s="18">
        <f t="shared" si="210"/>
        <v>3.8399611696390501</v>
      </c>
      <c r="E82" s="18">
        <f t="shared" si="210"/>
        <v>4.518789416658997</v>
      </c>
      <c r="F82" s="18">
        <f t="shared" ref="F82:F107" si="211">IF(AND(F$6-C$6 &lt;&gt; 0,C8&lt;&gt;0,F8&lt;&gt;0),(EXP(LN(F8/C8)/(F$6-C$6))-1)*100,0)</f>
        <v>3.5391837085955391</v>
      </c>
      <c r="H82" s="18">
        <f t="shared" ref="H82:H107" si="212">IF($F$6-$D$6 &lt;&gt; 0,(EXP(LN(1+(H45/100))/($F$6-$D$6))-1)*100,0)</f>
        <v>4.292021686707459</v>
      </c>
      <c r="I82" s="18">
        <f t="shared" ref="I82:I107" si="213">IF(D8&gt;0,((1+(I8/D8))^(1/($F$6-$D$6))-1)*100,0)</f>
        <v>3.6344519780871387</v>
      </c>
      <c r="J82" s="18">
        <f t="shared" ref="J82:J107" si="214">IF($F$6-$D$6 &lt;&gt; 0,(EXP(LN(1+(J45/100))/($F$6-$D$6))-1)*100,0)</f>
        <v>6.5406322498207325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12.215877616558334</v>
      </c>
      <c r="N82" s="18">
        <f t="shared" si="215"/>
        <v>-3.5621570075171749</v>
      </c>
      <c r="O82" s="18">
        <f t="shared" si="215"/>
        <v>3.1917449815318966</v>
      </c>
      <c r="P82" s="18">
        <f t="shared" si="215"/>
        <v>4.3473904763617455</v>
      </c>
      <c r="Q82" s="18">
        <f t="shared" ref="Q82:Q107" si="216">IF(AND(Q$6-N$6 &lt;&gt; 0,N8&lt;&gt;0,Q8&lt;&gt;0),(EXP(LN(Q8/N8)/(Q$6-N$6))-1)*100,0)</f>
        <v>3.4738271133289533</v>
      </c>
      <c r="S82" s="18">
        <f t="shared" ref="S82:S107" si="217">IF($F$6-$D$6 &lt;&gt; 0,(EXP(LN(1+(S45/100))/($F$6-$D$6))-1)*100,0)</f>
        <v>3.9607444128344271</v>
      </c>
      <c r="T82" s="18">
        <f t="shared" ref="T82:T107" si="218">IF(O8&gt;0,((1+(T8/O8))^(1/($F$6-$D$6))-1)*100,0)</f>
        <v>3.5665550131321222</v>
      </c>
      <c r="U82" s="18">
        <f t="shared" ref="U82:U107" si="219">IF($F$6-$D$6 &lt;&gt; 0,(EXP(LN(1+(U45/100))/($F$6-$D$6))-1)*100,0)</f>
        <v>6.2488560942749238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2.9006956597275035</v>
      </c>
      <c r="Y82" s="18">
        <f t="shared" si="220"/>
        <v>7.0089132416393252</v>
      </c>
      <c r="Z82" s="18">
        <f t="shared" si="220"/>
        <v>-0.64700585607982974</v>
      </c>
      <c r="AA82" s="18">
        <f t="shared" si="220"/>
        <v>1.4648552741341136</v>
      </c>
      <c r="AB82" s="18">
        <f t="shared" ref="AB82:AB107" si="221">IF(AND(AB$6-Y$6 &lt;&gt; 0,Y8&lt;&gt;0,AB8&lt;&gt;0),(EXP(LN(AB8/Y8)/(AB$6-Y$6))-1)*100,0)</f>
        <v>1.1358367961446625</v>
      </c>
      <c r="AD82" s="18">
        <f t="shared" ref="AD82:AD107" si="222">IF($F$6-$D$6 &lt;&gt; 0,(EXP(LN(1+(AD45/100))/($F$6-$D$6))-1)*100,0)</f>
        <v>0.75596032888385345</v>
      </c>
      <c r="AE82" s="18">
        <f t="shared" ref="AE82:AE107" si="223">IF(Z8&gt;0,((1+(AE8/Z8))^(1/($F$6-$D$6))-1)*100,0)</f>
        <v>3.1479888152476043</v>
      </c>
      <c r="AF82" s="18">
        <f t="shared" ref="AF82:AF107" si="224">IF($F$6-$D$6 &lt;&gt; 0,(EXP(LN(1+(AF45/100))/($F$6-$D$6))-1)*100,0)</f>
        <v>3.6473300095874794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1.6198237471069188</v>
      </c>
      <c r="AJ82" s="18">
        <f t="shared" si="225"/>
        <v>10.554580189904916</v>
      </c>
      <c r="AK82" s="18">
        <f t="shared" si="225"/>
        <v>-1.7985319958412016</v>
      </c>
      <c r="AL82" s="18">
        <f t="shared" si="225"/>
        <v>0.87294928187513499</v>
      </c>
      <c r="AM82" s="18">
        <f t="shared" ref="AM82:AM107" si="226">IF(AND(AM$6-AJ$6 &lt;&gt; 0,AJ8&lt;&gt;0,AM8&lt;&gt;0),(EXP(LN(AM8/AJ8)/(AM$6-AJ$6))-1)*100,0)</f>
        <v>0.60501130908574563</v>
      </c>
      <c r="AO82" s="18">
        <f t="shared" ref="AO82:AO107" si="227">IF($F$6-$D$6 &lt;&gt; 0,(EXP(LN(1+(AO45/100))/($F$6-$D$6))-1)*100,0)</f>
        <v>-2.5523389646819883E-2</v>
      </c>
      <c r="AP82" s="18">
        <f t="shared" ref="AP82:AP107" si="228">IF(AK8&gt;0,((1+(AP8/AK8))^(1/($F$6-$D$6))-1)*100,0)</f>
        <v>2.7866956215830685</v>
      </c>
      <c r="AQ82" s="18">
        <f t="shared" ref="AQ82:AQ107" si="229">IF($F$6-$D$6 &lt;&gt; 0,(EXP(LN(1+(AQ45/100))/($F$6-$D$6))-1)*100,0)</f>
        <v>2.7693352382806236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1.9677310662206349</v>
      </c>
      <c r="AU82" s="18">
        <f t="shared" si="230"/>
        <v>6.333895554867941</v>
      </c>
      <c r="AV82" s="18">
        <f t="shared" si="230"/>
        <v>-2.1293722967753892</v>
      </c>
      <c r="AW82" s="18">
        <f t="shared" si="230"/>
        <v>0.81262218935269637</v>
      </c>
      <c r="AX82" s="18">
        <f t="shared" ref="AX82:AX107" si="231">IF(AND(AX$6-AU$6 &lt;&gt; 0,AU8&lt;&gt;0,AX8&lt;&gt;0),(EXP(LN(AX8/AU8)/(AX$6-AU$6))-1)*100,0)</f>
        <v>0.21729330450532824</v>
      </c>
      <c r="AZ82" s="18">
        <f t="shared" ref="AZ82:AZ107" si="232">IF($F$6-$D$6 &lt;&gt; 0,(EXP(LN(1+(AZ45/100))/($F$6-$D$6))-1)*100,0)</f>
        <v>-0.17773989002469737</v>
      </c>
      <c r="BA82" s="18">
        <f t="shared" ref="BA82:BA107" si="233">IF(AV8&gt;0,((1+(BA8/AV8))^(1/($F$6-$D$6))-1)*100,0)</f>
        <v>2.7501367688019807</v>
      </c>
      <c r="BB82" s="18">
        <f t="shared" ref="BB82:BB107" si="234">IF($F$6-$D$6 &lt;&gt; 0,(EXP(LN(1+(BB45/100))/($F$6-$D$6))-1)*100,0)</f>
        <v>2.6290730003101004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6.8172409054881866</v>
      </c>
      <c r="BF82" s="18">
        <f t="shared" si="235"/>
        <v>1.7867285328393434</v>
      </c>
      <c r="BG82" s="18">
        <f t="shared" si="235"/>
        <v>-1.8470906149123389</v>
      </c>
      <c r="BH82" s="18">
        <f t="shared" si="235"/>
        <v>0.76650856898616837</v>
      </c>
      <c r="BI82" s="18">
        <f t="shared" ref="BI82:BI107" si="236">IF(AND(BI$6-BF$6 &lt;&gt; 0,BF8&lt;&gt;0,BI8&lt;&gt;0),(EXP(LN(BI8/BF8)/(BI$6-BF$6))-1)*100,0)</f>
        <v>5.3126787230128869E-3</v>
      </c>
      <c r="BK82" s="18">
        <f t="shared" ref="BK82:BK107" si="237">IF($F$6-$D$6 &lt;&gt; 0,(EXP(LN(1+(BK45/100))/($F$6-$D$6))-1)*100,0)</f>
        <v>-0.11233376211258195</v>
      </c>
      <c r="BL82" s="18">
        <f t="shared" ref="BL82:BL107" si="238">IF(BG8&gt;0,((1+(BL8/BG8))^(1/($F$6-$D$6))-1)*100,0)</f>
        <v>2.3671330418120862</v>
      </c>
      <c r="BM82" s="18">
        <f t="shared" ref="BM82:BM107" si="239">IF($F$6-$D$6 &lt;&gt; 0,(EXP(LN(1+(BM45/100))/($F$6-$D$6))-1)*100,0)</f>
        <v>2.2863634268368571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4.4227737959876778</v>
      </c>
      <c r="BQ82" s="18">
        <f t="shared" si="240"/>
        <v>-7.089238306526191</v>
      </c>
      <c r="BR82" s="18">
        <f t="shared" si="240"/>
        <v>-1.8758887499563337</v>
      </c>
      <c r="BS82" s="18">
        <f t="shared" si="240"/>
        <v>-1.2444239564605719</v>
      </c>
      <c r="BT82" s="18">
        <f t="shared" ref="BT82:BT107" si="241">IF(AND(BT$6-BQ$6 &lt;&gt; 0,BQ8&lt;&gt;0,BT8&lt;&gt;0),(EXP(LN(BT8/BQ8)/(BT$6-BQ$6))-1)*100,0)</f>
        <v>-1.8172797570418009</v>
      </c>
      <c r="BV82" s="18">
        <f t="shared" ref="BV82:BV107" si="242">IF($F$6-$D$6 &lt;&gt; 0,(EXP(LN(1+(BV45/100))/($F$6-$D$6))-1)*100,0)</f>
        <v>-1.4553624575234902</v>
      </c>
      <c r="BW82" s="18">
        <f t="shared" ref="BW82:BW107" si="243">IF(BR8&gt;0,((1+(BW8/BR8))^(1/($F$6-$D$6))-1)*100,0)</f>
        <v>2.4039956539669394</v>
      </c>
      <c r="BX82" s="18">
        <f t="shared" ref="BX82:BX107" si="244">IF($F$6-$D$6 &lt;&gt; 0,(EXP(LN(1+(BX45/100))/($F$6-$D$6))-1)*100,0)</f>
        <v>1.3933729722320098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2.5797486938797354</v>
      </c>
      <c r="CB82" s="18">
        <f t="shared" si="245"/>
        <v>3.5840219603642476</v>
      </c>
      <c r="CC82" s="18">
        <f t="shared" si="245"/>
        <v>-4.0100170176315171</v>
      </c>
      <c r="CD82" s="18">
        <f t="shared" si="245"/>
        <v>-2.9576588403209758</v>
      </c>
      <c r="CE82" s="18">
        <f t="shared" ref="CE82:CE107" si="246">IF(AND(CE$6-CB$6 &lt;&gt; 0,CB8&lt;&gt;0,CE8&lt;&gt;0),(EXP(LN(CE8/CB8)/(CE$6-CB$6))-1)*100,0)</f>
        <v>-2.8926310679952327</v>
      </c>
      <c r="CG82" s="18">
        <f t="shared" ref="CG82:CG107" si="247">IF($F$6-$D$6 &lt;&gt; 0,(EXP(LN(1+(CG45/100))/($F$6-$D$6))-1)*100,0)</f>
        <v>-3.3097206064530482</v>
      </c>
      <c r="CH82" s="18">
        <f t="shared" ref="CH82:CH107" si="248">IF(CC8&gt;0,((1+(CH8/CC8))^(1/($F$6-$D$6))-1)*100,0)</f>
        <v>1.9901174829975998</v>
      </c>
      <c r="CI82" s="18">
        <f t="shared" ref="CI82:CI107" si="249">IF($F$6-$D$6 &lt;&gt; 0,(EXP(LN(1+(CI45/100))/($F$6-$D$6))-1)*100,0)</f>
        <v>-0.35884897721578657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2.9082624287566805</v>
      </c>
      <c r="CM82" s="18">
        <f t="shared" si="250"/>
        <v>9.3733992206880945</v>
      </c>
      <c r="CN82" s="18">
        <f t="shared" si="250"/>
        <v>-9.6306977827294027</v>
      </c>
      <c r="CO82" s="18">
        <f t="shared" si="250"/>
        <v>-2.2298016166038548</v>
      </c>
      <c r="CP82" s="18">
        <f t="shared" ref="CP82:CP107" si="251">IF(AND(CP$6-CM$6 &lt;&gt; 0,CM8&lt;&gt;0,CP8&lt;&gt;0),(EXP(LN(CP8/CM8)/(CP$6-CM$6))-1)*100,0)</f>
        <v>-3.9344701619596467</v>
      </c>
      <c r="CR82" s="18">
        <f t="shared" ref="CR82:CR107" si="252">IF($F$6-$D$6 &lt;&gt; 0,(EXP(LN(1+(CR45/100))/($F$6-$D$6))-1)*100,0)</f>
        <v>-4.7617718022497808</v>
      </c>
      <c r="CS82" s="18">
        <f t="shared" ref="CS82:CS107" si="253">IF(CN8&gt;0,((1+(CS8/CN8))^(1/($F$6-$D$6))-1)*100,0)</f>
        <v>1.272756212484949</v>
      </c>
      <c r="CT82" s="18">
        <f t="shared" ref="CT82:CT107" si="254">IF($F$6-$D$6 &lt;&gt; 0,(EXP(LN(1+(CT45/100))/($F$6-$D$6))-1)*100,0)</f>
        <v>-2.4441221599390994</v>
      </c>
    </row>
    <row r="83" spans="1:98" x14ac:dyDescent="0.2">
      <c r="A83" t="str">
        <f t="shared" si="209"/>
        <v>12 Other managers and proprietors</v>
      </c>
      <c r="B83" s="18">
        <f t="shared" si="210"/>
        <v>7.9529557856639732</v>
      </c>
      <c r="C83" s="18">
        <f t="shared" si="210"/>
        <v>-10.537490062986087</v>
      </c>
      <c r="D83" s="18">
        <f t="shared" si="210"/>
        <v>10.205411387501462</v>
      </c>
      <c r="E83" s="18">
        <f t="shared" si="210"/>
        <v>5.9622939676311937</v>
      </c>
      <c r="F83" s="18">
        <f t="shared" si="211"/>
        <v>6.1415865029529559</v>
      </c>
      <c r="H83" s="18">
        <f t="shared" si="212"/>
        <v>7.358196656271776</v>
      </c>
      <c r="I83" s="18">
        <f t="shared" si="213"/>
        <v>5.3524251026818126</v>
      </c>
      <c r="J83" s="18">
        <f t="shared" si="214"/>
        <v>9.8398723250334719</v>
      </c>
      <c r="L83" t="str">
        <f t="shared" ref="L83:L106" si="255">A83</f>
        <v>12 Other managers and proprietors</v>
      </c>
      <c r="M83" s="18">
        <f t="shared" si="215"/>
        <v>9.9154236379079173</v>
      </c>
      <c r="N83" s="18">
        <f t="shared" si="215"/>
        <v>1.0299207285048739</v>
      </c>
      <c r="O83" s="18">
        <f t="shared" si="215"/>
        <v>9.6839568748968254</v>
      </c>
      <c r="P83" s="18">
        <f t="shared" si="215"/>
        <v>5.9408964039786349</v>
      </c>
      <c r="Q83" s="18">
        <f t="shared" si="216"/>
        <v>6.7794364665891615</v>
      </c>
      <c r="S83" s="18">
        <f t="shared" si="217"/>
        <v>7.1741707800104804</v>
      </c>
      <c r="T83" s="18">
        <f t="shared" si="218"/>
        <v>5.1329724295650525</v>
      </c>
      <c r="U83" s="18">
        <f t="shared" si="219"/>
        <v>9.583048988590015</v>
      </c>
      <c r="W83" t="str">
        <f t="shared" ref="W83:W106" si="256">A83</f>
        <v>12 Other managers and proprietors</v>
      </c>
      <c r="X83" s="18">
        <f t="shared" si="220"/>
        <v>1.3649343228009592</v>
      </c>
      <c r="Y83" s="18">
        <f t="shared" si="220"/>
        <v>13.273313135506992</v>
      </c>
      <c r="Z83" s="18">
        <f t="shared" si="220"/>
        <v>5.2921526299395616</v>
      </c>
      <c r="AA83" s="18">
        <f t="shared" si="220"/>
        <v>2.6269104839961921</v>
      </c>
      <c r="AB83" s="18">
        <f t="shared" si="221"/>
        <v>4.0926370627589304</v>
      </c>
      <c r="AD83" s="18">
        <f t="shared" si="222"/>
        <v>3.5077428432342517</v>
      </c>
      <c r="AE83" s="18">
        <f t="shared" si="223"/>
        <v>4.470623289075748</v>
      </c>
      <c r="AF83" s="18">
        <f t="shared" si="224"/>
        <v>6.5892696740107448</v>
      </c>
      <c r="AH83" t="str">
        <f t="shared" ref="AH83:AH106" si="257">L83</f>
        <v>12 Other managers and proprietors</v>
      </c>
      <c r="AI83" s="18">
        <f t="shared" si="225"/>
        <v>0.63673018709931029</v>
      </c>
      <c r="AJ83" s="18">
        <f t="shared" si="225"/>
        <v>19.137432093448268</v>
      </c>
      <c r="AK83" s="18">
        <f t="shared" si="225"/>
        <v>3.8028467770673702</v>
      </c>
      <c r="AL83" s="18">
        <f t="shared" si="225"/>
        <v>2.5604571813965249</v>
      </c>
      <c r="AM83" s="18">
        <f t="shared" si="226"/>
        <v>3.9156305730976948</v>
      </c>
      <c r="AO83" s="18">
        <f t="shared" si="227"/>
        <v>2.9729259913174655</v>
      </c>
      <c r="AP83" s="18">
        <f t="shared" si="228"/>
        <v>4.1875431440019595</v>
      </c>
      <c r="AQ83" s="18">
        <f t="shared" si="229"/>
        <v>6.0163639704285954</v>
      </c>
      <c r="AS83" t="str">
        <f t="shared" ref="AS83:AS106" si="258">W83</f>
        <v>12 Other managers and proprietors</v>
      </c>
      <c r="AT83" s="18">
        <f t="shared" si="230"/>
        <v>1.1636659212106437</v>
      </c>
      <c r="AU83" s="18">
        <f t="shared" si="230"/>
        <v>13.535607791858052</v>
      </c>
      <c r="AV83" s="18">
        <f t="shared" si="230"/>
        <v>4.5992052718548448</v>
      </c>
      <c r="AW83" s="18">
        <f t="shared" si="230"/>
        <v>2.0939981972670552</v>
      </c>
      <c r="AX83" s="18">
        <f t="shared" si="231"/>
        <v>3.5555806869780326</v>
      </c>
      <c r="AZ83" s="18">
        <f t="shared" si="232"/>
        <v>2.9223284650525816</v>
      </c>
      <c r="BA83" s="18">
        <f t="shared" si="233"/>
        <v>4.0380498217871263</v>
      </c>
      <c r="BB83" s="18">
        <f t="shared" si="234"/>
        <v>5.8653269176268452</v>
      </c>
      <c r="BD83" t="str">
        <f t="shared" ref="BD83:BD106" si="259">AH83</f>
        <v>12 Other managers and proprietors</v>
      </c>
      <c r="BE83" s="18">
        <f t="shared" si="235"/>
        <v>2.3926602546416653</v>
      </c>
      <c r="BF83" s="18">
        <f t="shared" si="235"/>
        <v>-1.3247323675560474</v>
      </c>
      <c r="BG83" s="18">
        <f t="shared" si="235"/>
        <v>3.3505476461912265</v>
      </c>
      <c r="BH83" s="18">
        <f t="shared" si="235"/>
        <v>0.7531356000114009</v>
      </c>
      <c r="BI83" s="18">
        <f t="shared" si="236"/>
        <v>1.4255498699274893</v>
      </c>
      <c r="BK83" s="18">
        <f t="shared" si="237"/>
        <v>1.611604245368059</v>
      </c>
      <c r="BL83" s="18">
        <f t="shared" si="238"/>
        <v>3.0370608134598687</v>
      </c>
      <c r="BM83" s="18">
        <f t="shared" si="239"/>
        <v>4.139077436133487</v>
      </c>
      <c r="BO83" t="str">
        <f t="shared" ref="BO83:BO106" si="260">AS83</f>
        <v>12 Other managers and proprietors</v>
      </c>
      <c r="BP83" s="18">
        <f t="shared" si="240"/>
        <v>2.6948670188848833</v>
      </c>
      <c r="BQ83" s="18">
        <f t="shared" si="240"/>
        <v>-3.2933261254978863</v>
      </c>
      <c r="BR83" s="18">
        <f t="shared" si="240"/>
        <v>4.6531619617153464</v>
      </c>
      <c r="BS83" s="18">
        <f t="shared" si="240"/>
        <v>-0.1548016835993371</v>
      </c>
      <c r="BT83" s="18">
        <f t="shared" si="241"/>
        <v>1.1214127997619228</v>
      </c>
      <c r="BV83" s="18">
        <f t="shared" si="242"/>
        <v>1.4227948844466765</v>
      </c>
      <c r="BW83" s="18">
        <f t="shared" si="243"/>
        <v>3.6672694005201789</v>
      </c>
      <c r="BX83" s="18">
        <f t="shared" si="244"/>
        <v>4.5616111419851668</v>
      </c>
      <c r="BZ83" t="str">
        <f t="shared" ref="BZ83:BZ106" si="261">BD83</f>
        <v>12 Other managers and proprietors</v>
      </c>
      <c r="CA83" s="18">
        <f t="shared" si="245"/>
        <v>1.9373487845383286</v>
      </c>
      <c r="CB83" s="18">
        <f t="shared" si="245"/>
        <v>0.40712088809289337</v>
      </c>
      <c r="CC83" s="18">
        <f t="shared" si="245"/>
        <v>0.79529391569617136</v>
      </c>
      <c r="CD83" s="18">
        <f t="shared" si="245"/>
        <v>-2.8964512669222731</v>
      </c>
      <c r="CE83" s="18">
        <f t="shared" si="246"/>
        <v>-1.5519086632368784</v>
      </c>
      <c r="CG83" s="18">
        <f t="shared" si="247"/>
        <v>-1.6811432882092081</v>
      </c>
      <c r="CH83" s="18">
        <f t="shared" si="248"/>
        <v>2.6002184326106237</v>
      </c>
      <c r="CI83" s="18">
        <f t="shared" si="249"/>
        <v>1.4723461377668556</v>
      </c>
      <c r="CK83" t="str">
        <f t="shared" ref="CK83:CK106" si="262">BO83</f>
        <v>12 Other managers and proprietors</v>
      </c>
      <c r="CL83" s="18">
        <f t="shared" si="250"/>
        <v>-1.5359230047445327</v>
      </c>
      <c r="CM83" s="18">
        <f t="shared" si="250"/>
        <v>2.5293856577265128</v>
      </c>
      <c r="CN83" s="18">
        <f t="shared" si="250"/>
        <v>-1.9152701294022245</v>
      </c>
      <c r="CO83" s="18">
        <f t="shared" si="250"/>
        <v>-3.3175334711685212</v>
      </c>
      <c r="CP83" s="18">
        <f t="shared" si="251"/>
        <v>-2.5244294940974799</v>
      </c>
      <c r="CR83" s="18">
        <f t="shared" si="252"/>
        <v>-2.8523541171989297</v>
      </c>
      <c r="CS83" s="18">
        <f t="shared" si="253"/>
        <v>1.8549395123054646</v>
      </c>
      <c r="CT83" s="18">
        <f t="shared" si="254"/>
        <v>-0.23512182984105623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9.3406697518548789</v>
      </c>
      <c r="C84" s="18">
        <f t="shared" si="210"/>
        <v>-9.1947518602323086</v>
      </c>
      <c r="D84" s="18">
        <f t="shared" si="210"/>
        <v>5.0366051097542996</v>
      </c>
      <c r="E84" s="18">
        <f t="shared" si="210"/>
        <v>3.4918782772148882</v>
      </c>
      <c r="F84" s="18">
        <f t="shared" si="211"/>
        <v>3.1257960287319753</v>
      </c>
      <c r="H84" s="18">
        <f t="shared" si="212"/>
        <v>4.0042464005261902</v>
      </c>
      <c r="I84" s="18">
        <f t="shared" si="213"/>
        <v>2.8013143636069326</v>
      </c>
      <c r="J84" s="18">
        <f t="shared" si="214"/>
        <v>5.7572459384974684</v>
      </c>
      <c r="L84" t="str">
        <f t="shared" si="255"/>
        <v>21 Science, research, engineering and technology professionals</v>
      </c>
      <c r="M84" s="18">
        <f t="shared" si="215"/>
        <v>10.092723284122052</v>
      </c>
      <c r="N84" s="18">
        <f t="shared" si="215"/>
        <v>-4.9337944464483137</v>
      </c>
      <c r="O84" s="18">
        <f t="shared" si="215"/>
        <v>5.4551033383273495</v>
      </c>
      <c r="P84" s="18">
        <f t="shared" si="215"/>
        <v>3.7349255044058838</v>
      </c>
      <c r="Q84" s="18">
        <f t="shared" si="216"/>
        <v>3.7022991556756812</v>
      </c>
      <c r="S84" s="18">
        <f t="shared" si="217"/>
        <v>4.3051775793764957</v>
      </c>
      <c r="T84" s="18">
        <f t="shared" si="218"/>
        <v>2.9731440725588865</v>
      </c>
      <c r="U84" s="18">
        <f t="shared" si="219"/>
        <v>6.1088749381741358</v>
      </c>
      <c r="W84" t="str">
        <f t="shared" si="256"/>
        <v>21 Science, research, engineering and technology professionals</v>
      </c>
      <c r="X84" s="18">
        <f t="shared" si="220"/>
        <v>0.69348862599156735</v>
      </c>
      <c r="Y84" s="18">
        <f t="shared" si="220"/>
        <v>10.623726083110153</v>
      </c>
      <c r="Z84" s="18">
        <f t="shared" si="220"/>
        <v>0.23321057576581872</v>
      </c>
      <c r="AA84" s="18">
        <f t="shared" si="220"/>
        <v>0.39665410934037748</v>
      </c>
      <c r="AB84" s="18">
        <f t="shared" si="221"/>
        <v>0.95577807334823461</v>
      </c>
      <c r="AD84" s="18">
        <f t="shared" si="222"/>
        <v>0.3421433399961149</v>
      </c>
      <c r="AE84" s="18">
        <f t="shared" si="223"/>
        <v>2.2821751587722705</v>
      </c>
      <c r="AF84" s="18">
        <f t="shared" si="224"/>
        <v>2.5333401962364333</v>
      </c>
      <c r="AH84" t="str">
        <f t="shared" si="257"/>
        <v>21 Science, research, engineering and technology professionals</v>
      </c>
      <c r="AI84" s="18">
        <f t="shared" si="225"/>
        <v>-0.99190306066474498</v>
      </c>
      <c r="AJ84" s="18">
        <f t="shared" si="225"/>
        <v>15.001107648675482</v>
      </c>
      <c r="AK84" s="18">
        <f t="shared" si="225"/>
        <v>5.5426681222980889E-2</v>
      </c>
      <c r="AL84" s="18">
        <f t="shared" si="225"/>
        <v>0.89046921081672448</v>
      </c>
      <c r="AM84" s="18">
        <f t="shared" si="226"/>
        <v>1.4554584562051387</v>
      </c>
      <c r="AO84" s="18">
        <f t="shared" si="227"/>
        <v>0.61135021510878573</v>
      </c>
      <c r="AP84" s="18">
        <f t="shared" si="228"/>
        <v>2.2315534437531204</v>
      </c>
      <c r="AQ84" s="18">
        <f t="shared" si="229"/>
        <v>2.6857297284038406</v>
      </c>
      <c r="AS84" t="str">
        <f t="shared" si="258"/>
        <v>21 Science, research, engineering and technology professionals</v>
      </c>
      <c r="AT84" s="18">
        <f t="shared" si="230"/>
        <v>2.3738735200762306E-2</v>
      </c>
      <c r="AU84" s="18">
        <f t="shared" si="230"/>
        <v>11.065251596073256</v>
      </c>
      <c r="AV84" s="18">
        <f t="shared" si="230"/>
        <v>-1.3031801663823228</v>
      </c>
      <c r="AW84" s="18">
        <f t="shared" si="230"/>
        <v>-7.3248036074269329E-2</v>
      </c>
      <c r="AX84" s="18">
        <f t="shared" si="231"/>
        <v>0.20040619705075091</v>
      </c>
      <c r="AZ84" s="18">
        <f t="shared" si="232"/>
        <v>-0.48491905641834254</v>
      </c>
      <c r="BA84" s="18">
        <f t="shared" si="233"/>
        <v>1.9424143997900378</v>
      </c>
      <c r="BB84" s="18">
        <f t="shared" si="234"/>
        <v>1.5751855739241982</v>
      </c>
      <c r="BD84" t="str">
        <f t="shared" si="259"/>
        <v>21 Science, research, engineering and technology professionals</v>
      </c>
      <c r="BE84" s="18">
        <f t="shared" si="235"/>
        <v>5.9864707516031457</v>
      </c>
      <c r="BF84" s="18">
        <f t="shared" si="235"/>
        <v>6.6736810685550152</v>
      </c>
      <c r="BG84" s="18">
        <f t="shared" si="235"/>
        <v>-0.44369090326047411</v>
      </c>
      <c r="BH84" s="18">
        <f t="shared" si="235"/>
        <v>0.34890286436217721</v>
      </c>
      <c r="BI84" s="18">
        <f t="shared" si="236"/>
        <v>0.48366548741434201</v>
      </c>
      <c r="BK84" s="18">
        <f t="shared" si="237"/>
        <v>8.4006294935856651E-2</v>
      </c>
      <c r="BL84" s="18">
        <f t="shared" si="238"/>
        <v>1.7537926739960241</v>
      </c>
      <c r="BM84" s="18">
        <f t="shared" si="239"/>
        <v>1.8197385551581569</v>
      </c>
      <c r="BO84" t="str">
        <f t="shared" si="260"/>
        <v>21 Science, research, engineering and technology professionals</v>
      </c>
      <c r="BP84" s="18">
        <f t="shared" si="240"/>
        <v>3.8891696110973317</v>
      </c>
      <c r="BQ84" s="18">
        <f t="shared" si="240"/>
        <v>0.8289734881185451</v>
      </c>
      <c r="BR84" s="18">
        <f t="shared" si="240"/>
        <v>-0.28395221430460582</v>
      </c>
      <c r="BS84" s="18">
        <f t="shared" si="240"/>
        <v>-1.159141052126833</v>
      </c>
      <c r="BT84" s="18">
        <f t="shared" si="241"/>
        <v>-0.76303269075970181</v>
      </c>
      <c r="BV84" s="18">
        <f t="shared" si="242"/>
        <v>-0.8682682711026124</v>
      </c>
      <c r="BW84" s="18">
        <f t="shared" si="243"/>
        <v>1.9264441239768004</v>
      </c>
      <c r="BX84" s="18">
        <f t="shared" si="244"/>
        <v>1.2720371725011725</v>
      </c>
      <c r="BZ84" t="str">
        <f t="shared" si="261"/>
        <v>21 Science, research, engineering and technology professionals</v>
      </c>
      <c r="CA84" s="18">
        <f t="shared" si="245"/>
        <v>2.0326708500394863</v>
      </c>
      <c r="CB84" s="18">
        <f t="shared" si="245"/>
        <v>8.6424669088942316</v>
      </c>
      <c r="CC84" s="18">
        <f t="shared" si="245"/>
        <v>-2.5806663984714873</v>
      </c>
      <c r="CD84" s="18">
        <f t="shared" si="245"/>
        <v>-3.4071249011407345</v>
      </c>
      <c r="CE84" s="18">
        <f t="shared" si="246"/>
        <v>-2.4353996071448059</v>
      </c>
      <c r="CG84" s="18">
        <f t="shared" si="247"/>
        <v>-3.1324207159621364</v>
      </c>
      <c r="CH84" s="18">
        <f t="shared" si="248"/>
        <v>1.5016584638415598</v>
      </c>
      <c r="CI84" s="18">
        <f t="shared" si="249"/>
        <v>-0.91694236949954044</v>
      </c>
      <c r="CK84" t="str">
        <f t="shared" si="262"/>
        <v>21 Science, research, engineering and technology professionals</v>
      </c>
      <c r="CL84" s="18">
        <f t="shared" si="250"/>
        <v>4.6604502305152229</v>
      </c>
      <c r="CM84" s="18">
        <f t="shared" si="250"/>
        <v>15.024495468897481</v>
      </c>
      <c r="CN84" s="18">
        <f t="shared" si="250"/>
        <v>-4.6286334949807939</v>
      </c>
      <c r="CO84" s="18">
        <f t="shared" si="250"/>
        <v>-2.6097492970609815</v>
      </c>
      <c r="CP84" s="18">
        <f t="shared" si="251"/>
        <v>-2.2335827950169307</v>
      </c>
      <c r="CR84" s="18">
        <f t="shared" si="252"/>
        <v>-3.2874151285638753</v>
      </c>
      <c r="CS84" s="18">
        <f t="shared" si="253"/>
        <v>1.3869831891672124</v>
      </c>
      <c r="CT84" s="18">
        <f t="shared" si="254"/>
        <v>-1.1934222789953819</v>
      </c>
    </row>
    <row r="85" spans="1:98" x14ac:dyDescent="0.2">
      <c r="A85" t="str">
        <f t="shared" si="209"/>
        <v>22 Health professionals</v>
      </c>
      <c r="B85" s="18">
        <f t="shared" si="210"/>
        <v>13.02956464851588</v>
      </c>
      <c r="C85" s="18">
        <f t="shared" si="210"/>
        <v>-3.1319184278119749</v>
      </c>
      <c r="D85" s="18">
        <f t="shared" si="210"/>
        <v>6.1491718672305407</v>
      </c>
      <c r="E85" s="18">
        <f t="shared" si="210"/>
        <v>4.1832883152663092</v>
      </c>
      <c r="F85" s="18">
        <f t="shared" si="211"/>
        <v>4.3179448329257131</v>
      </c>
      <c r="H85" s="18">
        <f t="shared" si="212"/>
        <v>4.8345038172750376</v>
      </c>
      <c r="I85" s="18">
        <f t="shared" si="213"/>
        <v>3.718324309013088</v>
      </c>
      <c r="J85" s="18">
        <f t="shared" si="214"/>
        <v>7.001120435075836</v>
      </c>
      <c r="L85" t="str">
        <f t="shared" si="255"/>
        <v>22 Health professionals</v>
      </c>
      <c r="M85" s="18">
        <f t="shared" si="215"/>
        <v>13.223163707333828</v>
      </c>
      <c r="N85" s="18">
        <f t="shared" si="215"/>
        <v>-1.6977994184859679</v>
      </c>
      <c r="O85" s="18">
        <f t="shared" si="215"/>
        <v>5.4220692359429501</v>
      </c>
      <c r="P85" s="18">
        <f t="shared" si="215"/>
        <v>3.9411001118131672</v>
      </c>
      <c r="Q85" s="18">
        <f t="shared" si="216"/>
        <v>4.0383308147028618</v>
      </c>
      <c r="S85" s="18">
        <f t="shared" si="217"/>
        <v>4.4324303062673875</v>
      </c>
      <c r="T85" s="18">
        <f t="shared" si="218"/>
        <v>3.7401222331491901</v>
      </c>
      <c r="U85" s="18">
        <f t="shared" si="219"/>
        <v>6.7160033163365052</v>
      </c>
      <c r="W85" t="str">
        <f t="shared" si="256"/>
        <v>22 Health professionals</v>
      </c>
      <c r="X85" s="18">
        <f t="shared" si="220"/>
        <v>3.5252799854111894</v>
      </c>
      <c r="Y85" s="18">
        <f t="shared" si="220"/>
        <v>5.3829839538558799</v>
      </c>
      <c r="Z85" s="18">
        <f t="shared" si="220"/>
        <v>1.8946870489469303</v>
      </c>
      <c r="AA85" s="18">
        <f t="shared" si="220"/>
        <v>0.60241341894327061</v>
      </c>
      <c r="AB85" s="18">
        <f t="shared" si="221"/>
        <v>1.2979745057442038</v>
      </c>
      <c r="AD85" s="18">
        <f t="shared" si="222"/>
        <v>1.0313399337468443</v>
      </c>
      <c r="AE85" s="18">
        <f t="shared" si="223"/>
        <v>3.3926218991918944</v>
      </c>
      <c r="AF85" s="18">
        <f t="shared" si="224"/>
        <v>4.0571664523691098</v>
      </c>
      <c r="AH85" t="str">
        <f t="shared" si="257"/>
        <v>22 Health professionals</v>
      </c>
      <c r="AI85" s="18">
        <f t="shared" si="225"/>
        <v>-5.4142195597272735</v>
      </c>
      <c r="AJ85" s="18">
        <f t="shared" si="225"/>
        <v>-2.6928060731577164</v>
      </c>
      <c r="AK85" s="18">
        <f t="shared" si="225"/>
        <v>-9.4038792573565502</v>
      </c>
      <c r="AL85" s="18">
        <f t="shared" si="225"/>
        <v>-9.1189890495057764</v>
      </c>
      <c r="AM85" s="18">
        <f t="shared" si="226"/>
        <v>-8.8195926051781726</v>
      </c>
      <c r="AO85" s="18">
        <f t="shared" si="227"/>
        <v>-9.2140518544716947</v>
      </c>
      <c r="AP85" s="18">
        <f t="shared" si="228"/>
        <v>1.2583154792171536</v>
      </c>
      <c r="AQ85" s="18">
        <f t="shared" si="229"/>
        <v>-5.3133921905665904</v>
      </c>
      <c r="AS85" t="str">
        <f t="shared" si="258"/>
        <v>22 Health professionals</v>
      </c>
      <c r="AT85" s="18">
        <f t="shared" si="230"/>
        <v>2.6423120570732594</v>
      </c>
      <c r="AU85" s="18">
        <f t="shared" si="230"/>
        <v>13.639763413706607</v>
      </c>
      <c r="AV85" s="18">
        <f t="shared" si="230"/>
        <v>0.78338661588697178</v>
      </c>
      <c r="AW85" s="18">
        <f t="shared" si="230"/>
        <v>0.68120559230115951</v>
      </c>
      <c r="AX85" s="18">
        <f t="shared" si="231"/>
        <v>1.4781277111963087</v>
      </c>
      <c r="AZ85" s="18">
        <f t="shared" si="232"/>
        <v>0.71525441741282503</v>
      </c>
      <c r="BA85" s="18">
        <f t="shared" si="233"/>
        <v>2.9342695867606405</v>
      </c>
      <c r="BB85" s="18">
        <f t="shared" si="234"/>
        <v>3.4196715226122443</v>
      </c>
      <c r="BD85" t="str">
        <f t="shared" si="259"/>
        <v>22 Health professionals</v>
      </c>
      <c r="BE85" s="18">
        <f t="shared" si="235"/>
        <v>8.3296509557752927</v>
      </c>
      <c r="BF85" s="18">
        <f t="shared" si="235"/>
        <v>-9.2609946345414187</v>
      </c>
      <c r="BG85" s="18">
        <f t="shared" si="235"/>
        <v>2.1715422756582559</v>
      </c>
      <c r="BH85" s="18">
        <f t="shared" si="235"/>
        <v>-0.37396438005929955</v>
      </c>
      <c r="BI85" s="18">
        <f t="shared" si="236"/>
        <v>-0.17007023030001234</v>
      </c>
      <c r="BK85" s="18">
        <f t="shared" si="237"/>
        <v>0.46741211812926231</v>
      </c>
      <c r="BL85" s="18">
        <f t="shared" si="238"/>
        <v>3.243608020964861</v>
      </c>
      <c r="BM85" s="18">
        <f t="shared" si="239"/>
        <v>3.546262210241391</v>
      </c>
      <c r="BO85" t="str">
        <f t="shared" si="260"/>
        <v>22 Health professionals</v>
      </c>
      <c r="BP85" s="18">
        <f t="shared" si="240"/>
        <v>5.8487399448437838</v>
      </c>
      <c r="BQ85" s="18">
        <f t="shared" si="240"/>
        <v>-17.568364686984893</v>
      </c>
      <c r="BR85" s="18">
        <f t="shared" si="240"/>
        <v>1.8182393214910775</v>
      </c>
      <c r="BS85" s="18">
        <f t="shared" si="240"/>
        <v>-1.9345968019295445</v>
      </c>
      <c r="BT85" s="18">
        <f t="shared" si="241"/>
        <v>-1.8480910062993128</v>
      </c>
      <c r="BV85" s="18">
        <f t="shared" si="242"/>
        <v>-0.69927794106957597</v>
      </c>
      <c r="BW85" s="18">
        <f t="shared" si="243"/>
        <v>2.9250251386049086</v>
      </c>
      <c r="BX85" s="18">
        <f t="shared" si="244"/>
        <v>2.4661161969709688</v>
      </c>
      <c r="BZ85" t="str">
        <f t="shared" si="261"/>
        <v>22 Health professionals</v>
      </c>
      <c r="CA85" s="18">
        <f t="shared" si="245"/>
        <v>5.2350501963481788</v>
      </c>
      <c r="CB85" s="18">
        <f t="shared" si="245"/>
        <v>-23.414173002461315</v>
      </c>
      <c r="CC85" s="18">
        <f t="shared" si="245"/>
        <v>-2.4227486253888819</v>
      </c>
      <c r="CD85" s="18">
        <f t="shared" si="245"/>
        <v>-6.8071149812935499</v>
      </c>
      <c r="CE85" s="18">
        <f t="shared" si="246"/>
        <v>-6.6111710351367208</v>
      </c>
      <c r="CG85" s="18">
        <f t="shared" si="247"/>
        <v>-5.3679972904963176</v>
      </c>
      <c r="CH85" s="18">
        <f t="shared" si="248"/>
        <v>1.8682269402721108</v>
      </c>
      <c r="CI85" s="18">
        <f t="shared" si="249"/>
        <v>-1.8378645605431121</v>
      </c>
      <c r="CK85" t="str">
        <f t="shared" si="262"/>
        <v>22 Health professionals</v>
      </c>
      <c r="CL85" s="18">
        <f t="shared" si="250"/>
        <v>5.7793573133661402</v>
      </c>
      <c r="CM85" s="18">
        <f t="shared" si="250"/>
        <v>24.032595611037678</v>
      </c>
      <c r="CN85" s="18">
        <f t="shared" si="250"/>
        <v>-1.5358406716169393</v>
      </c>
      <c r="CO85" s="18">
        <f t="shared" si="250"/>
        <v>1.4594971553097302</v>
      </c>
      <c r="CP85" s="18">
        <f t="shared" si="251"/>
        <v>1.7837297142964559</v>
      </c>
      <c r="CR85" s="18">
        <f t="shared" si="252"/>
        <v>0.45106127895582215</v>
      </c>
      <c r="CS85" s="18">
        <f t="shared" si="253"/>
        <v>2.4691542305701253</v>
      </c>
      <c r="CT85" s="18">
        <f t="shared" si="254"/>
        <v>2.7927986676111738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4.631252569797728</v>
      </c>
      <c r="C86" s="18">
        <f t="shared" si="210"/>
        <v>3.3761678188170885</v>
      </c>
      <c r="D86" s="18">
        <f t="shared" si="210"/>
        <v>3.8125652565663026</v>
      </c>
      <c r="E86" s="18">
        <f t="shared" si="210"/>
        <v>2.5552797543230144</v>
      </c>
      <c r="F86" s="18">
        <f t="shared" si="211"/>
        <v>2.9978460167402021</v>
      </c>
      <c r="H86" s="18">
        <f t="shared" si="212"/>
        <v>2.9726738471431258</v>
      </c>
      <c r="I86" s="18">
        <f t="shared" si="213"/>
        <v>3.344190941296965</v>
      </c>
      <c r="J86" s="18">
        <f t="shared" si="214"/>
        <v>5.3639908282716364</v>
      </c>
      <c r="L86" t="str">
        <f t="shared" si="255"/>
        <v>23 Teaching and other educational professionals</v>
      </c>
      <c r="M86" s="18">
        <f t="shared" si="215"/>
        <v>5.8005467577037839</v>
      </c>
      <c r="N86" s="18">
        <f t="shared" si="215"/>
        <v>4.3505753587086637</v>
      </c>
      <c r="O86" s="18">
        <f t="shared" si="215"/>
        <v>3.5484565376639132</v>
      </c>
      <c r="P86" s="18">
        <f t="shared" si="215"/>
        <v>2.4528114958866531</v>
      </c>
      <c r="Q86" s="18">
        <f t="shared" si="216"/>
        <v>2.9119335051964512</v>
      </c>
      <c r="S86" s="18">
        <f t="shared" si="217"/>
        <v>2.8167323026326851</v>
      </c>
      <c r="T86" s="18">
        <f t="shared" si="218"/>
        <v>3.3879542833903153</v>
      </c>
      <c r="U86" s="18">
        <f t="shared" si="219"/>
        <v>5.2851664668339238</v>
      </c>
      <c r="W86" t="str">
        <f t="shared" si="256"/>
        <v>23 Teaching and other educational professionals</v>
      </c>
      <c r="X86" s="18">
        <f t="shared" si="220"/>
        <v>-6.5818461300686142</v>
      </c>
      <c r="Y86" s="18">
        <f t="shared" si="220"/>
        <v>12.246578768621053</v>
      </c>
      <c r="Z86" s="18">
        <f t="shared" si="220"/>
        <v>-3.2522778547656839</v>
      </c>
      <c r="AA86" s="18">
        <f t="shared" si="220"/>
        <v>-2.9052044398858556</v>
      </c>
      <c r="AB86" s="18">
        <f t="shared" si="221"/>
        <v>-2.1308033930127035</v>
      </c>
      <c r="AD86" s="18">
        <f t="shared" si="222"/>
        <v>-3.0210337017808619</v>
      </c>
      <c r="AE86" s="18">
        <f t="shared" si="223"/>
        <v>2.411320174053011</v>
      </c>
      <c r="AF86" s="18">
        <f t="shared" si="224"/>
        <v>0.39433229974918937</v>
      </c>
      <c r="AH86" t="str">
        <f t="shared" si="257"/>
        <v>23 Teaching and other educational professionals</v>
      </c>
      <c r="AI86" s="18">
        <f t="shared" si="225"/>
        <v>-16.224945959729919</v>
      </c>
      <c r="AJ86" s="18">
        <f t="shared" si="225"/>
        <v>0.43255848722727475</v>
      </c>
      <c r="AK86" s="18">
        <f t="shared" si="225"/>
        <v>-8.0051141902505165</v>
      </c>
      <c r="AL86" s="18">
        <f t="shared" si="225"/>
        <v>0.21863256732150838</v>
      </c>
      <c r="AM86" s="18">
        <f t="shared" si="226"/>
        <v>-2.4143172882700514</v>
      </c>
      <c r="AO86" s="18">
        <f t="shared" si="227"/>
        <v>-2.6012140901744307</v>
      </c>
      <c r="AP86" s="18">
        <f t="shared" si="228"/>
        <v>1.2501131991521586</v>
      </c>
      <c r="AQ86" s="18">
        <f t="shared" si="229"/>
        <v>-0.86141273232680504</v>
      </c>
      <c r="AS86" t="str">
        <f t="shared" si="258"/>
        <v>23 Teaching and other educational professionals</v>
      </c>
      <c r="AT86" s="18">
        <f t="shared" si="230"/>
        <v>-2.5507566768544154</v>
      </c>
      <c r="AU86" s="18">
        <f t="shared" si="230"/>
        <v>13.952341655942302</v>
      </c>
      <c r="AV86" s="18">
        <f t="shared" si="230"/>
        <v>-3.3487476107364911</v>
      </c>
      <c r="AW86" s="18">
        <f t="shared" si="230"/>
        <v>-1.2572807681092479</v>
      </c>
      <c r="AX86" s="18">
        <f t="shared" si="231"/>
        <v>-1.0334981674677612</v>
      </c>
      <c r="AZ86" s="18">
        <f t="shared" si="232"/>
        <v>-1.9594172776798535</v>
      </c>
      <c r="BA86" s="18">
        <f t="shared" si="233"/>
        <v>2.3155696208762233</v>
      </c>
      <c r="BB86" s="18">
        <f t="shared" si="234"/>
        <v>0.95286011633926027</v>
      </c>
      <c r="BD86" t="str">
        <f t="shared" si="259"/>
        <v>23 Teaching and other educational professionals</v>
      </c>
      <c r="BE86" s="18">
        <f t="shared" si="235"/>
        <v>0.87088662404379846</v>
      </c>
      <c r="BF86" s="18">
        <f t="shared" si="235"/>
        <v>8.3045968583297594</v>
      </c>
      <c r="BG86" s="18">
        <f t="shared" si="235"/>
        <v>0.34603353887334709</v>
      </c>
      <c r="BH86" s="18">
        <f t="shared" si="235"/>
        <v>0.34202686446560548</v>
      </c>
      <c r="BI86" s="18">
        <f t="shared" si="236"/>
        <v>0.82333057667158815</v>
      </c>
      <c r="BK86" s="18">
        <f t="shared" si="237"/>
        <v>0.34336240482555347</v>
      </c>
      <c r="BL86" s="18">
        <f t="shared" si="238"/>
        <v>2.527771918144639</v>
      </c>
      <c r="BM86" s="18">
        <f t="shared" si="239"/>
        <v>2.7716617770688901</v>
      </c>
      <c r="BO86" t="str">
        <f t="shared" si="260"/>
        <v>23 Teaching and other educational professionals</v>
      </c>
      <c r="BP86" s="18">
        <f t="shared" si="240"/>
        <v>0.29887270463069271</v>
      </c>
      <c r="BQ86" s="18">
        <f t="shared" si="240"/>
        <v>-9.130023767770524</v>
      </c>
      <c r="BR86" s="18">
        <f t="shared" si="240"/>
        <v>-1.4274737893493761E-2</v>
      </c>
      <c r="BS86" s="18">
        <f t="shared" si="240"/>
        <v>-2.0170345603551909</v>
      </c>
      <c r="BT86" s="18">
        <f t="shared" si="241"/>
        <v>-1.8588792419565014</v>
      </c>
      <c r="BV86" s="18">
        <f t="shared" si="242"/>
        <v>-1.353945459135919</v>
      </c>
      <c r="BW86" s="18">
        <f t="shared" si="243"/>
        <v>2.6654727530973421</v>
      </c>
      <c r="BX86" s="18">
        <f t="shared" si="244"/>
        <v>1.7584264285426476</v>
      </c>
      <c r="BZ86" t="str">
        <f t="shared" si="261"/>
        <v>23 Teaching and other educational professionals</v>
      </c>
      <c r="CA86" s="18">
        <f t="shared" si="245"/>
        <v>-0.99257925491347265</v>
      </c>
      <c r="CB86" s="18">
        <f t="shared" si="245"/>
        <v>1.2817414138480476</v>
      </c>
      <c r="CC86" s="18">
        <f t="shared" si="245"/>
        <v>-2.8997670661638053</v>
      </c>
      <c r="CD86" s="18">
        <f t="shared" si="245"/>
        <v>-4.9158122637132484</v>
      </c>
      <c r="CE86" s="18">
        <f t="shared" si="246"/>
        <v>-3.9118746654946968</v>
      </c>
      <c r="CG86" s="18">
        <f t="shared" si="247"/>
        <v>-4.2484915505277554</v>
      </c>
      <c r="CH86" s="18">
        <f t="shared" si="248"/>
        <v>2.0719914342013812</v>
      </c>
      <c r="CI86" s="18">
        <f t="shared" si="249"/>
        <v>-0.83656587511465874</v>
      </c>
      <c r="CK86" t="str">
        <f t="shared" si="262"/>
        <v>23 Teaching and other educational professionals</v>
      </c>
      <c r="CL86" s="18">
        <f t="shared" si="250"/>
        <v>0.21601455728403884</v>
      </c>
      <c r="CM86" s="18">
        <f t="shared" si="250"/>
        <v>39.947710080656961</v>
      </c>
      <c r="CN86" s="18">
        <f t="shared" si="250"/>
        <v>-4.8491163116956226</v>
      </c>
      <c r="CO86" s="18">
        <f t="shared" si="250"/>
        <v>-2.3467714003866935</v>
      </c>
      <c r="CP86" s="18">
        <f t="shared" si="251"/>
        <v>-0.93254655997930813</v>
      </c>
      <c r="CR86" s="18">
        <f t="shared" si="252"/>
        <v>-3.1881142414120656</v>
      </c>
      <c r="CS86" s="18">
        <f t="shared" si="253"/>
        <v>1.939727092098309</v>
      </c>
      <c r="CT86" s="18">
        <f t="shared" si="254"/>
        <v>-0.34790466140484089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10.315811769937699</v>
      </c>
      <c r="C87" s="18">
        <f t="shared" si="210"/>
        <v>0.7835220606758897</v>
      </c>
      <c r="D87" s="18">
        <f t="shared" si="210"/>
        <v>7.1839093924655151</v>
      </c>
      <c r="E87" s="18">
        <f t="shared" si="210"/>
        <v>4.5813232763592504</v>
      </c>
      <c r="F87" s="18">
        <f t="shared" si="211"/>
        <v>5.1444071389054491</v>
      </c>
      <c r="H87" s="18">
        <f t="shared" si="212"/>
        <v>5.4417534820284885</v>
      </c>
      <c r="I87" s="18">
        <f t="shared" si="213"/>
        <v>3.8658789605226174</v>
      </c>
      <c r="J87" s="18">
        <f t="shared" si="214"/>
        <v>7.552140445980271</v>
      </c>
      <c r="L87" t="str">
        <f t="shared" si="255"/>
        <v>24 Business, media and public service professionals</v>
      </c>
      <c r="M87" s="18">
        <f t="shared" si="215"/>
        <v>11.751819736018687</v>
      </c>
      <c r="N87" s="18">
        <f t="shared" si="215"/>
        <v>-0.18504437806876606</v>
      </c>
      <c r="O87" s="18">
        <f t="shared" si="215"/>
        <v>5.4758146087457327</v>
      </c>
      <c r="P87" s="18">
        <f t="shared" si="215"/>
        <v>3.6375401454099343</v>
      </c>
      <c r="Q87" s="18">
        <f t="shared" si="216"/>
        <v>3.964049878444853</v>
      </c>
      <c r="S87" s="18">
        <f t="shared" si="217"/>
        <v>4.2467106445531311</v>
      </c>
      <c r="T87" s="18">
        <f t="shared" si="218"/>
        <v>3.5501002851432428</v>
      </c>
      <c r="U87" s="18">
        <f t="shared" si="219"/>
        <v>6.4496330617277664</v>
      </c>
      <c r="W87" t="str">
        <f t="shared" si="256"/>
        <v>24 Business, media and public service professionals</v>
      </c>
      <c r="X87" s="18">
        <f t="shared" si="220"/>
        <v>1.9389983927840415</v>
      </c>
      <c r="Y87" s="18">
        <f t="shared" si="220"/>
        <v>16.796005745013453</v>
      </c>
      <c r="Z87" s="18">
        <f t="shared" si="220"/>
        <v>1.6929499795377057</v>
      </c>
      <c r="AA87" s="18">
        <f t="shared" si="220"/>
        <v>0.87328530120538428</v>
      </c>
      <c r="AB87" s="18">
        <f t="shared" si="221"/>
        <v>2.0593368593585737</v>
      </c>
      <c r="AD87" s="18">
        <f t="shared" si="222"/>
        <v>1.1457701458228886</v>
      </c>
      <c r="AE87" s="18">
        <f t="shared" si="223"/>
        <v>3.1037795037524463</v>
      </c>
      <c r="AF87" s="18">
        <f t="shared" si="224"/>
        <v>3.8722298108377906</v>
      </c>
      <c r="AH87" t="str">
        <f t="shared" si="257"/>
        <v>24 Business, media and public service professionals</v>
      </c>
      <c r="AI87" s="18">
        <f t="shared" si="225"/>
        <v>-0.76818976879177159</v>
      </c>
      <c r="AJ87" s="18">
        <f t="shared" si="225"/>
        <v>19.072344677263729</v>
      </c>
      <c r="AK87" s="18">
        <f t="shared" si="225"/>
        <v>-0.39332913755771859</v>
      </c>
      <c r="AL87" s="18">
        <f t="shared" si="225"/>
        <v>0.56586682676325051</v>
      </c>
      <c r="AM87" s="18">
        <f t="shared" si="226"/>
        <v>1.3292761468861158</v>
      </c>
      <c r="AO87" s="18">
        <f t="shared" si="227"/>
        <v>0.24511288445672186</v>
      </c>
      <c r="AP87" s="18">
        <f t="shared" si="228"/>
        <v>2.1896954282154102</v>
      </c>
      <c r="AQ87" s="18">
        <f t="shared" si="229"/>
        <v>2.3715463503250156</v>
      </c>
      <c r="AS87" t="str">
        <f t="shared" si="258"/>
        <v>24 Business, media and public service professionals</v>
      </c>
      <c r="AT87" s="18">
        <f t="shared" si="230"/>
        <v>0.64546705477357413</v>
      </c>
      <c r="AU87" s="18">
        <f t="shared" si="230"/>
        <v>17.407568175956524</v>
      </c>
      <c r="AV87" s="18">
        <f t="shared" si="230"/>
        <v>1.6634134605891582</v>
      </c>
      <c r="AW87" s="18">
        <f t="shared" si="230"/>
        <v>1.1228125586781212</v>
      </c>
      <c r="AX87" s="18">
        <f t="shared" si="231"/>
        <v>2.2411400099932255</v>
      </c>
      <c r="AZ87" s="18">
        <f t="shared" si="232"/>
        <v>1.3026926936875904</v>
      </c>
      <c r="BA87" s="18">
        <f t="shared" si="233"/>
        <v>2.9381102143018367</v>
      </c>
      <c r="BB87" s="18">
        <f t="shared" si="234"/>
        <v>3.8338025390328934</v>
      </c>
      <c r="BD87" t="str">
        <f t="shared" si="259"/>
        <v>24 Business, media and public service professionals</v>
      </c>
      <c r="BE87" s="18">
        <f t="shared" si="235"/>
        <v>6.5428382975579069</v>
      </c>
      <c r="BF87" s="18">
        <f t="shared" si="235"/>
        <v>9.7712089003114677</v>
      </c>
      <c r="BG87" s="18">
        <f t="shared" si="235"/>
        <v>2.1395564233022579</v>
      </c>
      <c r="BH87" s="18">
        <f t="shared" si="235"/>
        <v>0.88376310174975714</v>
      </c>
      <c r="BI87" s="18">
        <f t="shared" si="236"/>
        <v>1.8103519565268567</v>
      </c>
      <c r="BK87" s="18">
        <f t="shared" si="237"/>
        <v>1.3006358973534304</v>
      </c>
      <c r="BL87" s="18">
        <f t="shared" si="238"/>
        <v>2.6524661779836256</v>
      </c>
      <c r="BM87" s="18">
        <f t="shared" si="239"/>
        <v>3.579885362906321</v>
      </c>
      <c r="BO87" t="str">
        <f t="shared" si="260"/>
        <v>24 Business, media and public service professionals</v>
      </c>
      <c r="BP87" s="18">
        <f t="shared" si="240"/>
        <v>4.0807911988853585</v>
      </c>
      <c r="BQ87" s="18">
        <f t="shared" si="240"/>
        <v>-2.6896985962560183</v>
      </c>
      <c r="BR87" s="18">
        <f t="shared" si="240"/>
        <v>1.0546495775560327</v>
      </c>
      <c r="BS87" s="18">
        <f t="shared" si="240"/>
        <v>-1.2085908241030729</v>
      </c>
      <c r="BT87" s="18">
        <f t="shared" si="241"/>
        <v>-0.60071562848258431</v>
      </c>
      <c r="BV87" s="18">
        <f t="shared" si="242"/>
        <v>-0.45986615950911469</v>
      </c>
      <c r="BW87" s="18">
        <f t="shared" si="243"/>
        <v>2.4574588314466128</v>
      </c>
      <c r="BX87" s="18">
        <f t="shared" si="244"/>
        <v>2.1333534710306967</v>
      </c>
      <c r="BZ87" t="str">
        <f t="shared" si="261"/>
        <v>24 Business, media and public service professionals</v>
      </c>
      <c r="CA87" s="18">
        <f t="shared" si="245"/>
        <v>3.3566289637504854</v>
      </c>
      <c r="CB87" s="18">
        <f t="shared" si="245"/>
        <v>4.6817442216140925</v>
      </c>
      <c r="CC87" s="18">
        <f t="shared" si="245"/>
        <v>-1.7101300831774413</v>
      </c>
      <c r="CD87" s="18">
        <f t="shared" si="245"/>
        <v>-3.989538222539446</v>
      </c>
      <c r="CE87" s="18">
        <f t="shared" si="246"/>
        <v>-2.7588646061668887</v>
      </c>
      <c r="CG87" s="18">
        <f t="shared" si="247"/>
        <v>-3.235670323816886</v>
      </c>
      <c r="CH87" s="18">
        <f t="shared" si="248"/>
        <v>1.8939284742144125</v>
      </c>
      <c r="CI87" s="18">
        <f t="shared" si="249"/>
        <v>-0.44288303905754001</v>
      </c>
      <c r="CK87" t="str">
        <f t="shared" si="262"/>
        <v>24 Business, media and public service professionals</v>
      </c>
      <c r="CL87" s="18">
        <f t="shared" si="250"/>
        <v>3.5960070387209386</v>
      </c>
      <c r="CM87" s="18">
        <f t="shared" si="250"/>
        <v>20.411117040399105</v>
      </c>
      <c r="CN87" s="18">
        <f t="shared" si="250"/>
        <v>-5.3057147926978354</v>
      </c>
      <c r="CO87" s="18">
        <f t="shared" si="250"/>
        <v>-2.620818482486198</v>
      </c>
      <c r="CP87" s="18">
        <f t="shared" si="251"/>
        <v>-2.1785345333210526</v>
      </c>
      <c r="CR87" s="18">
        <f t="shared" si="252"/>
        <v>-3.5241374715342055</v>
      </c>
      <c r="CS87" s="18">
        <f t="shared" si="253"/>
        <v>1.5872583210196023</v>
      </c>
      <c r="CT87" s="18">
        <f t="shared" si="254"/>
        <v>-1.0754931245016808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10.96502049114787</v>
      </c>
      <c r="C88" s="18">
        <f t="shared" si="210"/>
        <v>-5.2752197336357938</v>
      </c>
      <c r="D88" s="18">
        <f t="shared" si="210"/>
        <v>3.9836456314143787</v>
      </c>
      <c r="E88" s="18">
        <f t="shared" si="210"/>
        <v>5.0678543371554641</v>
      </c>
      <c r="F88" s="18">
        <f t="shared" si="211"/>
        <v>4.0517083208824634</v>
      </c>
      <c r="H88" s="18">
        <f t="shared" si="212"/>
        <v>4.7052011382024084</v>
      </c>
      <c r="I88" s="18">
        <f t="shared" si="213"/>
        <v>3.3177450039806988</v>
      </c>
      <c r="J88" s="18">
        <f t="shared" si="214"/>
        <v>6.6445820438398862</v>
      </c>
      <c r="L88" t="str">
        <f t="shared" si="255"/>
        <v>31 Science, engineering and technology associate professionals</v>
      </c>
      <c r="M88" s="18">
        <f t="shared" si="215"/>
        <v>10.816663842809726</v>
      </c>
      <c r="N88" s="18">
        <f t="shared" si="215"/>
        <v>-4.3230843332670688</v>
      </c>
      <c r="O88" s="18">
        <f t="shared" si="215"/>
        <v>1.4830372253763491</v>
      </c>
      <c r="P88" s="18">
        <f t="shared" si="215"/>
        <v>3.5517637567352267</v>
      </c>
      <c r="Q88" s="18">
        <f t="shared" si="216"/>
        <v>2.3933709406477766</v>
      </c>
      <c r="S88" s="18">
        <f t="shared" si="217"/>
        <v>2.8575445463003391</v>
      </c>
      <c r="T88" s="18">
        <f t="shared" si="218"/>
        <v>2.725678395270803</v>
      </c>
      <c r="U88" s="18">
        <f t="shared" si="219"/>
        <v>4.8086935515233797</v>
      </c>
      <c r="W88" t="str">
        <f t="shared" si="256"/>
        <v>31 Science, engineering and technology associate professionals</v>
      </c>
      <c r="X88" s="18">
        <f t="shared" si="220"/>
        <v>2.0945373166802117</v>
      </c>
      <c r="Y88" s="18">
        <f t="shared" si="220"/>
        <v>10.598871712224422</v>
      </c>
      <c r="Z88" s="18">
        <f t="shared" si="220"/>
        <v>-1.7681624636039506</v>
      </c>
      <c r="AA88" s="18">
        <f t="shared" si="220"/>
        <v>1.0364935855493806</v>
      </c>
      <c r="AB88" s="18">
        <f t="shared" si="221"/>
        <v>0.71917701857227012</v>
      </c>
      <c r="AD88" s="18">
        <f t="shared" si="222"/>
        <v>9.2821867332770758E-2</v>
      </c>
      <c r="AE88" s="18">
        <f t="shared" si="223"/>
        <v>2.3746684000740759</v>
      </c>
      <c r="AF88" s="18">
        <f t="shared" si="224"/>
        <v>2.4416244520314434</v>
      </c>
      <c r="AH88" t="str">
        <f t="shared" si="257"/>
        <v>31 Science, engineering and technology associate professionals</v>
      </c>
      <c r="AI88" s="18">
        <f t="shared" si="225"/>
        <v>3.0291590493409348</v>
      </c>
      <c r="AJ88" s="18">
        <f t="shared" si="225"/>
        <v>18.991570119366763</v>
      </c>
      <c r="AK88" s="18">
        <f t="shared" si="225"/>
        <v>-0.19982925292686415</v>
      </c>
      <c r="AL88" s="18">
        <f t="shared" si="225"/>
        <v>2.6844241353860987</v>
      </c>
      <c r="AM88" s="18">
        <f t="shared" si="226"/>
        <v>2.7161294569382655</v>
      </c>
      <c r="AO88" s="18">
        <f t="shared" si="227"/>
        <v>1.7138615853207195</v>
      </c>
      <c r="AP88" s="18">
        <f t="shared" si="228"/>
        <v>2.7436819527318912</v>
      </c>
      <c r="AQ88" s="18">
        <f t="shared" si="229"/>
        <v>3.9621929386196575</v>
      </c>
      <c r="AS88" t="str">
        <f t="shared" si="258"/>
        <v>31 Science, engineering and technology associate professionals</v>
      </c>
      <c r="AT88" s="18">
        <f t="shared" si="230"/>
        <v>-0.8186589677435685</v>
      </c>
      <c r="AU88" s="18">
        <f t="shared" si="230"/>
        <v>8.7269251282677818</v>
      </c>
      <c r="AV88" s="18">
        <f t="shared" si="230"/>
        <v>-3.9555443313937899</v>
      </c>
      <c r="AW88" s="18">
        <f t="shared" si="230"/>
        <v>-0.12501747749237291</v>
      </c>
      <c r="AX88" s="18">
        <f t="shared" si="231"/>
        <v>-0.81314717232543465</v>
      </c>
      <c r="AZ88" s="18">
        <f t="shared" si="232"/>
        <v>-1.418540396805601</v>
      </c>
      <c r="BA88" s="18">
        <f t="shared" si="233"/>
        <v>1.8212348593782846</v>
      </c>
      <c r="BB88" s="18">
        <f t="shared" si="234"/>
        <v>0.74650123322432815</v>
      </c>
      <c r="BD88" t="str">
        <f t="shared" si="259"/>
        <v>31 Science, engineering and technology associate professionals</v>
      </c>
      <c r="BE88" s="18">
        <f t="shared" si="235"/>
        <v>2.6738323394364549</v>
      </c>
      <c r="BF88" s="18">
        <f t="shared" si="235"/>
        <v>7.9580078695075551</v>
      </c>
      <c r="BG88" s="18">
        <f t="shared" si="235"/>
        <v>-4.612821760498564</v>
      </c>
      <c r="BH88" s="18">
        <f t="shared" si="235"/>
        <v>-1.598214690080324</v>
      </c>
      <c r="BI88" s="18">
        <f t="shared" si="236"/>
        <v>-1.9842391278702576</v>
      </c>
      <c r="BK88" s="18">
        <f t="shared" si="237"/>
        <v>-2.6135236339894674</v>
      </c>
      <c r="BL88" s="18">
        <f t="shared" si="238"/>
        <v>1.5961914165950164</v>
      </c>
      <c r="BM88" s="18">
        <f t="shared" si="239"/>
        <v>-0.40957594410695464</v>
      </c>
      <c r="BO88" t="str">
        <f t="shared" si="260"/>
        <v>31 Science, engineering and technology associate professionals</v>
      </c>
      <c r="BP88" s="18">
        <f t="shared" si="240"/>
        <v>4.3143164195857953</v>
      </c>
      <c r="BQ88" s="18">
        <f t="shared" si="240"/>
        <v>2.886988426922632</v>
      </c>
      <c r="BR88" s="18">
        <f t="shared" si="240"/>
        <v>-2.7615046686937261</v>
      </c>
      <c r="BS88" s="18">
        <f t="shared" si="240"/>
        <v>-0.54900783141247356</v>
      </c>
      <c r="BT88" s="18">
        <f t="shared" si="241"/>
        <v>-1.0359009134957908</v>
      </c>
      <c r="BV88" s="18">
        <f t="shared" si="242"/>
        <v>-1.2920444639558992</v>
      </c>
      <c r="BW88" s="18">
        <f t="shared" si="243"/>
        <v>1.923678234905446</v>
      </c>
      <c r="BX88" s="18">
        <f t="shared" si="244"/>
        <v>0.95724477809286945</v>
      </c>
      <c r="BZ88" t="str">
        <f t="shared" si="261"/>
        <v>31 Science, engineering and technology associate professionals</v>
      </c>
      <c r="CA88" s="18">
        <f t="shared" si="245"/>
        <v>3.5353121484510863</v>
      </c>
      <c r="CB88" s="18">
        <f t="shared" si="245"/>
        <v>15.031253803544953</v>
      </c>
      <c r="CC88" s="18">
        <f t="shared" si="245"/>
        <v>-5.9282379641591216</v>
      </c>
      <c r="CD88" s="18">
        <f t="shared" si="245"/>
        <v>-2.6030972963951848</v>
      </c>
      <c r="CE88" s="18">
        <f t="shared" si="246"/>
        <v>-2.6473603006191171</v>
      </c>
      <c r="CG88" s="18">
        <f t="shared" si="247"/>
        <v>-3.7243357454775028</v>
      </c>
      <c r="CH88" s="18">
        <f t="shared" si="248"/>
        <v>1.5119232516739078</v>
      </c>
      <c r="CI88" s="18">
        <f t="shared" si="249"/>
        <v>-1.3275639127218963</v>
      </c>
      <c r="CK88" t="str">
        <f t="shared" si="262"/>
        <v>31 Science, engineering and technology associate professionals</v>
      </c>
      <c r="CL88" s="18">
        <f t="shared" si="250"/>
        <v>5.7263378149006838</v>
      </c>
      <c r="CM88" s="18">
        <f t="shared" si="250"/>
        <v>31.722706501741182</v>
      </c>
      <c r="CN88" s="18">
        <f t="shared" si="250"/>
        <v>-4.7839597500881403</v>
      </c>
      <c r="CO88" s="18">
        <f t="shared" si="250"/>
        <v>1.3798045600010411</v>
      </c>
      <c r="CP88" s="18">
        <f t="shared" si="251"/>
        <v>1.0521034008300623</v>
      </c>
      <c r="CR88" s="18">
        <f t="shared" si="252"/>
        <v>-0.71788844326819978</v>
      </c>
      <c r="CS88" s="18">
        <f t="shared" si="253"/>
        <v>1.8979840379045321</v>
      </c>
      <c r="CT88" s="18">
        <f t="shared" si="254"/>
        <v>1.3531972188160157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10.808782063295276</v>
      </c>
      <c r="C89" s="18">
        <f t="shared" si="210"/>
        <v>-10.390369709930191</v>
      </c>
      <c r="D89" s="18">
        <f t="shared" si="210"/>
        <v>7.2878834184905372</v>
      </c>
      <c r="E89" s="18">
        <f t="shared" si="210"/>
        <v>6.844484690789332</v>
      </c>
      <c r="F89" s="18">
        <f t="shared" si="211"/>
        <v>5.813071865338526</v>
      </c>
      <c r="H89" s="18">
        <f t="shared" si="212"/>
        <v>6.9920802833949747</v>
      </c>
      <c r="I89" s="18">
        <f t="shared" si="213"/>
        <v>4.7424745110979272</v>
      </c>
      <c r="J89" s="18">
        <f t="shared" si="214"/>
        <v>9.2304344520815818</v>
      </c>
      <c r="L89" t="str">
        <f t="shared" si="255"/>
        <v>32 Health and social care associate professionals</v>
      </c>
      <c r="M89" s="18">
        <f t="shared" si="215"/>
        <v>13.30362021684075</v>
      </c>
      <c r="N89" s="18">
        <f t="shared" si="215"/>
        <v>1.9917378088996296</v>
      </c>
      <c r="O89" s="18">
        <f t="shared" si="215"/>
        <v>5.5094947852264209</v>
      </c>
      <c r="P89" s="18">
        <f t="shared" si="215"/>
        <v>5.8256601108030992</v>
      </c>
      <c r="Q89" s="18">
        <f t="shared" si="216"/>
        <v>5.4831974108529469</v>
      </c>
      <c r="S89" s="18">
        <f t="shared" si="217"/>
        <v>5.7201665413674885</v>
      </c>
      <c r="T89" s="18">
        <f t="shared" si="218"/>
        <v>4.228760045754254</v>
      </c>
      <c r="U89" s="18">
        <f t="shared" si="219"/>
        <v>7.982979493340836</v>
      </c>
      <c r="W89" t="str">
        <f t="shared" si="256"/>
        <v>32 Health and social care associate professionals</v>
      </c>
      <c r="X89" s="18">
        <f t="shared" si="220"/>
        <v>3.9345369146932319</v>
      </c>
      <c r="Y89" s="18">
        <f t="shared" si="220"/>
        <v>10.826615275009942</v>
      </c>
      <c r="Z89" s="18">
        <f t="shared" si="220"/>
        <v>1.929175102428915</v>
      </c>
      <c r="AA89" s="18">
        <f t="shared" si="220"/>
        <v>1.8061295867990212</v>
      </c>
      <c r="AB89" s="18">
        <f t="shared" si="221"/>
        <v>2.3863928990629057</v>
      </c>
      <c r="AD89" s="18">
        <f t="shared" si="222"/>
        <v>1.8471282457634963</v>
      </c>
      <c r="AE89" s="18">
        <f t="shared" si="223"/>
        <v>3.8011625772199853</v>
      </c>
      <c r="AF89" s="18">
        <f t="shared" si="224"/>
        <v>4.9560301106371663</v>
      </c>
      <c r="AH89" t="str">
        <f t="shared" si="257"/>
        <v>32 Health and social care associate professionals</v>
      </c>
      <c r="AI89" s="18">
        <f t="shared" si="225"/>
        <v>-2.9093120151521767</v>
      </c>
      <c r="AJ89" s="18">
        <f t="shared" si="225"/>
        <v>5.4597804060958488</v>
      </c>
      <c r="AK89" s="18">
        <f t="shared" si="225"/>
        <v>-5.3519802947041839</v>
      </c>
      <c r="AL89" s="18">
        <f t="shared" si="225"/>
        <v>-4.4984046663967492</v>
      </c>
      <c r="AM89" s="18">
        <f t="shared" si="226"/>
        <v>-4.1737652184570369</v>
      </c>
      <c r="AO89" s="18">
        <f t="shared" si="227"/>
        <v>-4.7837817881148386</v>
      </c>
      <c r="AP89" s="18">
        <f t="shared" si="228"/>
        <v>1.8027945136698698</v>
      </c>
      <c r="AQ89" s="18">
        <f t="shared" si="229"/>
        <v>-1.5864723568969619</v>
      </c>
      <c r="AS89" t="str">
        <f t="shared" si="258"/>
        <v>32 Health and social care associate professionals</v>
      </c>
      <c r="AT89" s="18">
        <f t="shared" si="230"/>
        <v>1.7408623550418278</v>
      </c>
      <c r="AU89" s="18">
        <f t="shared" si="230"/>
        <v>17.143983078147862</v>
      </c>
      <c r="AV89" s="18">
        <f t="shared" si="230"/>
        <v>-1.0769164293170208</v>
      </c>
      <c r="AW89" s="18">
        <f t="shared" si="230"/>
        <v>0.99862324665382918</v>
      </c>
      <c r="AX89" s="18">
        <f t="shared" si="231"/>
        <v>1.279761969590365</v>
      </c>
      <c r="AZ89" s="18">
        <f t="shared" si="232"/>
        <v>0.30198263920770962</v>
      </c>
      <c r="BA89" s="18">
        <f t="shared" si="233"/>
        <v>3.0169610543823611</v>
      </c>
      <c r="BB89" s="18">
        <f t="shared" si="234"/>
        <v>3.2176535277868679</v>
      </c>
      <c r="BD89" t="str">
        <f t="shared" si="259"/>
        <v>32 Health and social care associate professionals</v>
      </c>
      <c r="BE89" s="18">
        <f t="shared" si="235"/>
        <v>7.6587391748673683</v>
      </c>
      <c r="BF89" s="18">
        <f t="shared" si="235"/>
        <v>-5.4677921690028946</v>
      </c>
      <c r="BG89" s="18">
        <f t="shared" si="235"/>
        <v>0.81696526649732704</v>
      </c>
      <c r="BH89" s="18">
        <f t="shared" si="235"/>
        <v>0.37793571134847603</v>
      </c>
      <c r="BI89" s="18">
        <f t="shared" si="236"/>
        <v>0.13869018245804554</v>
      </c>
      <c r="BK89" s="18">
        <f t="shared" si="237"/>
        <v>0.52406605639472303</v>
      </c>
      <c r="BL89" s="18">
        <f t="shared" si="238"/>
        <v>3.182198667337488</v>
      </c>
      <c r="BM89" s="18">
        <f t="shared" si="239"/>
        <v>3.5248071423499283</v>
      </c>
      <c r="BO89" t="str">
        <f t="shared" si="260"/>
        <v>32 Health and social care associate professionals</v>
      </c>
      <c r="BP89" s="18">
        <f t="shared" si="240"/>
        <v>4.9139651537840834</v>
      </c>
      <c r="BQ89" s="18">
        <f t="shared" si="240"/>
        <v>-17.526327127044617</v>
      </c>
      <c r="BR89" s="18">
        <f t="shared" si="240"/>
        <v>9.191906041905451E-2</v>
      </c>
      <c r="BS89" s="18">
        <f t="shared" si="240"/>
        <v>-2.1699811917857748</v>
      </c>
      <c r="BT89" s="18">
        <f t="shared" si="241"/>
        <v>-2.5146205102620223</v>
      </c>
      <c r="BV89" s="18">
        <f t="shared" si="242"/>
        <v>-1.4217516849766687</v>
      </c>
      <c r="BW89" s="18">
        <f t="shared" si="243"/>
        <v>2.8054545624657479</v>
      </c>
      <c r="BX89" s="18">
        <f t="shared" si="244"/>
        <v>1.87384388666052</v>
      </c>
      <c r="BZ89" t="str">
        <f t="shared" si="261"/>
        <v>32 Health and social care associate professionals</v>
      </c>
      <c r="CA89" s="18">
        <f t="shared" si="245"/>
        <v>0.58043286690196982</v>
      </c>
      <c r="CB89" s="18">
        <f t="shared" si="245"/>
        <v>-16.687901851500676</v>
      </c>
      <c r="CC89" s="18">
        <f t="shared" si="245"/>
        <v>-4.668254880860589</v>
      </c>
      <c r="CD89" s="18">
        <f t="shared" si="245"/>
        <v>-5.580878106523901</v>
      </c>
      <c r="CE89" s="18">
        <f t="shared" si="246"/>
        <v>-6.0344933089474528</v>
      </c>
      <c r="CG89" s="18">
        <f t="shared" si="247"/>
        <v>-5.2776452582063644</v>
      </c>
      <c r="CH89" s="18">
        <f t="shared" si="248"/>
        <v>1.7783467229921524</v>
      </c>
      <c r="CI89" s="18">
        <f t="shared" si="249"/>
        <v>-1.9341279994190885</v>
      </c>
      <c r="CK89" t="str">
        <f t="shared" si="262"/>
        <v>32 Health and social care associate professionals</v>
      </c>
      <c r="CL89" s="18">
        <f t="shared" si="250"/>
        <v>3.4471891522911413</v>
      </c>
      <c r="CM89" s="18">
        <f t="shared" si="250"/>
        <v>16.676421898251913</v>
      </c>
      <c r="CN89" s="18">
        <f t="shared" si="250"/>
        <v>-5.5470274703018134</v>
      </c>
      <c r="CO89" s="18">
        <f t="shared" si="250"/>
        <v>-0.54152203586368408</v>
      </c>
      <c r="CP89" s="18">
        <f t="shared" si="251"/>
        <v>-1.1520973665733569</v>
      </c>
      <c r="CR89" s="18">
        <f t="shared" si="252"/>
        <v>-2.238824281495555</v>
      </c>
      <c r="CS89" s="18">
        <f t="shared" si="253"/>
        <v>1.8585497024464104</v>
      </c>
      <c r="CT89" s="18">
        <f t="shared" si="254"/>
        <v>0.19834899247277438</v>
      </c>
    </row>
    <row r="90" spans="1:98" x14ac:dyDescent="0.2">
      <c r="A90" t="str">
        <f t="shared" si="209"/>
        <v>33 Protective service occupations</v>
      </c>
      <c r="B90" s="18">
        <f t="shared" si="210"/>
        <v>7.8102131432293831</v>
      </c>
      <c r="C90" s="18">
        <f t="shared" si="210"/>
        <v>-9.4568811256114707</v>
      </c>
      <c r="D90" s="18">
        <f t="shared" si="210"/>
        <v>10.240771849461815</v>
      </c>
      <c r="E90" s="18">
        <f t="shared" si="210"/>
        <v>6.3087310003066444</v>
      </c>
      <c r="F90" s="18">
        <f t="shared" si="211"/>
        <v>6.4488566385537016</v>
      </c>
      <c r="H90" s="18">
        <f t="shared" si="212"/>
        <v>7.6035759833762873</v>
      </c>
      <c r="I90" s="18">
        <f t="shared" si="213"/>
        <v>3.7264662914884283</v>
      </c>
      <c r="J90" s="18">
        <f t="shared" si="214"/>
        <v>9.1787454573277749</v>
      </c>
      <c r="L90" t="str">
        <f t="shared" si="255"/>
        <v>33 Protective service occupations</v>
      </c>
      <c r="M90" s="18">
        <f t="shared" si="215"/>
        <v>7.4478403415114913</v>
      </c>
      <c r="N90" s="18">
        <f t="shared" si="215"/>
        <v>-7.7505645711028919</v>
      </c>
      <c r="O90" s="18">
        <f t="shared" si="215"/>
        <v>9.1269546964713566</v>
      </c>
      <c r="P90" s="18">
        <f t="shared" si="215"/>
        <v>5.7986029415155294</v>
      </c>
      <c r="Q90" s="18">
        <f t="shared" si="216"/>
        <v>5.9165806026878931</v>
      </c>
      <c r="S90" s="18">
        <f t="shared" si="217"/>
        <v>6.8966185075400421</v>
      </c>
      <c r="T90" s="18">
        <f t="shared" si="218"/>
        <v>3.1787901284329623</v>
      </c>
      <c r="U90" s="18">
        <f t="shared" si="219"/>
        <v>8.3248502240721436</v>
      </c>
      <c r="W90" t="str">
        <f t="shared" si="256"/>
        <v>33 Protective service occupations</v>
      </c>
      <c r="X90" s="18">
        <f t="shared" si="220"/>
        <v>0.5269359497300341</v>
      </c>
      <c r="Y90" s="18">
        <f t="shared" si="220"/>
        <v>17.785999391805007</v>
      </c>
      <c r="Z90" s="18">
        <f t="shared" si="220"/>
        <v>5.4042498087109037</v>
      </c>
      <c r="AA90" s="18">
        <f t="shared" si="220"/>
        <v>3.8609665894497214</v>
      </c>
      <c r="AB90" s="18">
        <f t="shared" si="221"/>
        <v>5.1645196524821024</v>
      </c>
      <c r="AD90" s="18">
        <f t="shared" si="222"/>
        <v>4.3728671746070535</v>
      </c>
      <c r="AE90" s="18">
        <f t="shared" si="223"/>
        <v>3.2945608346053978</v>
      </c>
      <c r="AF90" s="18">
        <f t="shared" si="224"/>
        <v>6.3735613550190973</v>
      </c>
      <c r="AH90" t="str">
        <f t="shared" si="257"/>
        <v>33 Protective service occupations</v>
      </c>
      <c r="AI90" s="18">
        <f t="shared" si="225"/>
        <v>1.682786823392779</v>
      </c>
      <c r="AJ90" s="18">
        <f t="shared" si="225"/>
        <v>16.383344772357255</v>
      </c>
      <c r="AK90" s="18">
        <f t="shared" si="225"/>
        <v>5.2290104769219692</v>
      </c>
      <c r="AL90" s="18">
        <f t="shared" si="225"/>
        <v>3.5935888769197843</v>
      </c>
      <c r="AM90" s="18">
        <f t="shared" si="226"/>
        <v>4.8621036819078478</v>
      </c>
      <c r="AO90" s="18">
        <f t="shared" si="227"/>
        <v>4.1358856153769885</v>
      </c>
      <c r="AP90" s="18">
        <f t="shared" si="228"/>
        <v>2.902405519718454</v>
      </c>
      <c r="AQ90" s="18">
        <f t="shared" si="229"/>
        <v>5.9288307574340449</v>
      </c>
      <c r="AS90" t="str">
        <f t="shared" si="258"/>
        <v>33 Protective service occupations</v>
      </c>
      <c r="AT90" s="18">
        <f t="shared" si="230"/>
        <v>-3.3946766112907589</v>
      </c>
      <c r="AU90" s="18">
        <f t="shared" si="230"/>
        <v>14.579683441114444</v>
      </c>
      <c r="AV90" s="18">
        <f t="shared" si="230"/>
        <v>2.4714262589867309</v>
      </c>
      <c r="AW90" s="18">
        <f t="shared" si="230"/>
        <v>2.007907331713632</v>
      </c>
      <c r="AX90" s="18">
        <f t="shared" si="231"/>
        <v>2.8972443087029509</v>
      </c>
      <c r="AZ90" s="18">
        <f t="shared" si="232"/>
        <v>2.1621802067628426</v>
      </c>
      <c r="BA90" s="18">
        <f t="shared" si="233"/>
        <v>2.5719400343979126</v>
      </c>
      <c r="BB90" s="18">
        <f t="shared" si="234"/>
        <v>4.1562065954111826</v>
      </c>
      <c r="BD90" t="str">
        <f t="shared" si="259"/>
        <v>33 Protective service occupations</v>
      </c>
      <c r="BE90" s="18">
        <f t="shared" si="235"/>
        <v>3.1501264500320092</v>
      </c>
      <c r="BF90" s="18">
        <f t="shared" si="235"/>
        <v>4.8831316347122122</v>
      </c>
      <c r="BG90" s="18">
        <f t="shared" si="235"/>
        <v>3.2844315652780454</v>
      </c>
      <c r="BH90" s="18">
        <f t="shared" si="235"/>
        <v>0.72532153291022805</v>
      </c>
      <c r="BI90" s="18">
        <f t="shared" si="236"/>
        <v>1.7751290633844841</v>
      </c>
      <c r="BK90" s="18">
        <f t="shared" si="237"/>
        <v>1.5712341690468756</v>
      </c>
      <c r="BL90" s="18">
        <f t="shared" si="238"/>
        <v>1.8076874259677966</v>
      </c>
      <c r="BM90" s="18">
        <f t="shared" si="239"/>
        <v>3.0605497840620721</v>
      </c>
      <c r="BO90" t="str">
        <f t="shared" si="260"/>
        <v>33 Protective service occupations</v>
      </c>
      <c r="BP90" s="18">
        <f t="shared" si="240"/>
        <v>2.7525144481319375</v>
      </c>
      <c r="BQ90" s="18">
        <f t="shared" si="240"/>
        <v>-2.8793463285853527</v>
      </c>
      <c r="BR90" s="18">
        <f t="shared" si="240"/>
        <v>3.4624038447421013</v>
      </c>
      <c r="BS90" s="18">
        <f t="shared" si="240"/>
        <v>-0.87987730304087686</v>
      </c>
      <c r="BT90" s="18">
        <f t="shared" si="241"/>
        <v>0.32927422080770707</v>
      </c>
      <c r="BV90" s="18">
        <f t="shared" si="242"/>
        <v>0.54691318074544526</v>
      </c>
      <c r="BW90" s="18">
        <f t="shared" si="243"/>
        <v>2.0343158613155943</v>
      </c>
      <c r="BX90" s="18">
        <f t="shared" si="244"/>
        <v>2.4509148237464862</v>
      </c>
      <c r="BZ90" t="str">
        <f t="shared" si="261"/>
        <v>33 Protective service occupations</v>
      </c>
      <c r="CA90" s="18">
        <f t="shared" si="245"/>
        <v>0.89210462665230139</v>
      </c>
      <c r="CB90" s="18">
        <f t="shared" si="245"/>
        <v>2.6207818402300909</v>
      </c>
      <c r="CC90" s="18">
        <f t="shared" si="245"/>
        <v>0.19457353668801414</v>
      </c>
      <c r="CD90" s="18">
        <f t="shared" si="245"/>
        <v>-4.502481200606967</v>
      </c>
      <c r="CE90" s="18">
        <f t="shared" si="246"/>
        <v>-2.621949610670149</v>
      </c>
      <c r="CG90" s="18">
        <f t="shared" si="247"/>
        <v>-2.9617865242953401</v>
      </c>
      <c r="CH90" s="18">
        <f t="shared" si="248"/>
        <v>1.7894070892905622</v>
      </c>
      <c r="CI90" s="18">
        <f t="shared" si="249"/>
        <v>-0.39903532820710907</v>
      </c>
      <c r="CK90" t="str">
        <f t="shared" si="262"/>
        <v>33 Protective service occupations</v>
      </c>
      <c r="CL90" s="18">
        <f t="shared" si="250"/>
        <v>-4.6237030205628304</v>
      </c>
      <c r="CM90" s="18">
        <f t="shared" si="250"/>
        <v>12.010231743579226</v>
      </c>
      <c r="CN90" s="18">
        <f t="shared" si="250"/>
        <v>-4.5352724974805136</v>
      </c>
      <c r="CO90" s="18">
        <f t="shared" si="250"/>
        <v>-1.8420671593002869</v>
      </c>
      <c r="CP90" s="18">
        <f t="shared" si="251"/>
        <v>-1.8855663648971066</v>
      </c>
      <c r="CR90" s="18">
        <f t="shared" si="252"/>
        <v>-2.7481402884769524</v>
      </c>
      <c r="CS90" s="18">
        <f t="shared" si="253"/>
        <v>1.1295102699841575</v>
      </c>
      <c r="CT90" s="18">
        <f t="shared" si="254"/>
        <v>-1.1409812573484168</v>
      </c>
    </row>
    <row r="91" spans="1:98" x14ac:dyDescent="0.2">
      <c r="A91" t="str">
        <f t="shared" si="209"/>
        <v>34 Culture, media and sports occupations</v>
      </c>
      <c r="B91" s="18">
        <f t="shared" si="210"/>
        <v>12.631241912362379</v>
      </c>
      <c r="C91" s="18">
        <f t="shared" si="210"/>
        <v>0.473183779435149</v>
      </c>
      <c r="D91" s="18">
        <f t="shared" si="210"/>
        <v>3.8761832150539632</v>
      </c>
      <c r="E91" s="18">
        <f t="shared" si="210"/>
        <v>3.8325541159600407</v>
      </c>
      <c r="F91" s="18">
        <f t="shared" si="211"/>
        <v>3.6329452215962954</v>
      </c>
      <c r="H91" s="18">
        <f t="shared" si="212"/>
        <v>3.8470951125351149</v>
      </c>
      <c r="I91" s="18">
        <f t="shared" si="213"/>
        <v>3.5261707138296572</v>
      </c>
      <c r="J91" s="18">
        <f t="shared" si="214"/>
        <v>6.1367230710540621</v>
      </c>
      <c r="L91" t="str">
        <f t="shared" si="255"/>
        <v>34 Culture, media and sports occupations</v>
      </c>
      <c r="M91" s="18">
        <f t="shared" si="215"/>
        <v>10.302724039942701</v>
      </c>
      <c r="N91" s="18">
        <f t="shared" si="215"/>
        <v>-0.48510645774176853</v>
      </c>
      <c r="O91" s="18">
        <f t="shared" si="215"/>
        <v>2.1685019032030795</v>
      </c>
      <c r="P91" s="18">
        <f t="shared" si="215"/>
        <v>3.481535899186583</v>
      </c>
      <c r="Q91" s="18">
        <f t="shared" si="216"/>
        <v>2.8179325427871271</v>
      </c>
      <c r="S91" s="18">
        <f t="shared" si="217"/>
        <v>3.0419935686867294</v>
      </c>
      <c r="T91" s="18">
        <f t="shared" si="218"/>
        <v>3.2364859894436826</v>
      </c>
      <c r="U91" s="18">
        <f t="shared" si="219"/>
        <v>5.3328876142287651</v>
      </c>
      <c r="W91" t="str">
        <f t="shared" si="256"/>
        <v>34 Culture, media and sports occupations</v>
      </c>
      <c r="X91" s="18">
        <f t="shared" si="220"/>
        <v>0.91522757367967777</v>
      </c>
      <c r="Y91" s="18">
        <f t="shared" si="220"/>
        <v>5.0426542442747468</v>
      </c>
      <c r="Z91" s="18">
        <f t="shared" si="220"/>
        <v>-0.99929068985935565</v>
      </c>
      <c r="AA91" s="18">
        <f t="shared" si="220"/>
        <v>1.0851711310953194</v>
      </c>
      <c r="AB91" s="18">
        <f t="shared" si="221"/>
        <v>0.67044371071984799</v>
      </c>
      <c r="AD91" s="18">
        <f t="shared" si="222"/>
        <v>0.38551911747295442</v>
      </c>
      <c r="AE91" s="18">
        <f t="shared" si="223"/>
        <v>2.6636015969172311</v>
      </c>
      <c r="AF91" s="18">
        <f t="shared" si="224"/>
        <v>2.9327459344575146</v>
      </c>
      <c r="AH91" t="str">
        <f t="shared" si="257"/>
        <v>34 Culture, media and sports occupations</v>
      </c>
      <c r="AI91" s="18">
        <f t="shared" si="225"/>
        <v>4.5955464133506929E-2</v>
      </c>
      <c r="AJ91" s="18">
        <f t="shared" si="225"/>
        <v>18.852256663281274</v>
      </c>
      <c r="AK91" s="18">
        <f t="shared" si="225"/>
        <v>-0.1748387194317913</v>
      </c>
      <c r="AL91" s="18">
        <f t="shared" si="225"/>
        <v>2.8089968990941516</v>
      </c>
      <c r="AM91" s="18">
        <f t="shared" si="226"/>
        <v>2.794510320349497</v>
      </c>
      <c r="AO91" s="18">
        <f t="shared" si="227"/>
        <v>1.804604571143531</v>
      </c>
      <c r="AP91" s="18">
        <f t="shared" si="228"/>
        <v>2.9984904278823388</v>
      </c>
      <c r="AQ91" s="18">
        <f t="shared" si="229"/>
        <v>4.2438516022040185</v>
      </c>
      <c r="AS91" t="str">
        <f t="shared" si="258"/>
        <v>34 Culture, media and sports occupations</v>
      </c>
      <c r="AT91" s="18">
        <f t="shared" si="230"/>
        <v>-0.86832239044373205</v>
      </c>
      <c r="AU91" s="18">
        <f t="shared" si="230"/>
        <v>4.120530219602303</v>
      </c>
      <c r="AV91" s="18">
        <f t="shared" si="230"/>
        <v>-2.7310344147882137</v>
      </c>
      <c r="AW91" s="18">
        <f t="shared" si="230"/>
        <v>0.38546348995456281</v>
      </c>
      <c r="AX91" s="18">
        <f t="shared" si="231"/>
        <v>-0.37180573031477815</v>
      </c>
      <c r="AZ91" s="18">
        <f t="shared" si="232"/>
        <v>-0.66430878053239661</v>
      </c>
      <c r="BA91" s="18">
        <f t="shared" si="233"/>
        <v>2.3737843116400592</v>
      </c>
      <c r="BB91" s="18">
        <f t="shared" si="234"/>
        <v>1.9021604008905069</v>
      </c>
      <c r="BD91" t="str">
        <f t="shared" si="259"/>
        <v>34 Culture, media and sports occupations</v>
      </c>
      <c r="BE91" s="18">
        <f t="shared" si="235"/>
        <v>2.1183712866987836</v>
      </c>
      <c r="BF91" s="18">
        <f t="shared" si="235"/>
        <v>3.1980689545311858</v>
      </c>
      <c r="BG91" s="18">
        <f t="shared" si="235"/>
        <v>-1.5163146087197821</v>
      </c>
      <c r="BH91" s="18">
        <f t="shared" si="235"/>
        <v>1.0681169003939672</v>
      </c>
      <c r="BI91" s="18">
        <f t="shared" si="236"/>
        <v>0.38404072696329727</v>
      </c>
      <c r="BK91" s="18">
        <f t="shared" si="237"/>
        <v>0.19919060480464434</v>
      </c>
      <c r="BL91" s="18">
        <f t="shared" si="238"/>
        <v>2.1858882179765171</v>
      </c>
      <c r="BM91" s="18">
        <f t="shared" si="239"/>
        <v>2.3336156785595197</v>
      </c>
      <c r="BO91" t="str">
        <f t="shared" si="260"/>
        <v>34 Culture, media and sports occupations</v>
      </c>
      <c r="BP91" s="18">
        <f t="shared" si="240"/>
        <v>-1.0233294152823147</v>
      </c>
      <c r="BQ91" s="18">
        <f t="shared" si="240"/>
        <v>-11.401404382586723</v>
      </c>
      <c r="BR91" s="18">
        <f t="shared" si="240"/>
        <v>-3.4125368728661232</v>
      </c>
      <c r="BS91" s="18">
        <f t="shared" si="240"/>
        <v>-2.8777022286817222</v>
      </c>
      <c r="BT91" s="18">
        <f t="shared" si="241"/>
        <v>-3.600172317350947</v>
      </c>
      <c r="BV91" s="18">
        <f t="shared" si="242"/>
        <v>-3.056308696719845</v>
      </c>
      <c r="BW91" s="18">
        <f t="shared" si="243"/>
        <v>1.7643520771466692</v>
      </c>
      <c r="BX91" s="18">
        <f t="shared" si="244"/>
        <v>-0.49881478769356891</v>
      </c>
      <c r="BZ91" t="str">
        <f t="shared" si="261"/>
        <v>34 Culture, media and sports occupations</v>
      </c>
      <c r="CA91" s="18">
        <f t="shared" si="245"/>
        <v>-1.8868786896532486</v>
      </c>
      <c r="CB91" s="18">
        <f t="shared" si="245"/>
        <v>-2.9646860422695043</v>
      </c>
      <c r="CC91" s="18">
        <f t="shared" si="245"/>
        <v>-6.6897590183852778</v>
      </c>
      <c r="CD91" s="18">
        <f t="shared" si="245"/>
        <v>-5.7154469855070893</v>
      </c>
      <c r="CE91" s="18">
        <f t="shared" si="246"/>
        <v>-5.851942324165627</v>
      </c>
      <c r="CG91" s="18">
        <f t="shared" si="247"/>
        <v>-6.0413428286803184</v>
      </c>
      <c r="CH91" s="18">
        <f t="shared" si="248"/>
        <v>1.3628331864155685</v>
      </c>
      <c r="CI91" s="18">
        <f t="shared" si="249"/>
        <v>-3.1594123010660113</v>
      </c>
      <c r="CK91" t="str">
        <f t="shared" si="262"/>
        <v>34 Culture, media and sports occupations</v>
      </c>
      <c r="CL91" s="18">
        <f t="shared" si="250"/>
        <v>2.5863929966000176</v>
      </c>
      <c r="CM91" s="18">
        <f t="shared" si="250"/>
        <v>6.6485702795431978</v>
      </c>
      <c r="CN91" s="18">
        <f t="shared" si="250"/>
        <v>-8.9540172991438904</v>
      </c>
      <c r="CO91" s="18">
        <f t="shared" si="250"/>
        <v>-2.665736036357591</v>
      </c>
      <c r="CP91" s="18">
        <f t="shared" si="251"/>
        <v>-4.1300989232789025</v>
      </c>
      <c r="CR91" s="18">
        <f t="shared" si="252"/>
        <v>-4.8086625660764382</v>
      </c>
      <c r="CS91" s="18">
        <f t="shared" si="253"/>
        <v>1.3538889703641033</v>
      </c>
      <c r="CT91" s="18">
        <f t="shared" si="254"/>
        <v>-2.3405536009203365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9.5967179817966439</v>
      </c>
      <c r="C92" s="18">
        <f t="shared" si="210"/>
        <v>-6.136801562551419</v>
      </c>
      <c r="D92" s="18">
        <f t="shared" si="210"/>
        <v>4.9595742805916609</v>
      </c>
      <c r="E92" s="18">
        <f t="shared" si="210"/>
        <v>4.8964780716577838</v>
      </c>
      <c r="F92" s="18">
        <f t="shared" si="211"/>
        <v>4.1899716891573568</v>
      </c>
      <c r="H92" s="18">
        <f t="shared" si="212"/>
        <v>4.9175059257157594</v>
      </c>
      <c r="I92" s="18">
        <f t="shared" si="213"/>
        <v>3.536116800050304</v>
      </c>
      <c r="J92" s="18">
        <f t="shared" si="214"/>
        <v>6.9472578473930735</v>
      </c>
      <c r="L92" t="str">
        <f t="shared" si="255"/>
        <v>35 Business and public service associate professionals</v>
      </c>
      <c r="M92" s="18">
        <f t="shared" si="215"/>
        <v>9.5028748297472543</v>
      </c>
      <c r="N92" s="18">
        <f t="shared" si="215"/>
        <v>-2.4924796660368398</v>
      </c>
      <c r="O92" s="18">
        <f t="shared" si="215"/>
        <v>3.8791142602338846</v>
      </c>
      <c r="P92" s="18">
        <f t="shared" si="215"/>
        <v>4.0428750539667879</v>
      </c>
      <c r="Q92" s="18">
        <f t="shared" si="216"/>
        <v>3.5708813145517881</v>
      </c>
      <c r="S92" s="18">
        <f t="shared" si="217"/>
        <v>3.9882594581804209</v>
      </c>
      <c r="T92" s="18">
        <f t="shared" si="218"/>
        <v>3.4010779333428776</v>
      </c>
      <c r="U92" s="18">
        <f t="shared" si="219"/>
        <v>6.1541932688525813</v>
      </c>
      <c r="W92" t="str">
        <f t="shared" si="256"/>
        <v>35 Business and public service associate professionals</v>
      </c>
      <c r="X92" s="18">
        <f t="shared" si="220"/>
        <v>-9.1730215286278671E-2</v>
      </c>
      <c r="Y92" s="18">
        <f t="shared" si="220"/>
        <v>10.220642598548091</v>
      </c>
      <c r="Z92" s="18">
        <f t="shared" si="220"/>
        <v>-0.76507515645642954</v>
      </c>
      <c r="AA92" s="18">
        <f t="shared" si="220"/>
        <v>0.52248945228821064</v>
      </c>
      <c r="AB92" s="18">
        <f t="shared" si="221"/>
        <v>0.69632621957567142</v>
      </c>
      <c r="AD92" s="18">
        <f t="shared" si="222"/>
        <v>9.1455646556126702E-2</v>
      </c>
      <c r="AE92" s="18">
        <f t="shared" si="223"/>
        <v>2.7679593721360973</v>
      </c>
      <c r="AF92" s="18">
        <f t="shared" si="224"/>
        <v>2.8304959059839652</v>
      </c>
      <c r="AH92" t="str">
        <f t="shared" si="257"/>
        <v>35 Business and public service associate professionals</v>
      </c>
      <c r="AI92" s="18">
        <f t="shared" si="225"/>
        <v>1.5524709794767722</v>
      </c>
      <c r="AJ92" s="18">
        <f t="shared" si="225"/>
        <v>15.473479162762271</v>
      </c>
      <c r="AK92" s="18">
        <f t="shared" si="225"/>
        <v>-0.35332065151773007</v>
      </c>
      <c r="AL92" s="18">
        <f t="shared" si="225"/>
        <v>1.0470297175603438</v>
      </c>
      <c r="AM92" s="18">
        <f t="shared" si="226"/>
        <v>1.4499868921323156</v>
      </c>
      <c r="AO92" s="18">
        <f t="shared" si="227"/>
        <v>0.57807321377438825</v>
      </c>
      <c r="AP92" s="18">
        <f t="shared" si="228"/>
        <v>2.7496465541565041</v>
      </c>
      <c r="AQ92" s="18">
        <f t="shared" si="229"/>
        <v>3.1503490228150133</v>
      </c>
      <c r="AS92" t="str">
        <f t="shared" si="258"/>
        <v>35 Business and public service associate professionals</v>
      </c>
      <c r="AT92" s="18">
        <f t="shared" si="230"/>
        <v>0.22338994189274874</v>
      </c>
      <c r="AU92" s="18">
        <f t="shared" si="230"/>
        <v>11.202877816999091</v>
      </c>
      <c r="AV92" s="18">
        <f t="shared" si="230"/>
        <v>-0.79971206265744277</v>
      </c>
      <c r="AW92" s="18">
        <f t="shared" si="230"/>
        <v>0.94196559202686103</v>
      </c>
      <c r="AX92" s="18">
        <f t="shared" si="231"/>
        <v>1.0037251510254697</v>
      </c>
      <c r="AZ92" s="18">
        <f t="shared" si="232"/>
        <v>0.35803495644297634</v>
      </c>
      <c r="BA92" s="18">
        <f t="shared" si="233"/>
        <v>2.6251328797961326</v>
      </c>
      <c r="BB92" s="18">
        <f t="shared" si="234"/>
        <v>2.8762270997364503</v>
      </c>
      <c r="BD92" t="str">
        <f t="shared" si="259"/>
        <v>35 Business and public service associate professionals</v>
      </c>
      <c r="BE92" s="18">
        <f t="shared" si="235"/>
        <v>3.6129498360661927</v>
      </c>
      <c r="BF92" s="18">
        <f t="shared" si="235"/>
        <v>0.91314817240648605</v>
      </c>
      <c r="BG92" s="18">
        <f t="shared" si="235"/>
        <v>-1.3801119459012523</v>
      </c>
      <c r="BH92" s="18">
        <f t="shared" si="235"/>
        <v>-0.31889274175901372</v>
      </c>
      <c r="BI92" s="18">
        <f t="shared" si="236"/>
        <v>-0.57544039130957847</v>
      </c>
      <c r="BK92" s="18">
        <f t="shared" si="237"/>
        <v>-0.67389527533676663</v>
      </c>
      <c r="BL92" s="18">
        <f t="shared" si="238"/>
        <v>2.218753988188249</v>
      </c>
      <c r="BM92" s="18">
        <f t="shared" si="239"/>
        <v>1.7297895686340548</v>
      </c>
      <c r="BO92" t="str">
        <f t="shared" si="260"/>
        <v>35 Business and public service associate professionals</v>
      </c>
      <c r="BP92" s="18">
        <f t="shared" si="240"/>
        <v>2.1731789098209164</v>
      </c>
      <c r="BQ92" s="18">
        <f t="shared" si="240"/>
        <v>-8.2382439574760102</v>
      </c>
      <c r="BR92" s="18">
        <f t="shared" si="240"/>
        <v>-1.5724909747313665</v>
      </c>
      <c r="BS92" s="18">
        <f t="shared" si="240"/>
        <v>-1.7845188062667883</v>
      </c>
      <c r="BT92" s="18">
        <f t="shared" si="241"/>
        <v>-2.1349258083407818</v>
      </c>
      <c r="BV92" s="18">
        <f t="shared" si="242"/>
        <v>-1.7138936599823018</v>
      </c>
      <c r="BW92" s="18">
        <f t="shared" si="243"/>
        <v>2.1142684138514722</v>
      </c>
      <c r="BX92" s="18">
        <f t="shared" si="244"/>
        <v>0.87879054689521396</v>
      </c>
      <c r="BZ92" t="str">
        <f t="shared" si="261"/>
        <v>35 Business and public service associate professionals</v>
      </c>
      <c r="CA92" s="18">
        <f t="shared" si="245"/>
        <v>1.8582049726482586</v>
      </c>
      <c r="CB92" s="18">
        <f t="shared" si="245"/>
        <v>-1.7327662107514796</v>
      </c>
      <c r="CC92" s="18">
        <f t="shared" si="245"/>
        <v>-4.6711353858455151</v>
      </c>
      <c r="CD92" s="18">
        <f t="shared" si="245"/>
        <v>-4.3543320268582324</v>
      </c>
      <c r="CE92" s="18">
        <f t="shared" si="246"/>
        <v>-4.2918343839434829</v>
      </c>
      <c r="CG92" s="18">
        <f t="shared" si="247"/>
        <v>-4.4600499543456689</v>
      </c>
      <c r="CH92" s="18">
        <f t="shared" si="248"/>
        <v>1.5691689966599309</v>
      </c>
      <c r="CI92" s="18">
        <f t="shared" si="249"/>
        <v>-1.7488714630733759</v>
      </c>
      <c r="CK92" t="str">
        <f t="shared" si="262"/>
        <v>35 Business and public service associate professionals</v>
      </c>
      <c r="CL92" s="18">
        <f t="shared" si="250"/>
        <v>0.79326947758797672</v>
      </c>
      <c r="CM92" s="18">
        <f t="shared" si="250"/>
        <v>15.343986873382075</v>
      </c>
      <c r="CN92" s="18">
        <f t="shared" si="250"/>
        <v>-7.9531986227642122</v>
      </c>
      <c r="CO92" s="18">
        <f t="shared" si="250"/>
        <v>-0.62303592243611039</v>
      </c>
      <c r="CP92" s="18">
        <f t="shared" si="251"/>
        <v>-2.0665661922941503</v>
      </c>
      <c r="CR92" s="18">
        <f t="shared" si="252"/>
        <v>-3.1290890247364977</v>
      </c>
      <c r="CS92" s="18">
        <f t="shared" si="253"/>
        <v>1.3868114865815517</v>
      </c>
      <c r="CT92" s="18">
        <f t="shared" si="254"/>
        <v>-1.0759928774366601</v>
      </c>
    </row>
    <row r="93" spans="1:98" x14ac:dyDescent="0.2">
      <c r="A93" t="str">
        <f t="shared" si="209"/>
        <v>41 Administrative occupations</v>
      </c>
      <c r="B93" s="18">
        <f t="shared" si="210"/>
        <v>8.9968572329839347</v>
      </c>
      <c r="C93" s="18">
        <f t="shared" si="210"/>
        <v>5.1827855992804039</v>
      </c>
      <c r="D93" s="18">
        <f t="shared" si="210"/>
        <v>4.9488183169853039</v>
      </c>
      <c r="E93" s="18">
        <f t="shared" si="210"/>
        <v>5.2162952974351029</v>
      </c>
      <c r="F93" s="18">
        <f t="shared" si="211"/>
        <v>5.1305425894040191</v>
      </c>
      <c r="H93" s="18">
        <f t="shared" si="212"/>
        <v>5.1270606448337031</v>
      </c>
      <c r="I93" s="18">
        <f t="shared" si="213"/>
        <v>3.7876865459595788</v>
      </c>
      <c r="J93" s="18">
        <f t="shared" si="214"/>
        <v>7.2655912256031963</v>
      </c>
      <c r="L93" t="str">
        <f t="shared" si="255"/>
        <v>41 Administrative occupations</v>
      </c>
      <c r="M93" s="18">
        <f t="shared" si="215"/>
        <v>8.6271550545081066</v>
      </c>
      <c r="N93" s="18">
        <f t="shared" si="215"/>
        <v>8.0353411647150708</v>
      </c>
      <c r="O93" s="18">
        <f t="shared" si="215"/>
        <v>4.0084993659214474</v>
      </c>
      <c r="P93" s="18">
        <f t="shared" si="215"/>
        <v>3.9352963768826354</v>
      </c>
      <c r="Q93" s="18">
        <f t="shared" si="216"/>
        <v>4.209853832146182</v>
      </c>
      <c r="S93" s="18">
        <f t="shared" si="217"/>
        <v>3.9596916468223942</v>
      </c>
      <c r="T93" s="18">
        <f t="shared" si="218"/>
        <v>3.5957559395210392</v>
      </c>
      <c r="U93" s="18">
        <f t="shared" si="219"/>
        <v>6.2685089470206679</v>
      </c>
      <c r="W93" t="str">
        <f t="shared" si="256"/>
        <v>41 Administrative occupations</v>
      </c>
      <c r="X93" s="18">
        <f t="shared" si="220"/>
        <v>-0.68106289326750336</v>
      </c>
      <c r="Y93" s="18">
        <f t="shared" si="220"/>
        <v>19.825875935906033</v>
      </c>
      <c r="Z93" s="18">
        <f t="shared" si="220"/>
        <v>0.36363086835018432</v>
      </c>
      <c r="AA93" s="18">
        <f t="shared" si="220"/>
        <v>1.5171208038610162</v>
      </c>
      <c r="AB93" s="18">
        <f t="shared" si="221"/>
        <v>2.2089871511463244</v>
      </c>
      <c r="AD93" s="18">
        <f t="shared" si="222"/>
        <v>1.1311586125421824</v>
      </c>
      <c r="AE93" s="18">
        <f t="shared" si="223"/>
        <v>3.1998454316931824</v>
      </c>
      <c r="AF93" s="18">
        <f t="shared" si="224"/>
        <v>3.9489213994409855</v>
      </c>
      <c r="AH93" t="str">
        <f t="shared" si="257"/>
        <v>41 Administrative occupations</v>
      </c>
      <c r="AI93" s="18">
        <f t="shared" si="225"/>
        <v>1.5151246743938529E-2</v>
      </c>
      <c r="AJ93" s="18">
        <f t="shared" si="225"/>
        <v>21.711104137591562</v>
      </c>
      <c r="AK93" s="18">
        <f t="shared" si="225"/>
        <v>-2.5800661282449067E-2</v>
      </c>
      <c r="AL93" s="18">
        <f t="shared" si="225"/>
        <v>1.4217099158768232</v>
      </c>
      <c r="AM93" s="18">
        <f t="shared" si="226"/>
        <v>2.1245009738843912</v>
      </c>
      <c r="AO93" s="18">
        <f t="shared" si="227"/>
        <v>0.9368925527200922</v>
      </c>
      <c r="AP93" s="18">
        <f t="shared" si="228"/>
        <v>3.3055664952629016</v>
      </c>
      <c r="AQ93" s="18">
        <f t="shared" si="229"/>
        <v>3.9146113676743255</v>
      </c>
      <c r="AS93" t="str">
        <f t="shared" si="258"/>
        <v>41 Administrative occupations</v>
      </c>
      <c r="AT93" s="18">
        <f t="shared" si="230"/>
        <v>-1.0241773226330353</v>
      </c>
      <c r="AU93" s="18">
        <f t="shared" si="230"/>
        <v>21.3431946066428</v>
      </c>
      <c r="AV93" s="18">
        <f t="shared" si="230"/>
        <v>-0.46135931116527695</v>
      </c>
      <c r="AW93" s="18">
        <f t="shared" si="230"/>
        <v>1.3837280205794666</v>
      </c>
      <c r="AX93" s="18">
        <f t="shared" si="231"/>
        <v>1.9420898516176122</v>
      </c>
      <c r="AZ93" s="18">
        <f t="shared" si="232"/>
        <v>0.76492974229995792</v>
      </c>
      <c r="BA93" s="18">
        <f t="shared" si="233"/>
        <v>3.0582819564408892</v>
      </c>
      <c r="BB93" s="18">
        <f t="shared" si="234"/>
        <v>3.5696295282909851</v>
      </c>
      <c r="BD93" t="str">
        <f t="shared" si="259"/>
        <v>41 Administrative occupations</v>
      </c>
      <c r="BE93" s="18">
        <f t="shared" si="235"/>
        <v>1.2343325225813828</v>
      </c>
      <c r="BF93" s="18">
        <f t="shared" si="235"/>
        <v>0.9843729200501139</v>
      </c>
      <c r="BG93" s="18">
        <f t="shared" si="235"/>
        <v>-2.0299295601852729</v>
      </c>
      <c r="BH93" s="18">
        <f t="shared" si="235"/>
        <v>-1.2670517084382493</v>
      </c>
      <c r="BI93" s="18">
        <f t="shared" si="236"/>
        <v>-1.3671923521208162</v>
      </c>
      <c r="BK93" s="18">
        <f t="shared" si="237"/>
        <v>-1.5220020975266979</v>
      </c>
      <c r="BL93" s="18">
        <f t="shared" si="238"/>
        <v>2.2940636199942688</v>
      </c>
      <c r="BM93" s="18">
        <f t="shared" si="239"/>
        <v>1.2214812135024289</v>
      </c>
      <c r="BO93" t="str">
        <f t="shared" si="260"/>
        <v>41 Administrative occupations</v>
      </c>
      <c r="BP93" s="18">
        <f t="shared" si="240"/>
        <v>0.7608859009140323</v>
      </c>
      <c r="BQ93" s="18">
        <f t="shared" si="240"/>
        <v>-8.4837365863047687</v>
      </c>
      <c r="BR93" s="18">
        <f t="shared" si="240"/>
        <v>-1.7016343638574738</v>
      </c>
      <c r="BS93" s="18">
        <f t="shared" si="240"/>
        <v>-2.7624565488218011</v>
      </c>
      <c r="BT93" s="18">
        <f t="shared" si="241"/>
        <v>-2.8012685562834982</v>
      </c>
      <c r="BV93" s="18">
        <f t="shared" si="242"/>
        <v>-2.4101273207976392</v>
      </c>
      <c r="BW93" s="18">
        <f t="shared" si="243"/>
        <v>2.1990787330755879</v>
      </c>
      <c r="BX93" s="18">
        <f t="shared" si="244"/>
        <v>0.51037581267823207</v>
      </c>
      <c r="BZ93" t="str">
        <f t="shared" si="261"/>
        <v>41 Administrative occupations</v>
      </c>
      <c r="CA93" s="18">
        <f t="shared" si="245"/>
        <v>-4.0049523258427477</v>
      </c>
      <c r="CB93" s="18">
        <f t="shared" si="245"/>
        <v>-8.9047677997269865</v>
      </c>
      <c r="CC93" s="18">
        <f t="shared" si="245"/>
        <v>-6.7354517422897882</v>
      </c>
      <c r="CD93" s="18">
        <f t="shared" si="245"/>
        <v>-9.4469747498845624</v>
      </c>
      <c r="CE93" s="18">
        <f t="shared" si="246"/>
        <v>-8.5740955933676926</v>
      </c>
      <c r="CG93" s="18">
        <f t="shared" si="247"/>
        <v>-8.5520081494141031</v>
      </c>
      <c r="CH93" s="18">
        <f t="shared" si="248"/>
        <v>1.331678979095785</v>
      </c>
      <c r="CI93" s="18">
        <f t="shared" si="249"/>
        <v>-4.7611300058231665</v>
      </c>
      <c r="CK93" t="str">
        <f t="shared" si="262"/>
        <v>41 Administrative occupations</v>
      </c>
      <c r="CL93" s="18">
        <f t="shared" si="250"/>
        <v>-3.7049605495289128</v>
      </c>
      <c r="CM93" s="18">
        <f t="shared" si="250"/>
        <v>13.981661699980208</v>
      </c>
      <c r="CN93" s="18">
        <f t="shared" si="250"/>
        <v>-7.6385531142083352</v>
      </c>
      <c r="CO93" s="18">
        <f t="shared" si="250"/>
        <v>-2.3565152785233856</v>
      </c>
      <c r="CP93" s="18">
        <f t="shared" si="251"/>
        <v>-3.1064020624429034</v>
      </c>
      <c r="CR93" s="18">
        <f t="shared" si="252"/>
        <v>-4.149932574083703</v>
      </c>
      <c r="CS93" s="18">
        <f t="shared" si="253"/>
        <v>1.3295150805608946</v>
      </c>
      <c r="CT93" s="18">
        <f t="shared" si="254"/>
        <v>-1.911604580508719</v>
      </c>
    </row>
    <row r="94" spans="1:98" x14ac:dyDescent="0.2">
      <c r="A94" t="str">
        <f t="shared" si="209"/>
        <v>42 Secretarial and related occupations</v>
      </c>
      <c r="B94" s="18">
        <f t="shared" si="210"/>
        <v>6.9511576327436542</v>
      </c>
      <c r="C94" s="18">
        <f t="shared" si="210"/>
        <v>16.943360774852746</v>
      </c>
      <c r="D94" s="18">
        <f t="shared" si="210"/>
        <v>8.9769769729429072</v>
      </c>
      <c r="E94" s="18">
        <f t="shared" si="210"/>
        <v>5.6135553350955103</v>
      </c>
      <c r="F94" s="18">
        <f t="shared" si="211"/>
        <v>7.3347561035010056</v>
      </c>
      <c r="H94" s="18">
        <f t="shared" si="212"/>
        <v>6.7230006131797193</v>
      </c>
      <c r="I94" s="18">
        <f t="shared" si="213"/>
        <v>4.9422982604448107</v>
      </c>
      <c r="J94" s="18">
        <f t="shared" si="214"/>
        <v>9.1446571751930605</v>
      </c>
      <c r="L94" t="str">
        <f t="shared" si="255"/>
        <v>42 Secretarial and related occupations</v>
      </c>
      <c r="M94" s="18">
        <f t="shared" si="215"/>
        <v>6.9082916232770408</v>
      </c>
      <c r="N94" s="18">
        <f t="shared" si="215"/>
        <v>13.668589487663318</v>
      </c>
      <c r="O94" s="18">
        <f t="shared" si="215"/>
        <v>7.3005539629920069</v>
      </c>
      <c r="P94" s="18">
        <f t="shared" si="215"/>
        <v>-0.28798185336463833</v>
      </c>
      <c r="Q94" s="18">
        <f t="shared" si="216"/>
        <v>2.8626798534803211</v>
      </c>
      <c r="S94" s="18">
        <f t="shared" si="217"/>
        <v>2.179943673699003</v>
      </c>
      <c r="T94" s="18">
        <f t="shared" si="218"/>
        <v>3.7453440972496699</v>
      </c>
      <c r="U94" s="18">
        <f t="shared" si="219"/>
        <v>5.1299045361382856</v>
      </c>
      <c r="W94" t="str">
        <f t="shared" si="256"/>
        <v>42 Secretarial and related occupations</v>
      </c>
      <c r="X94" s="18">
        <f t="shared" si="220"/>
        <v>-1.1536102154494965</v>
      </c>
      <c r="Y94" s="18">
        <f t="shared" si="220"/>
        <v>20.078498300440039</v>
      </c>
      <c r="Z94" s="18">
        <f t="shared" si="220"/>
        <v>6.7454285962696314</v>
      </c>
      <c r="AA94" s="18">
        <f t="shared" si="220"/>
        <v>3.0262180825282092</v>
      </c>
      <c r="AB94" s="18">
        <f t="shared" si="221"/>
        <v>5.1763459316179761</v>
      </c>
      <c r="AD94" s="18">
        <f t="shared" si="222"/>
        <v>4.2513290694611294</v>
      </c>
      <c r="AE94" s="18">
        <f t="shared" si="223"/>
        <v>4.5611080423481942</v>
      </c>
      <c r="AF94" s="18">
        <f t="shared" si="224"/>
        <v>7.1551920726835139</v>
      </c>
      <c r="AH94" t="str">
        <f t="shared" si="257"/>
        <v>42 Secretarial and related occupations</v>
      </c>
      <c r="AI94" s="18">
        <f t="shared" si="225"/>
        <v>-2.8955641193342818</v>
      </c>
      <c r="AJ94" s="18">
        <f t="shared" si="225"/>
        <v>24.735151265728806</v>
      </c>
      <c r="AK94" s="18">
        <f t="shared" si="225"/>
        <v>4.464180905016546</v>
      </c>
      <c r="AL94" s="18">
        <f t="shared" si="225"/>
        <v>0.83575981224659479</v>
      </c>
      <c r="AM94" s="18">
        <f t="shared" si="226"/>
        <v>3.3203162021969268</v>
      </c>
      <c r="AO94" s="18">
        <f t="shared" si="227"/>
        <v>2.0310097163250607</v>
      </c>
      <c r="AP94" s="18">
        <f t="shared" si="228"/>
        <v>3.8693529822021899</v>
      </c>
      <c r="AQ94" s="18">
        <f t="shared" si="229"/>
        <v>5.134797634655941</v>
      </c>
      <c r="AS94" t="str">
        <f t="shared" si="258"/>
        <v>42 Secretarial and related occupations</v>
      </c>
      <c r="AT94" s="18">
        <f t="shared" si="230"/>
        <v>-4.9112809639525468</v>
      </c>
      <c r="AU94" s="18">
        <f t="shared" si="230"/>
        <v>24.102508449717686</v>
      </c>
      <c r="AV94" s="18">
        <f t="shared" si="230"/>
        <v>3.2325329380424872</v>
      </c>
      <c r="AW94" s="18">
        <f t="shared" si="230"/>
        <v>0.48548148640383815</v>
      </c>
      <c r="AX94" s="18">
        <f t="shared" si="231"/>
        <v>2.6818160183349926</v>
      </c>
      <c r="AZ94" s="18">
        <f t="shared" si="232"/>
        <v>1.392945510376542</v>
      </c>
      <c r="BA94" s="18">
        <f t="shared" si="233"/>
        <v>3.483766048847281</v>
      </c>
      <c r="BB94" s="18">
        <f t="shared" si="234"/>
        <v>4.3792504424203793</v>
      </c>
      <c r="BD94" t="str">
        <f t="shared" si="259"/>
        <v>42 Secretarial and related occupations</v>
      </c>
      <c r="BE94" s="18">
        <f t="shared" si="235"/>
        <v>-1.028729739833445</v>
      </c>
      <c r="BF94" s="18">
        <f t="shared" si="235"/>
        <v>-6.8605253096838403</v>
      </c>
      <c r="BG94" s="18">
        <f t="shared" si="235"/>
        <v>1.8865111563609149</v>
      </c>
      <c r="BH94" s="18">
        <f t="shared" si="235"/>
        <v>-10.332549322807017</v>
      </c>
      <c r="BI94" s="18">
        <f t="shared" si="236"/>
        <v>-6.4585513086972242</v>
      </c>
      <c r="BK94" s="18">
        <f t="shared" si="237"/>
        <v>-6.4316914410291197</v>
      </c>
      <c r="BL94" s="18">
        <f t="shared" si="238"/>
        <v>2.2823261388870142</v>
      </c>
      <c r="BM94" s="18">
        <f t="shared" si="239"/>
        <v>-1.7123619513128574</v>
      </c>
      <c r="BO94" t="str">
        <f t="shared" si="260"/>
        <v>42 Secretarial and related occupations</v>
      </c>
      <c r="BP94" s="18">
        <f t="shared" si="240"/>
        <v>-4.6136155725288619</v>
      </c>
      <c r="BQ94" s="18">
        <f t="shared" si="240"/>
        <v>-16.385891583043676</v>
      </c>
      <c r="BR94" s="18">
        <f t="shared" si="240"/>
        <v>-2.7980078353417981</v>
      </c>
      <c r="BS94" s="18">
        <f t="shared" si="240"/>
        <v>-11.060267196607187</v>
      </c>
      <c r="BT94" s="18">
        <f t="shared" si="241"/>
        <v>-8.9089202979267039</v>
      </c>
      <c r="BV94" s="18">
        <f t="shared" si="242"/>
        <v>-8.3873169974687087</v>
      </c>
      <c r="BW94" s="18">
        <f t="shared" si="243"/>
        <v>1.8297585951808859</v>
      </c>
      <c r="BX94" s="18">
        <f t="shared" si="244"/>
        <v>-3.5519079243514273</v>
      </c>
      <c r="BZ94" t="str">
        <f t="shared" si="261"/>
        <v>42 Secretarial and related occupations</v>
      </c>
      <c r="CA94" s="18">
        <f t="shared" si="245"/>
        <v>-1.6813602376640646</v>
      </c>
      <c r="CB94" s="18">
        <f t="shared" si="245"/>
        <v>-17.403092573314183</v>
      </c>
      <c r="CC94" s="18">
        <f t="shared" si="245"/>
        <v>-3.7154814275263459</v>
      </c>
      <c r="CD94" s="18">
        <f t="shared" si="245"/>
        <v>-14.516817226376277</v>
      </c>
      <c r="CE94" s="18">
        <f t="shared" si="246"/>
        <v>-11.46865569843113</v>
      </c>
      <c r="CG94" s="18">
        <f t="shared" si="247"/>
        <v>-11.05819402752708</v>
      </c>
      <c r="CH94" s="18">
        <f t="shared" si="248"/>
        <v>1.572462954191356</v>
      </c>
      <c r="CI94" s="18">
        <f t="shared" si="249"/>
        <v>-5.3821760866771147</v>
      </c>
      <c r="CK94" t="str">
        <f t="shared" si="262"/>
        <v>42 Secretarial and related occupations</v>
      </c>
      <c r="CL94" s="18">
        <f t="shared" si="250"/>
        <v>-3.0929856376653131</v>
      </c>
      <c r="CM94" s="18">
        <f t="shared" si="250"/>
        <v>15.856195121589201</v>
      </c>
      <c r="CN94" s="18">
        <f t="shared" si="250"/>
        <v>-1.7387985226275826</v>
      </c>
      <c r="CO94" s="18">
        <f t="shared" si="250"/>
        <v>-2.506704854655184</v>
      </c>
      <c r="CP94" s="18">
        <f t="shared" si="251"/>
        <v>-1.207592496026455</v>
      </c>
      <c r="CR94" s="18">
        <f t="shared" si="252"/>
        <v>-2.251405198270251</v>
      </c>
      <c r="CS94" s="18">
        <f t="shared" si="253"/>
        <v>2.0594971312666743</v>
      </c>
      <c r="CT94" s="18">
        <f t="shared" si="254"/>
        <v>0.44171540114417152</v>
      </c>
    </row>
    <row r="95" spans="1:98" x14ac:dyDescent="0.2">
      <c r="A95" t="str">
        <f t="shared" si="209"/>
        <v>51 Skilled agricultural and related trades</v>
      </c>
      <c r="B95" s="18">
        <f t="shared" si="210"/>
        <v>9.7977613016818843</v>
      </c>
      <c r="C95" s="18">
        <f t="shared" si="210"/>
        <v>-15.711627684114093</v>
      </c>
      <c r="D95" s="18">
        <f t="shared" si="210"/>
        <v>3.7972085001023226</v>
      </c>
      <c r="E95" s="18">
        <f t="shared" si="210"/>
        <v>4.5839710656440547</v>
      </c>
      <c r="F95" s="18">
        <f t="shared" si="211"/>
        <v>2.9400102825721364</v>
      </c>
      <c r="H95" s="18">
        <f t="shared" si="212"/>
        <v>4.3210564876772661</v>
      </c>
      <c r="I95" s="18">
        <f t="shared" si="213"/>
        <v>4.2976003278338837</v>
      </c>
      <c r="J95" s="18">
        <f t="shared" si="214"/>
        <v>7.0179393554974823</v>
      </c>
      <c r="L95" t="str">
        <f t="shared" si="255"/>
        <v>51 Skilled agricultural and related trades</v>
      </c>
      <c r="M95" s="18">
        <f t="shared" si="215"/>
        <v>-1.7032998143703626</v>
      </c>
      <c r="N95" s="18">
        <f t="shared" si="215"/>
        <v>-15.340011237542317</v>
      </c>
      <c r="O95" s="18">
        <f t="shared" si="215"/>
        <v>3.8287667178691143</v>
      </c>
      <c r="P95" s="18">
        <f t="shared" si="215"/>
        <v>3.7702218215809102</v>
      </c>
      <c r="Q95" s="18">
        <f t="shared" si="216"/>
        <v>2.4765824456788987</v>
      </c>
      <c r="S95" s="18">
        <f t="shared" si="217"/>
        <v>3.7897331181875327</v>
      </c>
      <c r="T95" s="18">
        <f t="shared" si="218"/>
        <v>3.5371397287063067</v>
      </c>
      <c r="U95" s="18">
        <f t="shared" si="219"/>
        <v>6.1022845516885971</v>
      </c>
      <c r="W95" t="str">
        <f t="shared" si="256"/>
        <v>51 Skilled agricultural and related trades</v>
      </c>
      <c r="X95" s="18">
        <f t="shared" si="220"/>
        <v>-5.0569391224524418</v>
      </c>
      <c r="Y95" s="18">
        <f t="shared" si="220"/>
        <v>-3.6507126268430223</v>
      </c>
      <c r="Z95" s="18">
        <f t="shared" si="220"/>
        <v>2.9511313897263358</v>
      </c>
      <c r="AA95" s="18">
        <f t="shared" si="220"/>
        <v>3.0593259238088866</v>
      </c>
      <c r="AB95" s="18">
        <f t="shared" si="221"/>
        <v>2.5929029737353337</v>
      </c>
      <c r="AD95" s="18">
        <f t="shared" si="222"/>
        <v>3.0232484511245161</v>
      </c>
      <c r="AE95" s="18">
        <f t="shared" si="223"/>
        <v>4.2169002614816264</v>
      </c>
      <c r="AF95" s="18">
        <f t="shared" si="224"/>
        <v>6.0727939021266053</v>
      </c>
      <c r="AH95" t="str">
        <f t="shared" si="257"/>
        <v>51 Skilled agricultural and related trades</v>
      </c>
      <c r="AI95" s="18">
        <f t="shared" si="225"/>
        <v>-3.1722297716828218</v>
      </c>
      <c r="AJ95" s="18">
        <f t="shared" si="225"/>
        <v>-7.7505377440613703</v>
      </c>
      <c r="AK95" s="18">
        <f t="shared" si="225"/>
        <v>3.6451694197979778</v>
      </c>
      <c r="AL95" s="18">
        <f t="shared" si="225"/>
        <v>2.8624789374071868</v>
      </c>
      <c r="AM95" s="18">
        <f t="shared" si="226"/>
        <v>2.4070698057553352</v>
      </c>
      <c r="AO95" s="18">
        <f t="shared" si="227"/>
        <v>3.1227168183998844</v>
      </c>
      <c r="AP95" s="18">
        <f t="shared" si="228"/>
        <v>4.4137902876206336</v>
      </c>
      <c r="AQ95" s="18">
        <f t="shared" si="229"/>
        <v>6.2919927358496608</v>
      </c>
      <c r="AS95" t="str">
        <f t="shared" si="258"/>
        <v>51 Skilled agricultural and related trades</v>
      </c>
      <c r="AT95" s="18">
        <f t="shared" si="230"/>
        <v>-5.5312451422969922</v>
      </c>
      <c r="AU95" s="18">
        <f t="shared" si="230"/>
        <v>-14.457897085078352</v>
      </c>
      <c r="AV95" s="18">
        <f t="shared" si="230"/>
        <v>3.0995072838065019</v>
      </c>
      <c r="AW95" s="18">
        <f t="shared" si="230"/>
        <v>3.5640469151927645</v>
      </c>
      <c r="AX95" s="18">
        <f t="shared" si="231"/>
        <v>2.190273725595393</v>
      </c>
      <c r="AZ95" s="18">
        <f t="shared" si="232"/>
        <v>3.4089682697850066</v>
      </c>
      <c r="BA95" s="18">
        <f t="shared" si="233"/>
        <v>4.0581030638391358</v>
      </c>
      <c r="BB95" s="18">
        <f t="shared" si="234"/>
        <v>6.2120179749886262</v>
      </c>
      <c r="BD95" t="str">
        <f t="shared" si="259"/>
        <v>51 Skilled agricultural and related trades</v>
      </c>
      <c r="BE95" s="18">
        <f t="shared" si="235"/>
        <v>-2.4479329423090279</v>
      </c>
      <c r="BF95" s="18">
        <f t="shared" si="235"/>
        <v>-24.20211424563432</v>
      </c>
      <c r="BG95" s="18">
        <f t="shared" si="235"/>
        <v>0.96183236336238043</v>
      </c>
      <c r="BH95" s="18">
        <f t="shared" si="235"/>
        <v>0.47288544953629774</v>
      </c>
      <c r="BI95" s="18">
        <f t="shared" si="236"/>
        <v>-1.1314311873640404</v>
      </c>
      <c r="BK95" s="18">
        <f t="shared" si="237"/>
        <v>0.63560408452250083</v>
      </c>
      <c r="BL95" s="18">
        <f t="shared" si="238"/>
        <v>3.0596458833815676</v>
      </c>
      <c r="BM95" s="18">
        <f t="shared" si="239"/>
        <v>3.4831283826648685</v>
      </c>
      <c r="BO95" t="str">
        <f t="shared" si="260"/>
        <v>51 Skilled agricultural and related trades</v>
      </c>
      <c r="BP95" s="18">
        <f t="shared" si="240"/>
        <v>-2.1010088098075586</v>
      </c>
      <c r="BQ95" s="18">
        <f t="shared" si="240"/>
        <v>-27.6871913026832</v>
      </c>
      <c r="BR95" s="18">
        <f t="shared" si="240"/>
        <v>1.2564120821884295</v>
      </c>
      <c r="BS95" s="18">
        <f t="shared" si="240"/>
        <v>-0.70536714970159675</v>
      </c>
      <c r="BT95" s="18">
        <f t="shared" si="241"/>
        <v>-2.0568420153232125</v>
      </c>
      <c r="BV95" s="18">
        <f t="shared" si="242"/>
        <v>-5.5700657659052411E-2</v>
      </c>
      <c r="BW95" s="18">
        <f t="shared" si="243"/>
        <v>3.15062127629544</v>
      </c>
      <c r="BX95" s="18">
        <f t="shared" si="244"/>
        <v>3.1145946685125603</v>
      </c>
      <c r="BZ95" t="str">
        <f t="shared" si="261"/>
        <v>51 Skilled agricultural and related trades</v>
      </c>
      <c r="CA95" s="18">
        <f t="shared" si="245"/>
        <v>-5.7541691234469061</v>
      </c>
      <c r="CB95" s="18">
        <f t="shared" si="245"/>
        <v>-6.8097400668974073</v>
      </c>
      <c r="CC95" s="18">
        <f t="shared" si="245"/>
        <v>-0.48132036648594889</v>
      </c>
      <c r="CD95" s="18">
        <f t="shared" si="245"/>
        <v>0.67478733321206796</v>
      </c>
      <c r="CE95" s="18">
        <f t="shared" si="246"/>
        <v>-0.17109730950169988</v>
      </c>
      <c r="CG95" s="18">
        <f t="shared" si="247"/>
        <v>0.28793347586260065</v>
      </c>
      <c r="CH95" s="18">
        <f t="shared" si="248"/>
        <v>2.5897212624858668</v>
      </c>
      <c r="CI95" s="18">
        <f t="shared" si="249"/>
        <v>2.7923026575870535</v>
      </c>
      <c r="CK95" t="str">
        <f t="shared" si="262"/>
        <v>51 Skilled agricultural and related trades</v>
      </c>
      <c r="CL95" s="18">
        <f t="shared" si="250"/>
        <v>-6.8593852886485234</v>
      </c>
      <c r="CM95" s="18">
        <f t="shared" si="250"/>
        <v>-20.815997389393313</v>
      </c>
      <c r="CN95" s="18">
        <f t="shared" si="250"/>
        <v>-5.7990342801052979</v>
      </c>
      <c r="CO95" s="18">
        <f t="shared" si="250"/>
        <v>-7.2169662712447398</v>
      </c>
      <c r="CP95" s="18">
        <f t="shared" si="251"/>
        <v>-7.6950493423688986</v>
      </c>
      <c r="CR95" s="18">
        <f t="shared" si="252"/>
        <v>-6.7467097239094054</v>
      </c>
      <c r="CS95" s="18">
        <f t="shared" si="253"/>
        <v>1.4264625452306223</v>
      </c>
      <c r="CT95" s="18">
        <f t="shared" si="254"/>
        <v>-3.4844398717699177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4.5836906787859011</v>
      </c>
      <c r="C96" s="18">
        <f t="shared" si="210"/>
        <v>-27.213782951656441</v>
      </c>
      <c r="D96" s="18">
        <f t="shared" si="210"/>
        <v>4.7896031186698274</v>
      </c>
      <c r="E96" s="18">
        <f t="shared" si="210"/>
        <v>4.0251963772170329</v>
      </c>
      <c r="F96" s="18">
        <f t="shared" si="211"/>
        <v>1.9621766517078143</v>
      </c>
      <c r="H96" s="18">
        <f t="shared" si="212"/>
        <v>4.2793770400436637</v>
      </c>
      <c r="I96" s="18">
        <f t="shared" si="213"/>
        <v>3.1122852707900384</v>
      </c>
      <c r="J96" s="18">
        <f t="shared" si="214"/>
        <v>6.1805704063669253</v>
      </c>
      <c r="L96" t="str">
        <f t="shared" si="255"/>
        <v>52 Skilled metal, electrical and electronic trades</v>
      </c>
      <c r="M96" s="18">
        <f t="shared" si="215"/>
        <v>7.2142268272580523</v>
      </c>
      <c r="N96" s="18">
        <f t="shared" si="215"/>
        <v>-27.033065969048586</v>
      </c>
      <c r="O96" s="18">
        <f t="shared" si="215"/>
        <v>11.199044771287037</v>
      </c>
      <c r="P96" s="18">
        <f t="shared" si="215"/>
        <v>5.0341848223024233</v>
      </c>
      <c r="Q96" s="18">
        <f t="shared" si="216"/>
        <v>4.5162044032596826</v>
      </c>
      <c r="S96" s="18">
        <f t="shared" si="217"/>
        <v>7.0501955555882567</v>
      </c>
      <c r="T96" s="18">
        <f t="shared" si="218"/>
        <v>4.3583375789145284</v>
      </c>
      <c r="U96" s="18">
        <f t="shared" si="219"/>
        <v>9.0642292778795976</v>
      </c>
      <c r="W96" t="str">
        <f t="shared" si="256"/>
        <v>52 Skilled metal, electrical and electronic trades</v>
      </c>
      <c r="X96" s="18">
        <f t="shared" si="220"/>
        <v>-0.45449091232894201</v>
      </c>
      <c r="Y96" s="18">
        <f t="shared" si="220"/>
        <v>-19.377904911193809</v>
      </c>
      <c r="Z96" s="18">
        <f t="shared" si="220"/>
        <v>4.5828164632798041</v>
      </c>
      <c r="AA96" s="18">
        <f t="shared" si="220"/>
        <v>2.1290722965247699</v>
      </c>
      <c r="AB96" s="18">
        <f t="shared" si="221"/>
        <v>1.3801900477597107</v>
      </c>
      <c r="AD96" s="18">
        <f t="shared" si="222"/>
        <v>2.9405226927483152</v>
      </c>
      <c r="AE96" s="18">
        <f t="shared" si="223"/>
        <v>3.3701680425032521</v>
      </c>
      <c r="AF96" s="18">
        <f t="shared" si="224"/>
        <v>5.3605729356035914</v>
      </c>
      <c r="AH96" t="str">
        <f t="shared" si="257"/>
        <v>52 Skilled metal, electrical and electronic trades</v>
      </c>
      <c r="AI96" s="18">
        <f t="shared" si="225"/>
        <v>-1.4686092830690778</v>
      </c>
      <c r="AJ96" s="18">
        <f t="shared" si="225"/>
        <v>-15.256209910840468</v>
      </c>
      <c r="AK96" s="18">
        <f t="shared" si="225"/>
        <v>2.306517665932617</v>
      </c>
      <c r="AL96" s="18">
        <f t="shared" si="225"/>
        <v>2.1425581480412514</v>
      </c>
      <c r="AM96" s="18">
        <f t="shared" si="226"/>
        <v>1.0079905276560552</v>
      </c>
      <c r="AO96" s="18">
        <f t="shared" si="227"/>
        <v>2.1971821035807748</v>
      </c>
      <c r="AP96" s="18">
        <f t="shared" si="228"/>
        <v>2.8279882192866257</v>
      </c>
      <c r="AQ96" s="18">
        <f t="shared" si="229"/>
        <v>4.3895284712752058</v>
      </c>
      <c r="AS96" t="str">
        <f t="shared" si="258"/>
        <v>52 Skilled metal, electrical and electronic trades</v>
      </c>
      <c r="AT96" s="18">
        <f t="shared" si="230"/>
        <v>-2.5265581298643647</v>
      </c>
      <c r="AU96" s="18">
        <f t="shared" si="230"/>
        <v>-11.828928960259333</v>
      </c>
      <c r="AV96" s="18">
        <f t="shared" si="230"/>
        <v>1.0269724072245801</v>
      </c>
      <c r="AW96" s="18">
        <f t="shared" si="230"/>
        <v>1.0936301048349639</v>
      </c>
      <c r="AX96" s="18">
        <f t="shared" si="231"/>
        <v>0.21250544738720123</v>
      </c>
      <c r="AZ96" s="18">
        <f t="shared" si="232"/>
        <v>1.0714059869733283</v>
      </c>
      <c r="BA96" s="18">
        <f t="shared" si="233"/>
        <v>2.5911713400878833</v>
      </c>
      <c r="BB96" s="18">
        <f t="shared" si="234"/>
        <v>3.3575151716434881</v>
      </c>
      <c r="BD96" t="str">
        <f t="shared" si="259"/>
        <v>52 Skilled metal, electrical and electronic trades</v>
      </c>
      <c r="BE96" s="18">
        <f t="shared" si="235"/>
        <v>2.2351344817960195</v>
      </c>
      <c r="BF96" s="18">
        <f t="shared" si="235"/>
        <v>-15.728327757203097</v>
      </c>
      <c r="BG96" s="18">
        <f t="shared" si="235"/>
        <v>0.15420164849990758</v>
      </c>
      <c r="BH96" s="18">
        <f t="shared" si="235"/>
        <v>-0.27993523845895041</v>
      </c>
      <c r="BI96" s="18">
        <f t="shared" si="236"/>
        <v>-1.1894509794344144</v>
      </c>
      <c r="BK96" s="18">
        <f t="shared" si="237"/>
        <v>-0.13543244071142491</v>
      </c>
      <c r="BL96" s="18">
        <f t="shared" si="238"/>
        <v>2.0198597071823254</v>
      </c>
      <c r="BM96" s="18">
        <f t="shared" si="239"/>
        <v>1.9177506654320275</v>
      </c>
      <c r="BO96" t="str">
        <f t="shared" si="260"/>
        <v>52 Skilled metal, electrical and electronic trades</v>
      </c>
      <c r="BP96" s="18">
        <f t="shared" si="240"/>
        <v>1.3118851042374535</v>
      </c>
      <c r="BQ96" s="18">
        <f t="shared" si="240"/>
        <v>-19.56630203726225</v>
      </c>
      <c r="BR96" s="18">
        <f t="shared" si="240"/>
        <v>-0.31700068404044712</v>
      </c>
      <c r="BS96" s="18">
        <f t="shared" si="240"/>
        <v>-1.5537987089025207</v>
      </c>
      <c r="BT96" s="18">
        <f t="shared" si="241"/>
        <v>-2.4093250238145791</v>
      </c>
      <c r="BV96" s="18">
        <f t="shared" si="242"/>
        <v>-1.1432472090214252</v>
      </c>
      <c r="BW96" s="18">
        <f t="shared" si="243"/>
        <v>2.0513270326606659</v>
      </c>
      <c r="BX96" s="18">
        <f t="shared" si="244"/>
        <v>1.2096236997023446</v>
      </c>
      <c r="BZ96" t="str">
        <f t="shared" si="261"/>
        <v>52 Skilled metal, electrical and electronic trades</v>
      </c>
      <c r="CA96" s="18">
        <f t="shared" si="245"/>
        <v>-2.6143365722363754</v>
      </c>
      <c r="CB96" s="18">
        <f t="shared" si="245"/>
        <v>-11.590068256317497</v>
      </c>
      <c r="CC96" s="18">
        <f t="shared" si="245"/>
        <v>-3.8865370154440138</v>
      </c>
      <c r="CD96" s="18">
        <f t="shared" si="245"/>
        <v>-5.8428782964046411</v>
      </c>
      <c r="CE96" s="18">
        <f t="shared" si="246"/>
        <v>-5.608123451066815</v>
      </c>
      <c r="CG96" s="18">
        <f t="shared" si="247"/>
        <v>-5.1952295264304338</v>
      </c>
      <c r="CH96" s="18">
        <f t="shared" si="248"/>
        <v>1.5189485267937508</v>
      </c>
      <c r="CI96" s="18">
        <f t="shared" si="249"/>
        <v>-2.3223928144132322</v>
      </c>
      <c r="CK96" t="str">
        <f t="shared" si="262"/>
        <v>52 Skilled metal, electrical and electronic trades</v>
      </c>
      <c r="CL96" s="18">
        <f t="shared" si="250"/>
        <v>-4.054945886483452</v>
      </c>
      <c r="CM96" s="18">
        <f t="shared" si="250"/>
        <v>-20.332298274882852</v>
      </c>
      <c r="CN96" s="18">
        <f t="shared" si="250"/>
        <v>-8.9724469036745251</v>
      </c>
      <c r="CO96" s="18">
        <f t="shared" si="250"/>
        <v>-4.2042242895094839</v>
      </c>
      <c r="CP96" s="18">
        <f t="shared" si="251"/>
        <v>-6.8005952574352824</v>
      </c>
      <c r="CR96" s="18">
        <f t="shared" si="252"/>
        <v>-5.8207570230485501</v>
      </c>
      <c r="CS96" s="18">
        <f t="shared" si="253"/>
        <v>1.2760883647147114</v>
      </c>
      <c r="CT96" s="18">
        <f t="shared" si="254"/>
        <v>-3.1758844620871196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-3.8931130460266639</v>
      </c>
      <c r="C97" s="18">
        <f t="shared" si="210"/>
        <v>-39.043886565398992</v>
      </c>
      <c r="D97" s="18">
        <f t="shared" si="210"/>
        <v>9.0794179413665965</v>
      </c>
      <c r="E97" s="18">
        <f t="shared" si="210"/>
        <v>0.82132012272626564</v>
      </c>
      <c r="F97" s="18">
        <f t="shared" si="211"/>
        <v>0.13328068528171144</v>
      </c>
      <c r="H97" s="18">
        <f t="shared" si="212"/>
        <v>3.5021068891301299</v>
      </c>
      <c r="I97" s="18">
        <f t="shared" si="213"/>
        <v>3.2401635038800336</v>
      </c>
      <c r="J97" s="18">
        <f t="shared" si="214"/>
        <v>5.6766715992274008</v>
      </c>
      <c r="L97" t="str">
        <f t="shared" si="255"/>
        <v>53 Skilled construction and building trades</v>
      </c>
      <c r="M97" s="18">
        <f t="shared" si="215"/>
        <v>9.1332044528216638</v>
      </c>
      <c r="N97" s="18">
        <f t="shared" si="215"/>
        <v>-30.114301693359646</v>
      </c>
      <c r="O97" s="18">
        <f t="shared" si="215"/>
        <v>7.5104522014463715</v>
      </c>
      <c r="P97" s="18">
        <f t="shared" si="215"/>
        <v>3.8816582489296314</v>
      </c>
      <c r="Q97" s="18">
        <f t="shared" si="216"/>
        <v>2.4328851859377387</v>
      </c>
      <c r="S97" s="18">
        <f t="shared" si="217"/>
        <v>5.077438802355716</v>
      </c>
      <c r="T97" s="18">
        <f t="shared" si="218"/>
        <v>3.6777152941381175</v>
      </c>
      <c r="U97" s="18">
        <f t="shared" si="219"/>
        <v>7.1587309978692115</v>
      </c>
      <c r="W97" t="str">
        <f t="shared" si="256"/>
        <v>53 Skilled construction and building trades</v>
      </c>
      <c r="X97" s="18">
        <f t="shared" si="220"/>
        <v>-1.088754894247046</v>
      </c>
      <c r="Y97" s="18">
        <f t="shared" si="220"/>
        <v>-19.673736191387469</v>
      </c>
      <c r="Z97" s="18">
        <f t="shared" si="220"/>
        <v>4.6966018362083695</v>
      </c>
      <c r="AA97" s="18">
        <f t="shared" si="220"/>
        <v>1.4176937811830825</v>
      </c>
      <c r="AB97" s="18">
        <f t="shared" si="221"/>
        <v>0.94936992489160765</v>
      </c>
      <c r="AD97" s="18">
        <f t="shared" si="222"/>
        <v>2.4990914117013707</v>
      </c>
      <c r="AE97" s="18">
        <f t="shared" si="223"/>
        <v>3.3655819449621704</v>
      </c>
      <c r="AF97" s="18">
        <f t="shared" si="224"/>
        <v>5.0409133294804676</v>
      </c>
      <c r="AH97" t="str">
        <f t="shared" si="257"/>
        <v>53 Skilled construction and building trades</v>
      </c>
      <c r="AI97" s="18">
        <f t="shared" si="225"/>
        <v>4.3319859221123913</v>
      </c>
      <c r="AJ97" s="18">
        <f t="shared" si="225"/>
        <v>-12.281487335218211</v>
      </c>
      <c r="AK97" s="18">
        <f t="shared" si="225"/>
        <v>3.6506207417193792</v>
      </c>
      <c r="AL97" s="18">
        <f t="shared" si="225"/>
        <v>1.6834910811752479</v>
      </c>
      <c r="AM97" s="18">
        <f t="shared" si="226"/>
        <v>1.3540144448126679</v>
      </c>
      <c r="AO97" s="18">
        <f t="shared" si="227"/>
        <v>2.335017464471556</v>
      </c>
      <c r="AP97" s="18">
        <f t="shared" si="228"/>
        <v>3.4378680518507565</v>
      </c>
      <c r="AQ97" s="18">
        <f t="shared" si="229"/>
        <v>4.9835504150379739</v>
      </c>
      <c r="AS97" t="str">
        <f t="shared" si="258"/>
        <v>53 Skilled construction and building trades</v>
      </c>
      <c r="AT97" s="18">
        <f t="shared" si="230"/>
        <v>2.6905044082066176</v>
      </c>
      <c r="AU97" s="18">
        <f t="shared" si="230"/>
        <v>-14.955021895771537</v>
      </c>
      <c r="AV97" s="18">
        <f t="shared" si="230"/>
        <v>4.2350188792230181</v>
      </c>
      <c r="AW97" s="18">
        <f t="shared" si="230"/>
        <v>0.7878015703870922</v>
      </c>
      <c r="AX97" s="18">
        <f t="shared" si="231"/>
        <v>0.77720057783985386</v>
      </c>
      <c r="AZ97" s="18">
        <f t="shared" si="232"/>
        <v>1.9240169291129039</v>
      </c>
      <c r="BA97" s="18">
        <f t="shared" si="233"/>
        <v>3.2983279645048436</v>
      </c>
      <c r="BB97" s="18">
        <f t="shared" si="234"/>
        <v>4.5811639013263239</v>
      </c>
      <c r="BD97" t="str">
        <f t="shared" si="259"/>
        <v>53 Skilled construction and building trades</v>
      </c>
      <c r="BE97" s="18">
        <f t="shared" si="235"/>
        <v>4.8446496914825943</v>
      </c>
      <c r="BF97" s="18">
        <f t="shared" si="235"/>
        <v>-17.763091399219988</v>
      </c>
      <c r="BG97" s="18">
        <f t="shared" si="235"/>
        <v>0.75278765017630089</v>
      </c>
      <c r="BH97" s="18">
        <f t="shared" si="235"/>
        <v>-0.94744497478141954</v>
      </c>
      <c r="BI97" s="18">
        <f t="shared" si="236"/>
        <v>-1.5704363570135715</v>
      </c>
      <c r="BK97" s="18">
        <f t="shared" si="237"/>
        <v>-0.38391290603349004</v>
      </c>
      <c r="BL97" s="18">
        <f t="shared" si="238"/>
        <v>2.1919753725981206</v>
      </c>
      <c r="BM97" s="18">
        <f t="shared" si="239"/>
        <v>1.910712888029531</v>
      </c>
      <c r="BO97" t="str">
        <f t="shared" si="260"/>
        <v>53 Skilled construction and building trades</v>
      </c>
      <c r="BP97" s="18">
        <f t="shared" si="240"/>
        <v>6.5461822685142446</v>
      </c>
      <c r="BQ97" s="18">
        <f t="shared" si="240"/>
        <v>-21.033008431879153</v>
      </c>
      <c r="BR97" s="18">
        <f t="shared" si="240"/>
        <v>2.7283552897399144</v>
      </c>
      <c r="BS97" s="18">
        <f t="shared" si="240"/>
        <v>-0.51240966989681835</v>
      </c>
      <c r="BT97" s="18">
        <f t="shared" si="241"/>
        <v>-0.95121575203398478</v>
      </c>
      <c r="BV97" s="18">
        <f t="shared" si="242"/>
        <v>0.55632347283449679</v>
      </c>
      <c r="BW97" s="18">
        <f t="shared" si="243"/>
        <v>2.7965036064457882</v>
      </c>
      <c r="BX97" s="18">
        <f t="shared" si="244"/>
        <v>3.1795556553720683</v>
      </c>
      <c r="BZ97" t="str">
        <f t="shared" si="261"/>
        <v>53 Skilled construction and building trades</v>
      </c>
      <c r="CA97" s="18">
        <f t="shared" si="245"/>
        <v>0.32342747194007426</v>
      </c>
      <c r="CB97" s="18">
        <f t="shared" si="245"/>
        <v>-13.503155908213405</v>
      </c>
      <c r="CC97" s="18">
        <f t="shared" si="245"/>
        <v>-2.3549843015394201</v>
      </c>
      <c r="CD97" s="18">
        <f t="shared" si="245"/>
        <v>-3.4324613380437019</v>
      </c>
      <c r="CE97" s="18">
        <f t="shared" si="246"/>
        <v>-3.7617665283187551</v>
      </c>
      <c r="CG97" s="18">
        <f t="shared" si="247"/>
        <v>-3.0746299095340879</v>
      </c>
      <c r="CH97" s="18">
        <f t="shared" si="248"/>
        <v>1.8726065625646937</v>
      </c>
      <c r="CI97" s="18">
        <f t="shared" si="249"/>
        <v>-0.36339388376462889</v>
      </c>
      <c r="CK97" t="str">
        <f t="shared" si="262"/>
        <v>53 Skilled construction and building trades</v>
      </c>
      <c r="CL97" s="18">
        <f t="shared" si="250"/>
        <v>0.725003989596118</v>
      </c>
      <c r="CM97" s="18">
        <f t="shared" si="250"/>
        <v>-18.657274613101784</v>
      </c>
      <c r="CN97" s="18">
        <f t="shared" si="250"/>
        <v>-12.057368302961402</v>
      </c>
      <c r="CO97" s="18">
        <f t="shared" si="250"/>
        <v>-15.182728667233548</v>
      </c>
      <c r="CP97" s="18">
        <f t="shared" si="251"/>
        <v>-14.442135552277001</v>
      </c>
      <c r="CR97" s="18">
        <f t="shared" si="252"/>
        <v>-14.153482171355247</v>
      </c>
      <c r="CS97" s="18">
        <f t="shared" si="253"/>
        <v>0.79180037036967743</v>
      </c>
      <c r="CT97" s="18">
        <f t="shared" si="254"/>
        <v>-9.4141204215687715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-0.10026784381794718</v>
      </c>
      <c r="C98" s="18">
        <f t="shared" si="210"/>
        <v>-8.1383444382405852</v>
      </c>
      <c r="D98" s="18">
        <f t="shared" si="210"/>
        <v>5.104455130989094</v>
      </c>
      <c r="E98" s="18">
        <f t="shared" si="210"/>
        <v>3.0603127630036919</v>
      </c>
      <c r="F98" s="18">
        <f t="shared" si="211"/>
        <v>2.9519681306668488</v>
      </c>
      <c r="H98" s="18">
        <f t="shared" si="212"/>
        <v>3.7372376129986007</v>
      </c>
      <c r="I98" s="18">
        <f t="shared" si="213"/>
        <v>3.4270696285199076</v>
      </c>
      <c r="J98" s="18">
        <f t="shared" si="214"/>
        <v>5.985403292896696</v>
      </c>
      <c r="L98" t="str">
        <f t="shared" si="255"/>
        <v>54 Textiles, printing and other skilled trades</v>
      </c>
      <c r="M98" s="18">
        <f t="shared" si="215"/>
        <v>6.717611310384286</v>
      </c>
      <c r="N98" s="18">
        <f t="shared" si="215"/>
        <v>8.722963615781465</v>
      </c>
      <c r="O98" s="18">
        <f t="shared" si="215"/>
        <v>5.6780196490258339</v>
      </c>
      <c r="P98" s="18">
        <f t="shared" si="215"/>
        <v>4.9712327312299465</v>
      </c>
      <c r="Q98" s="18">
        <f t="shared" si="216"/>
        <v>5.4227216940328393</v>
      </c>
      <c r="S98" s="18">
        <f t="shared" si="217"/>
        <v>5.2063015727627393</v>
      </c>
      <c r="T98" s="18">
        <f t="shared" si="218"/>
        <v>4.0531750805532729</v>
      </c>
      <c r="U98" s="18">
        <f t="shared" si="219"/>
        <v>7.4926709302272076</v>
      </c>
      <c r="W98" t="str">
        <f t="shared" si="256"/>
        <v>54 Textiles, printing and other skilled trades</v>
      </c>
      <c r="X98" s="18">
        <f t="shared" si="220"/>
        <v>-3.1128153087763621</v>
      </c>
      <c r="Y98" s="18">
        <f t="shared" si="220"/>
        <v>12.669440079906401</v>
      </c>
      <c r="Z98" s="18">
        <f t="shared" si="220"/>
        <v>3.3176473986288979</v>
      </c>
      <c r="AA98" s="18">
        <f t="shared" si="220"/>
        <v>2.6052754384638499</v>
      </c>
      <c r="AB98" s="18">
        <f t="shared" si="221"/>
        <v>3.4304642427765319</v>
      </c>
      <c r="AD98" s="18">
        <f t="shared" si="222"/>
        <v>2.8421853257290408</v>
      </c>
      <c r="AE98" s="18">
        <f t="shared" si="223"/>
        <v>3.6984667470612242</v>
      </c>
      <c r="AF98" s="18">
        <f t="shared" si="224"/>
        <v>5.5447787957510597</v>
      </c>
      <c r="AH98" t="str">
        <f t="shared" si="257"/>
        <v>54 Textiles, printing and other skilled trades</v>
      </c>
      <c r="AI98" s="18">
        <f t="shared" si="225"/>
        <v>-5.5958304863528046</v>
      </c>
      <c r="AJ98" s="18">
        <f t="shared" si="225"/>
        <v>26.180785264788508</v>
      </c>
      <c r="AK98" s="18">
        <f t="shared" si="225"/>
        <v>0.70818942509194294</v>
      </c>
      <c r="AL98" s="18">
        <f t="shared" si="225"/>
        <v>2.1397135099218145</v>
      </c>
      <c r="AM98" s="18">
        <f t="shared" si="226"/>
        <v>3.0425197127321502</v>
      </c>
      <c r="AO98" s="18">
        <f t="shared" si="227"/>
        <v>1.6602920362520424</v>
      </c>
      <c r="AP98" s="18">
        <f t="shared" si="228"/>
        <v>3.4178552859753353</v>
      </c>
      <c r="AQ98" s="18">
        <f t="shared" si="229"/>
        <v>4.5014741382463752</v>
      </c>
      <c r="AS98" t="str">
        <f t="shared" si="258"/>
        <v>54 Textiles, printing and other skilled trades</v>
      </c>
      <c r="AT98" s="18">
        <f t="shared" si="230"/>
        <v>-5.0790084943338698</v>
      </c>
      <c r="AU98" s="18">
        <f t="shared" si="230"/>
        <v>17.822194441150074</v>
      </c>
      <c r="AV98" s="18">
        <f t="shared" si="230"/>
        <v>1.5155728810435365</v>
      </c>
      <c r="AW98" s="18">
        <f t="shared" si="230"/>
        <v>1.6993946935927262</v>
      </c>
      <c r="AX98" s="18">
        <f t="shared" si="231"/>
        <v>2.581048450036505</v>
      </c>
      <c r="AZ98" s="18">
        <f t="shared" si="232"/>
        <v>1.6380838013813515</v>
      </c>
      <c r="BA98" s="18">
        <f t="shared" si="233"/>
        <v>3.2570592121325959</v>
      </c>
      <c r="BB98" s="18">
        <f t="shared" si="234"/>
        <v>4.3473576802054881</v>
      </c>
      <c r="BD98" t="str">
        <f t="shared" si="259"/>
        <v>54 Textiles, printing and other skilled trades</v>
      </c>
      <c r="BE98" s="18">
        <f t="shared" si="235"/>
        <v>0.17786110676072386</v>
      </c>
      <c r="BF98" s="18">
        <f t="shared" si="235"/>
        <v>-3.617160849479828</v>
      </c>
      <c r="BG98" s="18">
        <f t="shared" si="235"/>
        <v>1.438612599843192</v>
      </c>
      <c r="BH98" s="18">
        <f t="shared" si="235"/>
        <v>-5.8849021894735731E-2</v>
      </c>
      <c r="BI98" s="18">
        <f t="shared" si="236"/>
        <v>0.17947014257009286</v>
      </c>
      <c r="BK98" s="18">
        <f t="shared" si="237"/>
        <v>0.43783238612888908</v>
      </c>
      <c r="BL98" s="18">
        <f t="shared" si="238"/>
        <v>2.4433688471002357</v>
      </c>
      <c r="BM98" s="18">
        <f t="shared" si="239"/>
        <v>2.7585182765703653</v>
      </c>
      <c r="BO98" t="str">
        <f t="shared" si="260"/>
        <v>54 Textiles, printing and other skilled trades</v>
      </c>
      <c r="BP98" s="18">
        <f t="shared" si="240"/>
        <v>-2.5390263607443786</v>
      </c>
      <c r="BQ98" s="18">
        <f t="shared" si="240"/>
        <v>-4.9542380082734478</v>
      </c>
      <c r="BR98" s="18">
        <f t="shared" si="240"/>
        <v>-0.50348967579321169</v>
      </c>
      <c r="BS98" s="18">
        <f t="shared" si="240"/>
        <v>-0.1764909104624568</v>
      </c>
      <c r="BT98" s="18">
        <f t="shared" si="241"/>
        <v>-0.58400341833030334</v>
      </c>
      <c r="BV98" s="18">
        <f t="shared" si="242"/>
        <v>-0.28560973514061283</v>
      </c>
      <c r="BW98" s="18">
        <f t="shared" si="243"/>
        <v>2.2330200848593496</v>
      </c>
      <c r="BX98" s="18">
        <f t="shared" si="244"/>
        <v>2.0245601040588035</v>
      </c>
      <c r="BZ98" t="str">
        <f t="shared" si="261"/>
        <v>54 Textiles, printing and other skilled trades</v>
      </c>
      <c r="CA98" s="18">
        <f t="shared" si="245"/>
        <v>-3.9706729388404249</v>
      </c>
      <c r="CB98" s="18">
        <f t="shared" si="245"/>
        <v>-1.501746041959906</v>
      </c>
      <c r="CC98" s="18">
        <f t="shared" si="245"/>
        <v>-2.6717999520427638</v>
      </c>
      <c r="CD98" s="18">
        <f t="shared" si="245"/>
        <v>-4.6119319842550022</v>
      </c>
      <c r="CE98" s="18">
        <f t="shared" si="246"/>
        <v>-3.8171464941684552</v>
      </c>
      <c r="CG98" s="18">
        <f t="shared" si="247"/>
        <v>-3.9695569847433054</v>
      </c>
      <c r="CH98" s="18">
        <f t="shared" si="248"/>
        <v>1.7005518111724127</v>
      </c>
      <c r="CI98" s="18">
        <f t="shared" si="249"/>
        <v>-1.2149126198089055</v>
      </c>
      <c r="CK98" t="str">
        <f t="shared" si="262"/>
        <v>54 Textiles, printing and other skilled trades</v>
      </c>
      <c r="CL98" s="18">
        <f t="shared" si="250"/>
        <v>-6.5781722266739173</v>
      </c>
      <c r="CM98" s="18">
        <f t="shared" si="250"/>
        <v>6.8535521011949818</v>
      </c>
      <c r="CN98" s="18">
        <f t="shared" si="250"/>
        <v>-11.242969544490688</v>
      </c>
      <c r="CO98" s="18">
        <f t="shared" si="250"/>
        <v>-3.2810878526775666</v>
      </c>
      <c r="CP98" s="18">
        <f t="shared" si="251"/>
        <v>-5.254781688479671</v>
      </c>
      <c r="CR98" s="18">
        <f t="shared" si="252"/>
        <v>-6.0113979867652656</v>
      </c>
      <c r="CS98" s="18">
        <f t="shared" si="253"/>
        <v>1.114616140003144</v>
      </c>
      <c r="CT98" s="18">
        <f t="shared" si="254"/>
        <v>-3.6168468085733818</v>
      </c>
    </row>
    <row r="99" spans="1:98" x14ac:dyDescent="0.2">
      <c r="A99" t="str">
        <f t="shared" si="209"/>
        <v>61 Caring personal service occupations</v>
      </c>
      <c r="B99" s="18">
        <f t="shared" si="210"/>
        <v>8.3920269383132471</v>
      </c>
      <c r="C99" s="18">
        <f t="shared" si="210"/>
        <v>1.5262892796541472E-2</v>
      </c>
      <c r="D99" s="18">
        <f t="shared" si="210"/>
        <v>6.9621581277750755</v>
      </c>
      <c r="E99" s="18">
        <f t="shared" si="210"/>
        <v>6.1841446100567188</v>
      </c>
      <c r="F99" s="18">
        <f t="shared" si="211"/>
        <v>6.0292921598054106</v>
      </c>
      <c r="H99" s="18">
        <f t="shared" si="212"/>
        <v>6.4428516237177602</v>
      </c>
      <c r="I99" s="18">
        <f t="shared" si="213"/>
        <v>4.3709077903409499</v>
      </c>
      <c r="J99" s="18">
        <f t="shared" si="214"/>
        <v>8.6081858228510999</v>
      </c>
      <c r="L99" t="str">
        <f t="shared" si="255"/>
        <v>61 Caring personal service occupations</v>
      </c>
      <c r="M99" s="18">
        <f t="shared" si="215"/>
        <v>11.668845510722248</v>
      </c>
      <c r="N99" s="18">
        <f t="shared" si="215"/>
        <v>3.3359391192492982</v>
      </c>
      <c r="O99" s="18">
        <f t="shared" si="215"/>
        <v>7.5583747242928379</v>
      </c>
      <c r="P99" s="18">
        <f t="shared" si="215"/>
        <v>6.8011933799897228</v>
      </c>
      <c r="Q99" s="18">
        <f t="shared" si="216"/>
        <v>6.8168090398952552</v>
      </c>
      <c r="S99" s="18">
        <f t="shared" si="217"/>
        <v>7.0529930398224083</v>
      </c>
      <c r="T99" s="18">
        <f t="shared" si="218"/>
        <v>4.750214455355195</v>
      </c>
      <c r="U99" s="18">
        <f t="shared" si="219"/>
        <v>9.2803453733494514</v>
      </c>
      <c r="W99" t="str">
        <f t="shared" si="256"/>
        <v>61 Caring personal service occupations</v>
      </c>
      <c r="X99" s="18">
        <f t="shared" si="220"/>
        <v>0.75797236453001293</v>
      </c>
      <c r="Y99" s="18">
        <f t="shared" si="220"/>
        <v>16.704287319686205</v>
      </c>
      <c r="Z99" s="18">
        <f t="shared" si="220"/>
        <v>3.2048584361939358</v>
      </c>
      <c r="AA99" s="18">
        <f t="shared" si="220"/>
        <v>2.7421212899600755</v>
      </c>
      <c r="AB99" s="18">
        <f t="shared" si="221"/>
        <v>3.7091441622194354</v>
      </c>
      <c r="AD99" s="18">
        <f t="shared" si="222"/>
        <v>2.896136015509776</v>
      </c>
      <c r="AE99" s="18">
        <f t="shared" si="223"/>
        <v>4.1990940401111398</v>
      </c>
      <c r="AF99" s="18">
        <f t="shared" si="224"/>
        <v>5.9744999351709627</v>
      </c>
      <c r="AH99" t="str">
        <f t="shared" si="257"/>
        <v>61 Caring personal service occupations</v>
      </c>
      <c r="AI99" s="18">
        <f t="shared" si="225"/>
        <v>-1.6689019394399818</v>
      </c>
      <c r="AJ99" s="18">
        <f t="shared" si="225"/>
        <v>18.693115387879544</v>
      </c>
      <c r="AK99" s="18">
        <f t="shared" si="225"/>
        <v>0.6313001245178862</v>
      </c>
      <c r="AL99" s="18">
        <f t="shared" si="225"/>
        <v>1.209399377375453</v>
      </c>
      <c r="AM99" s="18">
        <f t="shared" si="226"/>
        <v>2.0395921191773914</v>
      </c>
      <c r="AO99" s="18">
        <f t="shared" si="227"/>
        <v>1.0163315629916569</v>
      </c>
      <c r="AP99" s="18">
        <f t="shared" si="228"/>
        <v>3.365162324456028</v>
      </c>
      <c r="AQ99" s="18">
        <f t="shared" si="229"/>
        <v>4.0221078907045849</v>
      </c>
      <c r="AS99" t="str">
        <f t="shared" si="258"/>
        <v>61 Caring personal service occupations</v>
      </c>
      <c r="AT99" s="18">
        <f t="shared" si="230"/>
        <v>-0.73352225498947154</v>
      </c>
      <c r="AU99" s="18">
        <f t="shared" si="230"/>
        <v>16.328144870335116</v>
      </c>
      <c r="AV99" s="18">
        <f t="shared" si="230"/>
        <v>0.76019045876640767</v>
      </c>
      <c r="AW99" s="18">
        <f t="shared" si="230"/>
        <v>1.6119425531988751</v>
      </c>
      <c r="AX99" s="18">
        <f t="shared" si="231"/>
        <v>2.2053377087335235</v>
      </c>
      <c r="AZ99" s="18">
        <f t="shared" si="232"/>
        <v>1.3272281701803612</v>
      </c>
      <c r="BA99" s="18">
        <f t="shared" si="233"/>
        <v>3.4728478881767222</v>
      </c>
      <c r="BB99" s="18">
        <f t="shared" si="234"/>
        <v>4.3258157378229578</v>
      </c>
      <c r="BD99" t="str">
        <f t="shared" si="259"/>
        <v>61 Caring personal service occupations</v>
      </c>
      <c r="BE99" s="18">
        <f t="shared" si="235"/>
        <v>3.8515814939722892</v>
      </c>
      <c r="BF99" s="18">
        <f t="shared" si="235"/>
        <v>-5.4603349254646938</v>
      </c>
      <c r="BG99" s="18">
        <f t="shared" si="235"/>
        <v>2.1779238497949605</v>
      </c>
      <c r="BH99" s="18">
        <f t="shared" si="235"/>
        <v>0.95094189118851702</v>
      </c>
      <c r="BI99" s="18">
        <f t="shared" si="236"/>
        <v>0.91807293773720211</v>
      </c>
      <c r="BK99" s="18">
        <f t="shared" si="237"/>
        <v>1.3582899725435027</v>
      </c>
      <c r="BL99" s="18">
        <f t="shared" si="238"/>
        <v>3.352237726864149</v>
      </c>
      <c r="BM99" s="18">
        <f t="shared" si="239"/>
        <v>4.2393678675897162</v>
      </c>
      <c r="BO99" t="str">
        <f t="shared" si="260"/>
        <v>61 Caring personal service occupations</v>
      </c>
      <c r="BP99" s="18">
        <f t="shared" si="240"/>
        <v>1.092769817114414</v>
      </c>
      <c r="BQ99" s="18">
        <f t="shared" si="240"/>
        <v>-18.133564044133131</v>
      </c>
      <c r="BR99" s="18">
        <f t="shared" si="240"/>
        <v>1.119525887624806</v>
      </c>
      <c r="BS99" s="18">
        <f t="shared" si="240"/>
        <v>-1.8843980437666108</v>
      </c>
      <c r="BT99" s="18">
        <f t="shared" si="241"/>
        <v>-2.0698638321237084</v>
      </c>
      <c r="BV99" s="18">
        <f t="shared" si="242"/>
        <v>-0.89313846444840639</v>
      </c>
      <c r="BW99" s="18">
        <f t="shared" si="243"/>
        <v>2.8256403362661109</v>
      </c>
      <c r="BX99" s="18">
        <f t="shared" si="244"/>
        <v>2.2341406107002193</v>
      </c>
      <c r="BZ99" t="str">
        <f t="shared" si="261"/>
        <v>61 Caring personal service occupations</v>
      </c>
      <c r="CA99" s="18">
        <f t="shared" si="245"/>
        <v>-11.575888776959131</v>
      </c>
      <c r="CB99" s="18">
        <f t="shared" si="245"/>
        <v>-18.53687610286552</v>
      </c>
      <c r="CC99" s="18">
        <f t="shared" si="245"/>
        <v>-6.537109245689166</v>
      </c>
      <c r="CD99" s="18">
        <f t="shared" si="245"/>
        <v>-3.0587210367446938</v>
      </c>
      <c r="CE99" s="18">
        <f t="shared" si="246"/>
        <v>-5.1957547913322299</v>
      </c>
      <c r="CG99" s="18">
        <f t="shared" si="247"/>
        <v>-4.2323347182840028</v>
      </c>
      <c r="CH99" s="18">
        <f t="shared" si="248"/>
        <v>1.3764666501900891</v>
      </c>
      <c r="CI99" s="18">
        <f t="shared" si="249"/>
        <v>-1.8966561780915603</v>
      </c>
      <c r="CK99" t="str">
        <f t="shared" si="262"/>
        <v>61 Caring personal service occupations</v>
      </c>
      <c r="CL99" s="18">
        <f t="shared" si="250"/>
        <v>-4.8398082572518542</v>
      </c>
      <c r="CM99" s="18">
        <f t="shared" si="250"/>
        <v>6.3378549997719302</v>
      </c>
      <c r="CN99" s="18">
        <f t="shared" si="250"/>
        <v>-4.6260998438359957</v>
      </c>
      <c r="CO99" s="18">
        <f t="shared" si="250"/>
        <v>-2.8667978753088796</v>
      </c>
      <c r="CP99" s="18">
        <f t="shared" si="251"/>
        <v>-2.8719785805228715</v>
      </c>
      <c r="CR99" s="18">
        <f t="shared" si="252"/>
        <v>-3.456808475709805</v>
      </c>
      <c r="CS99" s="18">
        <f t="shared" si="253"/>
        <v>1.3656143747977856</v>
      </c>
      <c r="CT99" s="18">
        <f t="shared" si="254"/>
        <v>-1.3497296277365844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16.425315624614335</v>
      </c>
      <c r="C100" s="18">
        <f t="shared" si="210"/>
        <v>7.0860473368274723</v>
      </c>
      <c r="D100" s="18">
        <f t="shared" si="210"/>
        <v>7.888629019161586</v>
      </c>
      <c r="E100" s="18">
        <f t="shared" si="210"/>
        <v>6.4974121348641667</v>
      </c>
      <c r="F100" s="18">
        <f t="shared" si="211"/>
        <v>6.9670731990185475</v>
      </c>
      <c r="H100" s="18">
        <f t="shared" si="212"/>
        <v>6.9591462912602653</v>
      </c>
      <c r="I100" s="18">
        <f t="shared" si="213"/>
        <v>4.7263666812227489</v>
      </c>
      <c r="J100" s="18">
        <f t="shared" si="214"/>
        <v>9.1968257661254604</v>
      </c>
      <c r="L100" t="str">
        <f t="shared" si="255"/>
        <v>62 Leisure, travel and related personal service occupations</v>
      </c>
      <c r="M100" s="18">
        <f t="shared" si="215"/>
        <v>7.52657986182379</v>
      </c>
      <c r="N100" s="18">
        <f t="shared" si="215"/>
        <v>-0.96724120632042387</v>
      </c>
      <c r="O100" s="18">
        <f t="shared" si="215"/>
        <v>5.4183374686012087</v>
      </c>
      <c r="P100" s="18">
        <f t="shared" si="215"/>
        <v>6.3421287438635732</v>
      </c>
      <c r="Q100" s="18">
        <f t="shared" si="216"/>
        <v>5.5816207135878315</v>
      </c>
      <c r="S100" s="18">
        <f t="shared" si="217"/>
        <v>6.0333023292842736</v>
      </c>
      <c r="T100" s="18">
        <f t="shared" si="218"/>
        <v>4.2068229738734475</v>
      </c>
      <c r="U100" s="18">
        <f t="shared" si="219"/>
        <v>8.2041151242445487</v>
      </c>
      <c r="W100" t="str">
        <f t="shared" si="256"/>
        <v>62 Leisure, travel and related personal service occupations</v>
      </c>
      <c r="X100" s="18">
        <f t="shared" si="220"/>
        <v>3.2880893054129112</v>
      </c>
      <c r="Y100" s="18">
        <f t="shared" si="220"/>
        <v>5.3911678636204385</v>
      </c>
      <c r="Z100" s="18">
        <f t="shared" si="220"/>
        <v>4.1101263744162342</v>
      </c>
      <c r="AA100" s="18">
        <f t="shared" si="220"/>
        <v>3.6818073695616294</v>
      </c>
      <c r="AB100" s="18">
        <f t="shared" si="221"/>
        <v>3.9216221815943308</v>
      </c>
      <c r="AD100" s="18">
        <f t="shared" si="222"/>
        <v>3.8243842183893983</v>
      </c>
      <c r="AE100" s="18">
        <f t="shared" si="223"/>
        <v>4.2226835908364402</v>
      </c>
      <c r="AF100" s="18">
        <f t="shared" si="224"/>
        <v>6.6196467412903637</v>
      </c>
      <c r="AH100" t="str">
        <f t="shared" si="257"/>
        <v>62 Leisure, travel and related personal service occupations</v>
      </c>
      <c r="AI100" s="18">
        <f t="shared" si="225"/>
        <v>1.7161154915339871</v>
      </c>
      <c r="AJ100" s="18">
        <f t="shared" si="225"/>
        <v>8.4211092987876093</v>
      </c>
      <c r="AK100" s="18">
        <f t="shared" si="225"/>
        <v>2.5694739321685311</v>
      </c>
      <c r="AL100" s="18">
        <f t="shared" si="225"/>
        <v>3.293524317884744</v>
      </c>
      <c r="AM100" s="18">
        <f t="shared" si="226"/>
        <v>3.3792709581531355</v>
      </c>
      <c r="AO100" s="18">
        <f t="shared" si="227"/>
        <v>3.0516080571205029</v>
      </c>
      <c r="AP100" s="18">
        <f t="shared" si="228"/>
        <v>4.007382646603852</v>
      </c>
      <c r="AQ100" s="18">
        <f t="shared" si="229"/>
        <v>5.9289637554241326</v>
      </c>
      <c r="AS100" t="str">
        <f t="shared" si="258"/>
        <v>62 Leisure, travel and related personal service occupations</v>
      </c>
      <c r="AT100" s="18">
        <f t="shared" si="230"/>
        <v>1.534119712312787</v>
      </c>
      <c r="AU100" s="18">
        <f t="shared" si="230"/>
        <v>11.649134006399532</v>
      </c>
      <c r="AV100" s="18">
        <f t="shared" si="230"/>
        <v>3.4238258839832225</v>
      </c>
      <c r="AW100" s="18">
        <f t="shared" si="230"/>
        <v>3.5740996517334533</v>
      </c>
      <c r="AX100" s="18">
        <f t="shared" si="231"/>
        <v>4.0140187631736435</v>
      </c>
      <c r="AZ100" s="18">
        <f t="shared" si="232"/>
        <v>3.5239841507751279</v>
      </c>
      <c r="BA100" s="18">
        <f t="shared" si="233"/>
        <v>4.1394530066948931</v>
      </c>
      <c r="BB100" s="18">
        <f t="shared" si="234"/>
        <v>6.3518344067743371</v>
      </c>
      <c r="BD100" t="str">
        <f t="shared" si="259"/>
        <v>62 Leisure, travel and related personal service occupations</v>
      </c>
      <c r="BE100" s="18">
        <f t="shared" si="235"/>
        <v>-0.85496338274401174</v>
      </c>
      <c r="BF100" s="18">
        <f t="shared" si="235"/>
        <v>-11.20402394683696</v>
      </c>
      <c r="BG100" s="18">
        <f t="shared" si="235"/>
        <v>-0.35470961875148088</v>
      </c>
      <c r="BH100" s="18">
        <f t="shared" si="235"/>
        <v>-0.75955052138534374</v>
      </c>
      <c r="BI100" s="18">
        <f t="shared" si="236"/>
        <v>-1.3214464680678883</v>
      </c>
      <c r="BK100" s="18">
        <f t="shared" si="237"/>
        <v>-0.62478663971580195</v>
      </c>
      <c r="BL100" s="18">
        <f t="shared" si="238"/>
        <v>2.4233509074867543</v>
      </c>
      <c r="BM100" s="18">
        <f t="shared" si="239"/>
        <v>1.9825022302381923</v>
      </c>
      <c r="BO100" t="str">
        <f t="shared" si="260"/>
        <v>62 Leisure, travel and related personal service occupations</v>
      </c>
      <c r="BP100" s="18">
        <f t="shared" si="240"/>
        <v>-0.51155552233734802</v>
      </c>
      <c r="BQ100" s="18">
        <f t="shared" si="240"/>
        <v>-19.812472383983192</v>
      </c>
      <c r="BR100" s="18">
        <f t="shared" si="240"/>
        <v>-9.2960217603954565E-2</v>
      </c>
      <c r="BS100" s="18">
        <f t="shared" si="240"/>
        <v>-1.7292927416381887</v>
      </c>
      <c r="BT100" s="18">
        <f t="shared" si="241"/>
        <v>-2.4683647083167504</v>
      </c>
      <c r="BV100" s="18">
        <f t="shared" si="242"/>
        <v>-1.1868483149719666</v>
      </c>
      <c r="BW100" s="18">
        <f t="shared" si="243"/>
        <v>2.575087221246064</v>
      </c>
      <c r="BX100" s="18">
        <f t="shared" si="244"/>
        <v>1.7661685633947766</v>
      </c>
      <c r="BZ100" t="str">
        <f t="shared" si="261"/>
        <v>62 Leisure, travel and related personal service occupations</v>
      </c>
      <c r="CA100" s="18">
        <f t="shared" si="245"/>
        <v>3.9366743842239593E-2</v>
      </c>
      <c r="CB100" s="18">
        <f t="shared" si="245"/>
        <v>-15.894025425380176</v>
      </c>
      <c r="CC100" s="18">
        <f t="shared" si="245"/>
        <v>-1.4209976232362531</v>
      </c>
      <c r="CD100" s="18">
        <f t="shared" si="245"/>
        <v>-3.8102856007023345</v>
      </c>
      <c r="CE100" s="18">
        <f t="shared" si="246"/>
        <v>-3.8797911272668961</v>
      </c>
      <c r="CG100" s="18">
        <f t="shared" si="247"/>
        <v>-3.020361013281847</v>
      </c>
      <c r="CH100" s="18">
        <f t="shared" si="248"/>
        <v>2.067426304520259</v>
      </c>
      <c r="CI100" s="18">
        <f t="shared" si="249"/>
        <v>-6.3375992641323542E-2</v>
      </c>
      <c r="CK100" t="str">
        <f t="shared" si="262"/>
        <v>62 Leisure, travel and related personal service occupations</v>
      </c>
      <c r="CL100" s="18">
        <f t="shared" si="250"/>
        <v>-4.6103110977894435</v>
      </c>
      <c r="CM100" s="18">
        <f t="shared" si="250"/>
        <v>0.21998596737364817</v>
      </c>
      <c r="CN100" s="18">
        <f t="shared" si="250"/>
        <v>-8.617644679914882</v>
      </c>
      <c r="CO100" s="18">
        <f t="shared" si="250"/>
        <v>-3.8045733192014985</v>
      </c>
      <c r="CP100" s="18">
        <f t="shared" si="251"/>
        <v>-5.0924755426660084</v>
      </c>
      <c r="CR100" s="18">
        <f t="shared" si="252"/>
        <v>-5.4364576051637243</v>
      </c>
      <c r="CS100" s="18">
        <f t="shared" si="253"/>
        <v>1.1960418331129041</v>
      </c>
      <c r="CT100" s="18">
        <f t="shared" si="254"/>
        <v>-3.0579065655878979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9.751458417912362</v>
      </c>
      <c r="C101" s="18">
        <f t="shared" si="210"/>
        <v>-16.167872583039046</v>
      </c>
      <c r="D101" s="18">
        <f t="shared" si="210"/>
        <v>8.1252762124262681</v>
      </c>
      <c r="E101" s="18">
        <f t="shared" si="210"/>
        <v>5.2913896739709365</v>
      </c>
      <c r="F101" s="18">
        <f t="shared" si="211"/>
        <v>4.667283040650072</v>
      </c>
      <c r="H101" s="18">
        <f t="shared" si="212"/>
        <v>6.2276682089682289</v>
      </c>
      <c r="I101" s="18">
        <f t="shared" si="213"/>
        <v>4.4444273116355903</v>
      </c>
      <c r="J101" s="18">
        <f t="shared" si="214"/>
        <v>8.4895667477552283</v>
      </c>
      <c r="L101" t="str">
        <f t="shared" si="255"/>
        <v>63 Community and civil enforcement occupations</v>
      </c>
      <c r="M101" s="18">
        <f t="shared" si="215"/>
        <v>4.7242972003244343</v>
      </c>
      <c r="N101" s="18">
        <f t="shared" si="215"/>
        <v>7.0142634574958063</v>
      </c>
      <c r="O101" s="18">
        <f t="shared" si="215"/>
        <v>2.7077104125294404</v>
      </c>
      <c r="P101" s="18">
        <f t="shared" si="215"/>
        <v>5.4681969225992111</v>
      </c>
      <c r="Q101" s="18">
        <f t="shared" si="216"/>
        <v>4.6928463793745712</v>
      </c>
      <c r="S101" s="18">
        <f t="shared" si="217"/>
        <v>4.5398879438836692</v>
      </c>
      <c r="T101" s="18">
        <f t="shared" si="218"/>
        <v>3.6620824600556379</v>
      </c>
      <c r="U101" s="18">
        <f t="shared" si="219"/>
        <v>6.7436606416359846</v>
      </c>
      <c r="W101" t="str">
        <f t="shared" si="256"/>
        <v>63 Community and civil enforcement occupations</v>
      </c>
      <c r="X101" s="18">
        <f t="shared" si="220"/>
        <v>-0.19458193586783246</v>
      </c>
      <c r="Y101" s="18">
        <f t="shared" si="220"/>
        <v>18.379951661475147</v>
      </c>
      <c r="Z101" s="18">
        <f t="shared" si="220"/>
        <v>2.3229829118613932</v>
      </c>
      <c r="AA101" s="18">
        <f t="shared" si="220"/>
        <v>2.5597175876037825</v>
      </c>
      <c r="AB101" s="18">
        <f t="shared" si="221"/>
        <v>3.4086855202438482</v>
      </c>
      <c r="AD101" s="18">
        <f t="shared" si="222"/>
        <v>2.4807452348644343</v>
      </c>
      <c r="AE101" s="18">
        <f t="shared" si="223"/>
        <v>4.0248326015347002</v>
      </c>
      <c r="AF101" s="18">
        <f t="shared" si="224"/>
        <v>5.5600932586425511</v>
      </c>
      <c r="AH101" t="str">
        <f t="shared" si="257"/>
        <v>63 Community and civil enforcement occupations</v>
      </c>
      <c r="AI101" s="18">
        <f t="shared" si="225"/>
        <v>-1.4273200890611348</v>
      </c>
      <c r="AJ101" s="18">
        <f t="shared" si="225"/>
        <v>35.582767727452122</v>
      </c>
      <c r="AK101" s="18">
        <f t="shared" si="225"/>
        <v>-1.6620090364636408</v>
      </c>
      <c r="AL101" s="18">
        <f t="shared" si="225"/>
        <v>2.7136907572589353</v>
      </c>
      <c r="AM101" s="18">
        <f t="shared" si="226"/>
        <v>3.09934501943403</v>
      </c>
      <c r="AO101" s="18">
        <f t="shared" si="227"/>
        <v>1.2339074875487466</v>
      </c>
      <c r="AP101" s="18">
        <f t="shared" si="228"/>
        <v>3.1739886751562363</v>
      </c>
      <c r="AQ101" s="18">
        <f t="shared" si="229"/>
        <v>3.9958800090161617</v>
      </c>
      <c r="AS101" t="str">
        <f t="shared" si="258"/>
        <v>63 Community and civil enforcement occupations</v>
      </c>
      <c r="AT101" s="18">
        <f t="shared" si="230"/>
        <v>-4.3659304512031376</v>
      </c>
      <c r="AU101" s="18">
        <f t="shared" si="230"/>
        <v>31.702920818007719</v>
      </c>
      <c r="AV101" s="18">
        <f t="shared" si="230"/>
        <v>-3.8289036089596551</v>
      </c>
      <c r="AW101" s="18">
        <f t="shared" si="230"/>
        <v>1.1033247101603028</v>
      </c>
      <c r="AX101" s="18">
        <f t="shared" si="231"/>
        <v>1.1939476695832507</v>
      </c>
      <c r="AZ101" s="18">
        <f t="shared" si="232"/>
        <v>-0.56823530296576941</v>
      </c>
      <c r="BA101" s="18">
        <f t="shared" si="233"/>
        <v>2.9770288185584581</v>
      </c>
      <c r="BB101" s="18">
        <f t="shared" si="234"/>
        <v>2.605575967935847</v>
      </c>
      <c r="BD101" t="str">
        <f t="shared" si="259"/>
        <v>63 Community and civil enforcement occupations</v>
      </c>
      <c r="BE101" s="18">
        <f t="shared" si="235"/>
        <v>-4.2973882698520764</v>
      </c>
      <c r="BF101" s="18">
        <f t="shared" si="235"/>
        <v>38.854231342991774</v>
      </c>
      <c r="BG101" s="18">
        <f t="shared" si="235"/>
        <v>-6.837228371852011</v>
      </c>
      <c r="BH101" s="18">
        <f t="shared" si="235"/>
        <v>1.2270583449965233</v>
      </c>
      <c r="BI101" s="18">
        <f t="shared" si="236"/>
        <v>0.60245532830016657</v>
      </c>
      <c r="BK101" s="18">
        <f t="shared" si="237"/>
        <v>-1.535757431860385</v>
      </c>
      <c r="BL101" s="18">
        <f t="shared" si="238"/>
        <v>1.6603632970702664</v>
      </c>
      <c r="BM101" s="18">
        <f t="shared" si="239"/>
        <v>0.47093903686981076</v>
      </c>
      <c r="BO101" t="str">
        <f t="shared" si="260"/>
        <v>63 Community and civil enforcement occupations</v>
      </c>
      <c r="BP101" s="18">
        <f t="shared" si="240"/>
        <v>0.46722311188664989</v>
      </c>
      <c r="BQ101" s="18">
        <f t="shared" si="240"/>
        <v>18.025651077400973</v>
      </c>
      <c r="BR101" s="18">
        <f t="shared" si="240"/>
        <v>-3.579897375706087</v>
      </c>
      <c r="BS101" s="18">
        <f t="shared" si="240"/>
        <v>0.78644426057068451</v>
      </c>
      <c r="BT101" s="18">
        <f t="shared" si="241"/>
        <v>0.38694184552110489</v>
      </c>
      <c r="BV101" s="18">
        <f t="shared" si="242"/>
        <v>-0.69054187753273544</v>
      </c>
      <c r="BW101" s="18">
        <f t="shared" si="243"/>
        <v>2.2221294250704737</v>
      </c>
      <c r="BX101" s="18">
        <f t="shared" si="244"/>
        <v>1.721498693305068</v>
      </c>
      <c r="BZ101" t="str">
        <f t="shared" si="261"/>
        <v>63 Community and civil enforcement occupations</v>
      </c>
      <c r="CA101" s="18">
        <f t="shared" si="245"/>
        <v>-0.14494917904592786</v>
      </c>
      <c r="CB101" s="18">
        <f t="shared" si="245"/>
        <v>25.627341345989073</v>
      </c>
      <c r="CC101" s="18">
        <f t="shared" si="245"/>
        <v>-5.6272152570194915</v>
      </c>
      <c r="CD101" s="18">
        <f t="shared" si="245"/>
        <v>-1.7373094609896556</v>
      </c>
      <c r="CE101" s="18">
        <f t="shared" si="246"/>
        <v>-1.4684571021905568</v>
      </c>
      <c r="CG101" s="18">
        <f t="shared" si="247"/>
        <v>-3.0514411282577814</v>
      </c>
      <c r="CH101" s="18">
        <f t="shared" si="248"/>
        <v>1.7384930141336019</v>
      </c>
      <c r="CI101" s="18">
        <f t="shared" si="249"/>
        <v>-0.53087108508217407</v>
      </c>
      <c r="CK101" t="str">
        <f t="shared" si="262"/>
        <v>63 Community and civil enforcement occupations</v>
      </c>
      <c r="CL101" s="18">
        <f t="shared" si="250"/>
        <v>-9.7592110318204135</v>
      </c>
      <c r="CM101" s="18">
        <f t="shared" si="250"/>
        <v>48.477371117002718</v>
      </c>
      <c r="CN101" s="18">
        <f t="shared" si="250"/>
        <v>-17.611663323370141</v>
      </c>
      <c r="CO101" s="18">
        <f t="shared" si="250"/>
        <v>-5.5714959300551703</v>
      </c>
      <c r="CP101" s="18">
        <f t="shared" si="251"/>
        <v>-6.9157395619039441</v>
      </c>
      <c r="CR101" s="18">
        <f t="shared" si="252"/>
        <v>-9.7686784629236083</v>
      </c>
      <c r="CS101" s="18">
        <f t="shared" si="253"/>
        <v>0.66071838441175146</v>
      </c>
      <c r="CT101" s="18">
        <f t="shared" si="254"/>
        <v>-7.3575249323359575</v>
      </c>
    </row>
    <row r="102" spans="1:98" x14ac:dyDescent="0.2">
      <c r="A102" t="str">
        <f t="shared" si="209"/>
        <v>71 Sales occupations</v>
      </c>
      <c r="B102" s="18">
        <f t="shared" si="210"/>
        <v>4.3923181240913545</v>
      </c>
      <c r="C102" s="18">
        <f t="shared" si="210"/>
        <v>-12.291258460337041</v>
      </c>
      <c r="D102" s="18">
        <f t="shared" si="210"/>
        <v>3.7453557861422127</v>
      </c>
      <c r="E102" s="18">
        <f t="shared" si="210"/>
        <v>3.979252522121679</v>
      </c>
      <c r="F102" s="18">
        <f t="shared" si="211"/>
        <v>2.8068540147569543</v>
      </c>
      <c r="H102" s="18">
        <f t="shared" si="212"/>
        <v>3.901228410252866</v>
      </c>
      <c r="I102" s="18">
        <f t="shared" si="213"/>
        <v>3.1880150986474343</v>
      </c>
      <c r="J102" s="18">
        <f t="shared" si="214"/>
        <v>5.9410167156758176</v>
      </c>
      <c r="L102" t="str">
        <f t="shared" si="255"/>
        <v>71 Sales occupations</v>
      </c>
      <c r="M102" s="18">
        <f t="shared" si="215"/>
        <v>7.1877586003380234</v>
      </c>
      <c r="N102" s="18">
        <f t="shared" si="215"/>
        <v>-2.2355417133226085</v>
      </c>
      <c r="O102" s="18">
        <f t="shared" si="215"/>
        <v>5.3349260616648353</v>
      </c>
      <c r="P102" s="18">
        <f t="shared" si="215"/>
        <v>5.4740522378480705</v>
      </c>
      <c r="Q102" s="18">
        <f t="shared" si="216"/>
        <v>4.9315783651229683</v>
      </c>
      <c r="S102" s="18">
        <f t="shared" si="217"/>
        <v>5.4276564402524929</v>
      </c>
      <c r="T102" s="18">
        <f t="shared" si="218"/>
        <v>3.5734422480784955</v>
      </c>
      <c r="U102" s="18">
        <f t="shared" si="219"/>
        <v>7.3631895332811448</v>
      </c>
      <c r="W102" t="str">
        <f t="shared" si="256"/>
        <v>71 Sales occupations</v>
      </c>
      <c r="X102" s="18">
        <f t="shared" si="220"/>
        <v>-0.98143912403131361</v>
      </c>
      <c r="Y102" s="18">
        <f t="shared" si="220"/>
        <v>12.301096244653543</v>
      </c>
      <c r="Z102" s="18">
        <f t="shared" si="220"/>
        <v>1.4944253038964517</v>
      </c>
      <c r="AA102" s="18">
        <f t="shared" si="220"/>
        <v>2.6871750981883435</v>
      </c>
      <c r="AB102" s="18">
        <f t="shared" si="221"/>
        <v>2.8868362364793176</v>
      </c>
      <c r="AD102" s="18">
        <f t="shared" si="222"/>
        <v>2.2880424631350094</v>
      </c>
      <c r="AE102" s="18">
        <f t="shared" si="223"/>
        <v>3.303181384742393</v>
      </c>
      <c r="AF102" s="18">
        <f t="shared" si="224"/>
        <v>4.8410218825108764</v>
      </c>
      <c r="AH102" t="str">
        <f t="shared" si="257"/>
        <v>71 Sales occupations</v>
      </c>
      <c r="AI102" s="18">
        <f t="shared" si="225"/>
        <v>-0.92769371700893721</v>
      </c>
      <c r="AJ102" s="18">
        <f t="shared" si="225"/>
        <v>15.768545062472604</v>
      </c>
      <c r="AK102" s="18">
        <f t="shared" si="225"/>
        <v>0.42046008834308868</v>
      </c>
      <c r="AL102" s="18">
        <f t="shared" si="225"/>
        <v>2.3982076341723113</v>
      </c>
      <c r="AM102" s="18">
        <f t="shared" si="226"/>
        <v>2.5596599877388382</v>
      </c>
      <c r="AO102" s="18">
        <f t="shared" si="227"/>
        <v>1.7346680077792165</v>
      </c>
      <c r="AP102" s="18">
        <f t="shared" si="228"/>
        <v>3.1386356058876297</v>
      </c>
      <c r="AQ102" s="18">
        <f t="shared" si="229"/>
        <v>4.3131408591829734</v>
      </c>
      <c r="AS102" t="str">
        <f t="shared" si="258"/>
        <v>71 Sales occupations</v>
      </c>
      <c r="AT102" s="18">
        <f t="shared" si="230"/>
        <v>-1.9285994629699932</v>
      </c>
      <c r="AU102" s="18">
        <f t="shared" si="230"/>
        <v>10.982578863137849</v>
      </c>
      <c r="AV102" s="18">
        <f t="shared" si="230"/>
        <v>-0.43338439759960101</v>
      </c>
      <c r="AW102" s="18">
        <f t="shared" si="230"/>
        <v>2.0404530795833598</v>
      </c>
      <c r="AX102" s="18">
        <f t="shared" si="231"/>
        <v>1.793889187879727</v>
      </c>
      <c r="AZ102" s="18">
        <f t="shared" si="232"/>
        <v>1.2090854720798072</v>
      </c>
      <c r="BA102" s="18">
        <f t="shared" si="233"/>
        <v>2.7094155324686398</v>
      </c>
      <c r="BB102" s="18">
        <f t="shared" si="234"/>
        <v>3.563650847964861</v>
      </c>
      <c r="BD102" t="str">
        <f t="shared" si="259"/>
        <v>71 Sales occupations</v>
      </c>
      <c r="BE102" s="18">
        <f t="shared" si="235"/>
        <v>0.22098276469975087</v>
      </c>
      <c r="BF102" s="18">
        <f t="shared" si="235"/>
        <v>-0.87195682026957044</v>
      </c>
      <c r="BG102" s="18">
        <f t="shared" si="235"/>
        <v>-0.44011407960873328</v>
      </c>
      <c r="BH102" s="18">
        <f t="shared" si="235"/>
        <v>-4.5636237532120649E-2</v>
      </c>
      <c r="BI102" s="18">
        <f t="shared" si="236"/>
        <v>-0.2208603882170812</v>
      </c>
      <c r="BK102" s="18">
        <f t="shared" si="237"/>
        <v>-0.17730221384707479</v>
      </c>
      <c r="BL102" s="18">
        <f t="shared" si="238"/>
        <v>2.4033292609177748</v>
      </c>
      <c r="BM102" s="18">
        <f t="shared" si="239"/>
        <v>2.2766540264558044</v>
      </c>
      <c r="BO102" t="str">
        <f t="shared" si="260"/>
        <v>71 Sales occupations</v>
      </c>
      <c r="BP102" s="18">
        <f t="shared" si="240"/>
        <v>-1.6052994418241706</v>
      </c>
      <c r="BQ102" s="18">
        <f t="shared" si="240"/>
        <v>-12.492977050781228</v>
      </c>
      <c r="BR102" s="18">
        <f t="shared" si="240"/>
        <v>-1.0175909064580324</v>
      </c>
      <c r="BS102" s="18">
        <f t="shared" si="240"/>
        <v>-1.9963853362591877</v>
      </c>
      <c r="BT102" s="18">
        <f t="shared" si="241"/>
        <v>-2.3851543809317532</v>
      </c>
      <c r="BV102" s="18">
        <f t="shared" si="242"/>
        <v>-1.6712007109494831</v>
      </c>
      <c r="BW102" s="18">
        <f t="shared" si="243"/>
        <v>2.4020959159086308</v>
      </c>
      <c r="BX102" s="18">
        <f t="shared" si="244"/>
        <v>1.2470927454789615</v>
      </c>
      <c r="BZ102" t="str">
        <f t="shared" si="261"/>
        <v>71 Sales occupations</v>
      </c>
      <c r="CA102" s="18">
        <f t="shared" si="245"/>
        <v>-2.9324394058840575</v>
      </c>
      <c r="CB102" s="18">
        <f t="shared" si="245"/>
        <v>-9.0833344350766954</v>
      </c>
      <c r="CC102" s="18">
        <f t="shared" si="245"/>
        <v>-5.1830028584017089</v>
      </c>
      <c r="CD102" s="18">
        <f t="shared" si="245"/>
        <v>-8.4494057997280052</v>
      </c>
      <c r="CE102" s="18">
        <f t="shared" si="246"/>
        <v>-7.4811161243390938</v>
      </c>
      <c r="CG102" s="18">
        <f t="shared" si="247"/>
        <v>-7.3733030891131257</v>
      </c>
      <c r="CH102" s="18">
        <f t="shared" si="248"/>
        <v>1.4143825598187387</v>
      </c>
      <c r="CI102" s="18">
        <f t="shared" si="249"/>
        <v>-3.8898204472696207</v>
      </c>
      <c r="CK102" t="str">
        <f t="shared" si="262"/>
        <v>71 Sales occupations</v>
      </c>
      <c r="CL102" s="18">
        <f t="shared" si="250"/>
        <v>-6.9816801938763717</v>
      </c>
      <c r="CM102" s="18">
        <f t="shared" si="250"/>
        <v>1.9084060294414007</v>
      </c>
      <c r="CN102" s="18">
        <f t="shared" si="250"/>
        <v>-11.689526746278233</v>
      </c>
      <c r="CO102" s="18">
        <f t="shared" si="250"/>
        <v>-6.5308543405863677</v>
      </c>
      <c r="CP102" s="18">
        <f t="shared" si="251"/>
        <v>-7.6770628684695863</v>
      </c>
      <c r="CR102" s="18">
        <f t="shared" si="252"/>
        <v>-8.283053788659533</v>
      </c>
      <c r="CS102" s="18">
        <f t="shared" si="253"/>
        <v>0.84469275155001355</v>
      </c>
      <c r="CT102" s="18">
        <f t="shared" si="254"/>
        <v>-5.8039182239531524</v>
      </c>
    </row>
    <row r="103" spans="1:98" x14ac:dyDescent="0.2">
      <c r="A103" t="str">
        <f t="shared" si="209"/>
        <v>72 Customer service occupations</v>
      </c>
      <c r="B103" s="18">
        <f t="shared" si="210"/>
        <v>8.0150534018001771</v>
      </c>
      <c r="C103" s="18">
        <f t="shared" si="210"/>
        <v>4.0117017167473845</v>
      </c>
      <c r="D103" s="18">
        <f t="shared" si="210"/>
        <v>13.013211902267074</v>
      </c>
      <c r="E103" s="18">
        <f t="shared" si="210"/>
        <v>6.6672764620420821</v>
      </c>
      <c r="F103" s="18">
        <f t="shared" si="211"/>
        <v>8.4401281726021118</v>
      </c>
      <c r="H103" s="18">
        <f t="shared" si="212"/>
        <v>8.7419734348880276</v>
      </c>
      <c r="I103" s="18">
        <f t="shared" si="213"/>
        <v>4.6417751208331248</v>
      </c>
      <c r="J103" s="18">
        <f t="shared" si="214"/>
        <v>10.531248963840699</v>
      </c>
      <c r="L103" t="str">
        <f t="shared" si="255"/>
        <v>72 Customer service occupations</v>
      </c>
      <c r="M103" s="18">
        <f t="shared" si="215"/>
        <v>10.402503498815751</v>
      </c>
      <c r="N103" s="18">
        <f t="shared" si="215"/>
        <v>5.8721607593464675</v>
      </c>
      <c r="O103" s="18">
        <f t="shared" si="215"/>
        <v>10.96069656875358</v>
      </c>
      <c r="P103" s="18">
        <f t="shared" si="215"/>
        <v>6.3086600733709641</v>
      </c>
      <c r="Q103" s="18">
        <f t="shared" si="216"/>
        <v>7.7133742083391521</v>
      </c>
      <c r="S103" s="18">
        <f t="shared" si="217"/>
        <v>7.8372541654351258</v>
      </c>
      <c r="T103" s="18">
        <f t="shared" si="218"/>
        <v>4.566772962145671</v>
      </c>
      <c r="U103" s="18">
        <f t="shared" si="219"/>
        <v>9.7826403712031542</v>
      </c>
      <c r="W103" t="str">
        <f t="shared" si="256"/>
        <v>72 Customer service occupations</v>
      </c>
      <c r="X103" s="18">
        <f t="shared" si="220"/>
        <v>3.28535678023536</v>
      </c>
      <c r="Y103" s="18">
        <f t="shared" si="220"/>
        <v>19.515014386399663</v>
      </c>
      <c r="Z103" s="18">
        <f t="shared" si="220"/>
        <v>6.8844175248883976</v>
      </c>
      <c r="AA103" s="18">
        <f t="shared" si="220"/>
        <v>3.2821927305105802</v>
      </c>
      <c r="AB103" s="18">
        <f t="shared" si="221"/>
        <v>5.3514600172257953</v>
      </c>
      <c r="AD103" s="18">
        <f t="shared" si="222"/>
        <v>4.4692390609019306</v>
      </c>
      <c r="AE103" s="18">
        <f t="shared" si="223"/>
        <v>3.9647163443079947</v>
      </c>
      <c r="AF103" s="18">
        <f t="shared" si="224"/>
        <v>6.8946270855312353</v>
      </c>
      <c r="AH103" t="str">
        <f t="shared" si="257"/>
        <v>72 Customer service occupations</v>
      </c>
      <c r="AI103" s="18">
        <f t="shared" si="225"/>
        <v>1.9492085697607742</v>
      </c>
      <c r="AJ103" s="18">
        <f t="shared" si="225"/>
        <v>26.016087728028104</v>
      </c>
      <c r="AK103" s="18">
        <f t="shared" si="225"/>
        <v>6.9233293439945109</v>
      </c>
      <c r="AL103" s="18">
        <f t="shared" si="225"/>
        <v>3.6026011981631356</v>
      </c>
      <c r="AM103" s="18">
        <f t="shared" si="226"/>
        <v>5.9176739384428911</v>
      </c>
      <c r="AO103" s="18">
        <f t="shared" si="227"/>
        <v>4.6978903512670644</v>
      </c>
      <c r="AP103" s="18">
        <f t="shared" si="228"/>
        <v>4.1208171287717255</v>
      </c>
      <c r="AQ103" s="18">
        <f t="shared" si="229"/>
        <v>7.1650711378781429</v>
      </c>
      <c r="AS103" t="str">
        <f t="shared" si="258"/>
        <v>72 Customer service occupations</v>
      </c>
      <c r="AT103" s="18">
        <f t="shared" si="230"/>
        <v>4.2767219377638499</v>
      </c>
      <c r="AU103" s="18">
        <f t="shared" si="230"/>
        <v>7.4994984894292349</v>
      </c>
      <c r="AV103" s="18">
        <f t="shared" si="230"/>
        <v>6.2617501894314032</v>
      </c>
      <c r="AW103" s="18">
        <f t="shared" si="230"/>
        <v>1.8660508415270449</v>
      </c>
      <c r="AX103" s="18">
        <f t="shared" si="231"/>
        <v>3.5676500964487046</v>
      </c>
      <c r="AZ103" s="18">
        <f t="shared" si="232"/>
        <v>3.3106993259486517</v>
      </c>
      <c r="BA103" s="18">
        <f t="shared" si="233"/>
        <v>3.3574233944808185</v>
      </c>
      <c r="BB103" s="18">
        <f t="shared" si="234"/>
        <v>5.6204998722705124</v>
      </c>
      <c r="BD103" t="str">
        <f t="shared" si="259"/>
        <v>72 Customer service occupations</v>
      </c>
      <c r="BE103" s="18">
        <f t="shared" si="235"/>
        <v>5.6612309622566803</v>
      </c>
      <c r="BF103" s="18">
        <f t="shared" si="235"/>
        <v>-0.96709416737245091</v>
      </c>
      <c r="BG103" s="18">
        <f t="shared" si="235"/>
        <v>5.7543822042545045</v>
      </c>
      <c r="BH103" s="18">
        <f t="shared" si="235"/>
        <v>1.3431640314000681</v>
      </c>
      <c r="BI103" s="18">
        <f t="shared" si="236"/>
        <v>2.5536208578067709</v>
      </c>
      <c r="BK103" s="18">
        <f t="shared" si="237"/>
        <v>2.7927371038160009</v>
      </c>
      <c r="BL103" s="18">
        <f t="shared" si="238"/>
        <v>2.997405607522774</v>
      </c>
      <c r="BM103" s="18">
        <f t="shared" si="239"/>
        <v>4.9664194379988036</v>
      </c>
      <c r="BO103" t="str">
        <f t="shared" si="260"/>
        <v>72 Customer service occupations</v>
      </c>
      <c r="BP103" s="18">
        <f t="shared" si="240"/>
        <v>6.1087251286079391</v>
      </c>
      <c r="BQ103" s="18">
        <f t="shared" si="240"/>
        <v>-11.413509748063188</v>
      </c>
      <c r="BR103" s="18">
        <f t="shared" si="240"/>
        <v>5.8428217676679051</v>
      </c>
      <c r="BS103" s="18">
        <f t="shared" si="240"/>
        <v>-6.0509474998471369E-2</v>
      </c>
      <c r="BT103" s="18">
        <f t="shared" si="241"/>
        <v>0.98406899867387043</v>
      </c>
      <c r="BV103" s="18">
        <f t="shared" si="242"/>
        <v>1.8697461581519859</v>
      </c>
      <c r="BW103" s="18">
        <f t="shared" si="243"/>
        <v>3.2844031620754999</v>
      </c>
      <c r="BX103" s="18">
        <f t="shared" si="244"/>
        <v>4.5315843990152649</v>
      </c>
      <c r="BZ103" t="str">
        <f t="shared" si="261"/>
        <v>72 Customer service occupations</v>
      </c>
      <c r="CA103" s="18">
        <f t="shared" si="245"/>
        <v>1.7252826325254267</v>
      </c>
      <c r="CB103" s="18">
        <f t="shared" si="245"/>
        <v>-0.15818554377817762</v>
      </c>
      <c r="CC103" s="18">
        <f t="shared" si="245"/>
        <v>1.8957214398409583</v>
      </c>
      <c r="CD103" s="18">
        <f t="shared" si="245"/>
        <v>-1.3003444714214996</v>
      </c>
      <c r="CE103" s="18">
        <f t="shared" si="246"/>
        <v>-0.24078200809465322</v>
      </c>
      <c r="CG103" s="18">
        <f t="shared" si="247"/>
        <v>-0.24628600891786201</v>
      </c>
      <c r="CH103" s="18">
        <f t="shared" si="248"/>
        <v>2.0272625832201907</v>
      </c>
      <c r="CI103" s="18">
        <f t="shared" si="249"/>
        <v>1.8421448013165254</v>
      </c>
      <c r="CK103" t="str">
        <f t="shared" si="262"/>
        <v>72 Customer service occupations</v>
      </c>
      <c r="CL103" s="18">
        <f t="shared" si="250"/>
        <v>0.65663193364993155</v>
      </c>
      <c r="CM103" s="18">
        <f t="shared" si="250"/>
        <v>19.211026196122273</v>
      </c>
      <c r="CN103" s="18">
        <f t="shared" si="250"/>
        <v>0.65496520369667799</v>
      </c>
      <c r="CO103" s="18">
        <f t="shared" si="250"/>
        <v>-0.17797439130525783</v>
      </c>
      <c r="CP103" s="18">
        <f t="shared" si="251"/>
        <v>1.1980779652162488</v>
      </c>
      <c r="CR103" s="18">
        <f t="shared" si="252"/>
        <v>9.8903450110587876E-2</v>
      </c>
      <c r="CS103" s="18">
        <f t="shared" si="253"/>
        <v>2.0332557283126107</v>
      </c>
      <c r="CT103" s="18">
        <f t="shared" si="254"/>
        <v>2.1080051291650692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7.5237184982305472</v>
      </c>
      <c r="C104" s="18">
        <f t="shared" si="210"/>
        <v>-13.020525100143644</v>
      </c>
      <c r="D104" s="18">
        <f t="shared" si="210"/>
        <v>10.915003036408688</v>
      </c>
      <c r="E104" s="18">
        <f t="shared" si="210"/>
        <v>8.3677359389660033</v>
      </c>
      <c r="F104" s="18">
        <f t="shared" si="211"/>
        <v>7.6677199395335682</v>
      </c>
      <c r="H104" s="18">
        <f t="shared" si="212"/>
        <v>9.2102576802432168</v>
      </c>
      <c r="I104" s="18">
        <f t="shared" si="213"/>
        <v>5.3999827311455917</v>
      </c>
      <c r="J104" s="18">
        <f t="shared" si="214"/>
        <v>11.252166918943995</v>
      </c>
      <c r="L104" t="str">
        <f t="shared" si="255"/>
        <v>81 Process, plant and machine operatives</v>
      </c>
      <c r="M104" s="18">
        <f t="shared" si="215"/>
        <v>7.7477776820267019</v>
      </c>
      <c r="N104" s="18">
        <f t="shared" si="215"/>
        <v>-14.961190652547495</v>
      </c>
      <c r="O104" s="18">
        <f t="shared" si="215"/>
        <v>12.478604355108347</v>
      </c>
      <c r="P104" s="18">
        <f t="shared" si="215"/>
        <v>6.7822869597658597</v>
      </c>
      <c r="Q104" s="18">
        <f t="shared" si="216"/>
        <v>6.9972052301825682</v>
      </c>
      <c r="S104" s="18">
        <f t="shared" si="217"/>
        <v>8.6482623602718522</v>
      </c>
      <c r="T104" s="18">
        <f t="shared" si="218"/>
        <v>4.884316019556989</v>
      </c>
      <c r="U104" s="18">
        <f t="shared" si="219"/>
        <v>10.571556203347154</v>
      </c>
      <c r="W104" t="str">
        <f t="shared" si="256"/>
        <v>81 Process, plant and machine operatives</v>
      </c>
      <c r="X104" s="18">
        <f t="shared" si="220"/>
        <v>-1.2879516496976939</v>
      </c>
      <c r="Y104" s="18">
        <f t="shared" si="220"/>
        <v>-3.9971675584893562</v>
      </c>
      <c r="Z104" s="18">
        <f t="shared" si="220"/>
        <v>10.625169338746066</v>
      </c>
      <c r="AA104" s="18">
        <f t="shared" si="220"/>
        <v>5.4962480466016705</v>
      </c>
      <c r="AB104" s="18">
        <f t="shared" si="221"/>
        <v>6.4437694776032783</v>
      </c>
      <c r="AD104" s="18">
        <f t="shared" si="222"/>
        <v>7.1789074612846449</v>
      </c>
      <c r="AE104" s="18">
        <f t="shared" si="223"/>
        <v>4.9290736046489148</v>
      </c>
      <c r="AF104" s="18">
        <f t="shared" si="224"/>
        <v>9.4731709066638849</v>
      </c>
      <c r="AH104" t="str">
        <f t="shared" si="257"/>
        <v>81 Process, plant and machine operatives</v>
      </c>
      <c r="AI104" s="18">
        <f t="shared" si="225"/>
        <v>-0.81820752344579084</v>
      </c>
      <c r="AJ104" s="18">
        <f t="shared" si="225"/>
        <v>-4.4190366929068414</v>
      </c>
      <c r="AK104" s="18">
        <f t="shared" si="225"/>
        <v>8.8740962414598723</v>
      </c>
      <c r="AL104" s="18">
        <f t="shared" si="225"/>
        <v>3.4550434537279795</v>
      </c>
      <c r="AM104" s="18">
        <f t="shared" si="226"/>
        <v>4.6000593121122479</v>
      </c>
      <c r="AO104" s="18">
        <f t="shared" si="227"/>
        <v>5.2307419846527869</v>
      </c>
      <c r="AP104" s="18">
        <f t="shared" si="228"/>
        <v>3.9281200777263603</v>
      </c>
      <c r="AQ104" s="18">
        <f t="shared" si="229"/>
        <v>7.4318941741247535</v>
      </c>
      <c r="AS104" t="str">
        <f t="shared" si="258"/>
        <v>81 Process, plant and machine operatives</v>
      </c>
      <c r="AT104" s="18">
        <f t="shared" si="230"/>
        <v>-3.1186915504333612</v>
      </c>
      <c r="AU104" s="18">
        <f t="shared" si="230"/>
        <v>-7.4271299288792285</v>
      </c>
      <c r="AV104" s="18">
        <f t="shared" si="230"/>
        <v>8.1208878028284239</v>
      </c>
      <c r="AW104" s="18">
        <f t="shared" si="230"/>
        <v>3.2411223801639855</v>
      </c>
      <c r="AX104" s="18">
        <f t="shared" si="231"/>
        <v>4.030319505145985</v>
      </c>
      <c r="AZ104" s="18">
        <f t="shared" si="232"/>
        <v>4.8427360099006389</v>
      </c>
      <c r="BA104" s="18">
        <f t="shared" si="233"/>
        <v>3.8725954683583641</v>
      </c>
      <c r="BB104" s="18">
        <f t="shared" si="234"/>
        <v>7.1073396045397308</v>
      </c>
      <c r="BD104" t="str">
        <f t="shared" si="259"/>
        <v>81 Process, plant and machine operatives</v>
      </c>
      <c r="BE104" s="18">
        <f t="shared" si="235"/>
        <v>1.3556868334133831</v>
      </c>
      <c r="BF104" s="18">
        <f t="shared" si="235"/>
        <v>-13.523952240864256</v>
      </c>
      <c r="BG104" s="18">
        <f t="shared" si="235"/>
        <v>6.8811404752416427</v>
      </c>
      <c r="BH104" s="18">
        <f t="shared" si="235"/>
        <v>1.5388320301682468</v>
      </c>
      <c r="BI104" s="18">
        <f t="shared" si="236"/>
        <v>2.148661215075709</v>
      </c>
      <c r="BK104" s="18">
        <f t="shared" si="237"/>
        <v>3.2892527366791935</v>
      </c>
      <c r="BL104" s="18">
        <f t="shared" si="238"/>
        <v>2.899064894893022</v>
      </c>
      <c r="BM104" s="18">
        <f t="shared" si="239"/>
        <v>5.268535948628128</v>
      </c>
      <c r="BO104" t="str">
        <f t="shared" si="260"/>
        <v>81 Process, plant and machine operatives</v>
      </c>
      <c r="BP104" s="18">
        <f t="shared" si="240"/>
        <v>0.64511092822585603</v>
      </c>
      <c r="BQ104" s="18">
        <f t="shared" si="240"/>
        <v>-18.687220926364855</v>
      </c>
      <c r="BR104" s="18">
        <f t="shared" si="240"/>
        <v>6.967010137634877</v>
      </c>
      <c r="BS104" s="18">
        <f t="shared" si="240"/>
        <v>9.2336223321076716E-2</v>
      </c>
      <c r="BT104" s="18">
        <f t="shared" si="241"/>
        <v>0.87325195884824236</v>
      </c>
      <c r="BV104" s="18">
        <f t="shared" si="242"/>
        <v>2.3333448650696642</v>
      </c>
      <c r="BW104" s="18">
        <f t="shared" si="243"/>
        <v>3.0487067307418458</v>
      </c>
      <c r="BX104" s="18">
        <f t="shared" si="244"/>
        <v>4.6678247081505253</v>
      </c>
      <c r="BZ104" t="str">
        <f t="shared" si="261"/>
        <v>81 Process, plant and machine operatives</v>
      </c>
      <c r="CA104" s="18">
        <f t="shared" si="245"/>
        <v>-3.0951471548661513</v>
      </c>
      <c r="CB104" s="18">
        <f t="shared" si="245"/>
        <v>-13.656026927267273</v>
      </c>
      <c r="CC104" s="18">
        <f t="shared" si="245"/>
        <v>1.5101166304336777</v>
      </c>
      <c r="CD104" s="18">
        <f t="shared" si="245"/>
        <v>-6.5482594041202162</v>
      </c>
      <c r="CE104" s="18">
        <f t="shared" si="246"/>
        <v>-4.5742046997568009</v>
      </c>
      <c r="CG104" s="18">
        <f t="shared" si="247"/>
        <v>-3.9358438608972923</v>
      </c>
      <c r="CH104" s="18">
        <f t="shared" si="248"/>
        <v>1.9313883975674129</v>
      </c>
      <c r="CI104" s="18">
        <f t="shared" si="249"/>
        <v>-0.84936512445419332</v>
      </c>
      <c r="CK104" t="str">
        <f t="shared" si="262"/>
        <v>81 Process, plant and machine operatives</v>
      </c>
      <c r="CL104" s="18">
        <f t="shared" si="250"/>
        <v>-9.1180803553596927</v>
      </c>
      <c r="CM104" s="18">
        <f t="shared" si="250"/>
        <v>-11.655683879081124</v>
      </c>
      <c r="CN104" s="18">
        <f t="shared" si="250"/>
        <v>-14.61117699633655</v>
      </c>
      <c r="CO104" s="18">
        <f t="shared" si="250"/>
        <v>-9.0399930054345887</v>
      </c>
      <c r="CP104" s="18">
        <f t="shared" si="251"/>
        <v>-10.981445565767833</v>
      </c>
      <c r="CR104" s="18">
        <f t="shared" si="252"/>
        <v>-10.936313817886944</v>
      </c>
      <c r="CS104" s="18">
        <f t="shared" si="253"/>
        <v>0.68774739556738407</v>
      </c>
      <c r="CT104" s="18">
        <f t="shared" si="254"/>
        <v>-8.0433917132226576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16.782796231279782</v>
      </c>
      <c r="C105" s="18">
        <f t="shared" si="210"/>
        <v>-25.173955793553692</v>
      </c>
      <c r="D105" s="18">
        <f t="shared" si="210"/>
        <v>11.690749807066503</v>
      </c>
      <c r="E105" s="18">
        <f t="shared" si="210"/>
        <v>6.2961322690210597</v>
      </c>
      <c r="F105" s="18">
        <f t="shared" si="211"/>
        <v>5.6104979143980049</v>
      </c>
      <c r="H105" s="18">
        <f t="shared" si="212"/>
        <v>8.06474767856038</v>
      </c>
      <c r="I105" s="18">
        <f t="shared" si="213"/>
        <v>5.6037488884759457</v>
      </c>
      <c r="J105" s="18">
        <f t="shared" si="214"/>
        <v>10.492001033023723</v>
      </c>
      <c r="L105" t="str">
        <f t="shared" si="255"/>
        <v>82 Transport and mobile machine drivers and operatives</v>
      </c>
      <c r="M105" s="18">
        <f t="shared" si="215"/>
        <v>12.885567197127745</v>
      </c>
      <c r="N105" s="18">
        <f t="shared" si="215"/>
        <v>-19.996180375846826</v>
      </c>
      <c r="O105" s="18">
        <f t="shared" si="215"/>
        <v>10.017893856663317</v>
      </c>
      <c r="P105" s="18">
        <f t="shared" si="215"/>
        <v>6.1875763376272763</v>
      </c>
      <c r="Q105" s="18">
        <f t="shared" si="216"/>
        <v>5.4867173007620673</v>
      </c>
      <c r="S105" s="18">
        <f t="shared" si="217"/>
        <v>7.4492976866963545</v>
      </c>
      <c r="T105" s="18">
        <f t="shared" si="218"/>
        <v>5.2398742432810508</v>
      </c>
      <c r="U105" s="18">
        <f t="shared" si="219"/>
        <v>9.8441227381956597</v>
      </c>
      <c r="W105" t="str">
        <f t="shared" si="256"/>
        <v>82 Transport and mobile machine drivers and operatives</v>
      </c>
      <c r="X105" s="18">
        <f t="shared" si="220"/>
        <v>6.9417900122627829</v>
      </c>
      <c r="Y105" s="18">
        <f t="shared" si="220"/>
        <v>-2.3425547073858244</v>
      </c>
      <c r="Z105" s="18">
        <f t="shared" si="220"/>
        <v>5.75219225626451</v>
      </c>
      <c r="AA105" s="18">
        <f t="shared" si="220"/>
        <v>3.9890096807397635</v>
      </c>
      <c r="AB105" s="18">
        <f t="shared" si="221"/>
        <v>4.1271945013715783</v>
      </c>
      <c r="AD105" s="18">
        <f t="shared" si="222"/>
        <v>4.5734464140885223</v>
      </c>
      <c r="AE105" s="18">
        <f t="shared" si="223"/>
        <v>4.6438724285519317</v>
      </c>
      <c r="AF105" s="18">
        <f t="shared" si="224"/>
        <v>7.4332120352207376</v>
      </c>
      <c r="AH105" t="str">
        <f t="shared" si="257"/>
        <v>82 Transport and mobile machine drivers and operatives</v>
      </c>
      <c r="AI105" s="18">
        <f t="shared" si="225"/>
        <v>5.2832479680927635</v>
      </c>
      <c r="AJ105" s="18">
        <f t="shared" si="225"/>
        <v>-6.9533293482103904</v>
      </c>
      <c r="AK105" s="18">
        <f t="shared" si="225"/>
        <v>5.2857373119583828</v>
      </c>
      <c r="AL105" s="18">
        <f t="shared" si="225"/>
        <v>2.6072264875020901</v>
      </c>
      <c r="AM105" s="18">
        <f t="shared" si="226"/>
        <v>2.8064830401087537</v>
      </c>
      <c r="AO105" s="18">
        <f t="shared" si="227"/>
        <v>3.4924051531984412</v>
      </c>
      <c r="AP105" s="18">
        <f t="shared" si="228"/>
        <v>4.2736034297889525</v>
      </c>
      <c r="AQ105" s="18">
        <f t="shared" si="229"/>
        <v>6.4306708109170607</v>
      </c>
      <c r="AS105" t="str">
        <f t="shared" si="258"/>
        <v>82 Transport and mobile machine drivers and operatives</v>
      </c>
      <c r="AT105" s="18">
        <f t="shared" si="230"/>
        <v>3.3612938364784739</v>
      </c>
      <c r="AU105" s="18">
        <f t="shared" si="230"/>
        <v>-6.2376262709027959</v>
      </c>
      <c r="AV105" s="18">
        <f t="shared" si="230"/>
        <v>4.4614072075729094</v>
      </c>
      <c r="AW105" s="18">
        <f t="shared" si="230"/>
        <v>2.2956763644384814</v>
      </c>
      <c r="AX105" s="18">
        <f t="shared" si="231"/>
        <v>2.4085686122118366</v>
      </c>
      <c r="AZ105" s="18">
        <f t="shared" si="232"/>
        <v>3.0125511450635578</v>
      </c>
      <c r="BA105" s="18">
        <f t="shared" si="233"/>
        <v>4.1942393170873116</v>
      </c>
      <c r="BB105" s="18">
        <f t="shared" si="234"/>
        <v>6.0479753894943755</v>
      </c>
      <c r="BD105" t="str">
        <f t="shared" si="259"/>
        <v>82 Transport and mobile machine drivers and operatives</v>
      </c>
      <c r="BE105" s="18">
        <f t="shared" si="235"/>
        <v>7.6519133875357914</v>
      </c>
      <c r="BF105" s="18">
        <f t="shared" si="235"/>
        <v>-9.6392768449328425</v>
      </c>
      <c r="BG105" s="18">
        <f t="shared" si="235"/>
        <v>4.3311555690858539</v>
      </c>
      <c r="BH105" s="18">
        <f t="shared" si="235"/>
        <v>1.7688778436199204</v>
      </c>
      <c r="BI105" s="18">
        <f t="shared" si="236"/>
        <v>1.8034457260903469</v>
      </c>
      <c r="BK105" s="18">
        <f t="shared" si="237"/>
        <v>2.6159010787275561</v>
      </c>
      <c r="BL105" s="18">
        <f t="shared" si="238"/>
        <v>3.4287274882256469</v>
      </c>
      <c r="BM105" s="18">
        <f t="shared" si="239"/>
        <v>5.1739240277990817</v>
      </c>
      <c r="BO105" t="str">
        <f t="shared" si="260"/>
        <v>82 Transport and mobile machine drivers and operatives</v>
      </c>
      <c r="BP105" s="18">
        <f t="shared" si="240"/>
        <v>6.891253695128996</v>
      </c>
      <c r="BQ105" s="18">
        <f t="shared" si="240"/>
        <v>-17.213092998808012</v>
      </c>
      <c r="BR105" s="18">
        <f t="shared" si="240"/>
        <v>4.6297939764512019</v>
      </c>
      <c r="BS105" s="18">
        <f t="shared" si="240"/>
        <v>0.58649719887988727</v>
      </c>
      <c r="BT105" s="18">
        <f t="shared" si="241"/>
        <v>0.60097959517888544</v>
      </c>
      <c r="BV105" s="18">
        <f t="shared" si="242"/>
        <v>1.9165967718833832</v>
      </c>
      <c r="BW105" s="18">
        <f t="shared" si="243"/>
        <v>3.6613496143291346</v>
      </c>
      <c r="BX105" s="18">
        <f t="shared" si="244"/>
        <v>4.8828654791755355</v>
      </c>
      <c r="BZ105" t="str">
        <f t="shared" si="261"/>
        <v>82 Transport and mobile machine drivers and operatives</v>
      </c>
      <c r="CA105" s="18">
        <f t="shared" si="245"/>
        <v>1.5677595832804148</v>
      </c>
      <c r="CB105" s="18">
        <f t="shared" si="245"/>
        <v>-10.833190326769216</v>
      </c>
      <c r="CC105" s="18">
        <f t="shared" si="245"/>
        <v>-1.4857583628891224</v>
      </c>
      <c r="CD105" s="18">
        <f t="shared" si="245"/>
        <v>-2.7845288007463664</v>
      </c>
      <c r="CE105" s="18">
        <f t="shared" si="246"/>
        <v>-2.9063649010992787</v>
      </c>
      <c r="CG105" s="18">
        <f t="shared" si="247"/>
        <v>-2.3535190492140368</v>
      </c>
      <c r="CH105" s="18">
        <f t="shared" si="248"/>
        <v>2.2678457871023516</v>
      </c>
      <c r="CI105" s="18">
        <f t="shared" si="249"/>
        <v>0.63416104161717612</v>
      </c>
      <c r="CK105" t="str">
        <f t="shared" si="262"/>
        <v>82 Transport and mobile machine drivers and operatives</v>
      </c>
      <c r="CL105" s="18">
        <f t="shared" si="250"/>
        <v>3.459799911422401</v>
      </c>
      <c r="CM105" s="18">
        <f t="shared" si="250"/>
        <v>-8.7726401575509811</v>
      </c>
      <c r="CN105" s="18">
        <f t="shared" si="250"/>
        <v>-8.015173279220523</v>
      </c>
      <c r="CO105" s="18">
        <f t="shared" si="250"/>
        <v>-7.4434411257324085</v>
      </c>
      <c r="CP105" s="18">
        <f t="shared" si="251"/>
        <v>-7.7059657433572015</v>
      </c>
      <c r="CR105" s="18">
        <f t="shared" si="252"/>
        <v>-7.6344122683263844</v>
      </c>
      <c r="CS105" s="18">
        <f t="shared" si="253"/>
        <v>1.4233858415853673</v>
      </c>
      <c r="CT105" s="18">
        <f t="shared" si="254"/>
        <v>-4.0247152694788397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2.7365693589307627</v>
      </c>
      <c r="C106" s="18">
        <f t="shared" si="210"/>
        <v>-20.8030191448082</v>
      </c>
      <c r="D106" s="18">
        <f t="shared" si="210"/>
        <v>4.3670892624503521</v>
      </c>
      <c r="E106" s="18">
        <f t="shared" si="210"/>
        <v>5.4908518184152211</v>
      </c>
      <c r="F106" s="18">
        <f t="shared" si="211"/>
        <v>3.271302526898201</v>
      </c>
      <c r="H106" s="18">
        <f t="shared" si="212"/>
        <v>5.1149262485165714</v>
      </c>
      <c r="I106" s="18">
        <f t="shared" si="213"/>
        <v>4.2391146131700141</v>
      </c>
      <c r="J106" s="18">
        <f t="shared" si="214"/>
        <v>7.5447001728600638</v>
      </c>
      <c r="L106" t="str">
        <f t="shared" si="255"/>
        <v>91 Elementary trades and related occupations</v>
      </c>
      <c r="M106" s="18">
        <f t="shared" si="215"/>
        <v>6.2913770306902261</v>
      </c>
      <c r="N106" s="18">
        <f t="shared" si="215"/>
        <v>-32.677568460023274</v>
      </c>
      <c r="O106" s="18">
        <f t="shared" si="215"/>
        <v>6.7418021003382345</v>
      </c>
      <c r="P106" s="18">
        <f t="shared" si="215"/>
        <v>6.616500530029179</v>
      </c>
      <c r="Q106" s="18">
        <f t="shared" si="216"/>
        <v>3.6346040952934811</v>
      </c>
      <c r="S106" s="18">
        <f t="shared" si="217"/>
        <v>6.6582513684414701</v>
      </c>
      <c r="T106" s="18">
        <f t="shared" si="218"/>
        <v>4.3775130653795236</v>
      </c>
      <c r="U106" s="18">
        <f t="shared" si="219"/>
        <v>8.774968546094609</v>
      </c>
      <c r="W106" t="str">
        <f t="shared" si="256"/>
        <v>91 Elementary trades and related occupations</v>
      </c>
      <c r="X106" s="18">
        <f t="shared" si="220"/>
        <v>-3.8303395671070106</v>
      </c>
      <c r="Y106" s="18">
        <f t="shared" si="220"/>
        <v>-10.568019228662129</v>
      </c>
      <c r="Z106" s="18">
        <f t="shared" si="220"/>
        <v>0.74827386594544798</v>
      </c>
      <c r="AA106" s="18">
        <f t="shared" si="220"/>
        <v>2.0024029105454533</v>
      </c>
      <c r="AB106" s="18">
        <f t="shared" si="221"/>
        <v>0.77703094924175264</v>
      </c>
      <c r="AD106" s="18">
        <f t="shared" si="222"/>
        <v>1.5826348034498006</v>
      </c>
      <c r="AE106" s="18">
        <f t="shared" si="223"/>
        <v>3.6043092553817768</v>
      </c>
      <c r="AF106" s="18">
        <f t="shared" si="224"/>
        <v>4.6113355976224568</v>
      </c>
      <c r="AH106" t="str">
        <f t="shared" si="257"/>
        <v>91 Elementary trades and related occupations</v>
      </c>
      <c r="AI106" s="18">
        <f t="shared" si="225"/>
        <v>-3.2118486495050669</v>
      </c>
      <c r="AJ106" s="18">
        <f t="shared" si="225"/>
        <v>-15.863816286531984</v>
      </c>
      <c r="AK106" s="18">
        <f t="shared" si="225"/>
        <v>1.3021730957048172</v>
      </c>
      <c r="AL106" s="18">
        <f t="shared" si="225"/>
        <v>2.6488279625038302</v>
      </c>
      <c r="AM106" s="18">
        <f t="shared" si="226"/>
        <v>0.96329962578252104</v>
      </c>
      <c r="AO106" s="18">
        <f t="shared" si="227"/>
        <v>2.1979655926041897</v>
      </c>
      <c r="AP106" s="18">
        <f t="shared" si="228"/>
        <v>3.6419656679392176</v>
      </c>
      <c r="AQ106" s="18">
        <f t="shared" si="229"/>
        <v>5.0563898651197592</v>
      </c>
      <c r="AS106" t="str">
        <f t="shared" si="258"/>
        <v>91 Elementary trades and related occupations</v>
      </c>
      <c r="AT106" s="18">
        <f t="shared" si="230"/>
        <v>-3.8173316192276374</v>
      </c>
      <c r="AU106" s="18">
        <f t="shared" si="230"/>
        <v>-7.6357779503923311</v>
      </c>
      <c r="AV106" s="18">
        <f t="shared" si="230"/>
        <v>0.75299705767817304</v>
      </c>
      <c r="AW106" s="18">
        <f t="shared" si="230"/>
        <v>1.6136645628652246</v>
      </c>
      <c r="AX106" s="18">
        <f t="shared" si="231"/>
        <v>0.74121259517603288</v>
      </c>
      <c r="AZ106" s="18">
        <f t="shared" si="232"/>
        <v>1.3259615778594913</v>
      </c>
      <c r="BA106" s="18">
        <f t="shared" si="233"/>
        <v>3.1903094571733348</v>
      </c>
      <c r="BB106" s="18">
        <f t="shared" si="234"/>
        <v>4.0736473828057118</v>
      </c>
      <c r="BD106" t="str">
        <f t="shared" si="259"/>
        <v>91 Elementary trades and related occupations</v>
      </c>
      <c r="BE106" s="18">
        <f t="shared" si="235"/>
        <v>0.66467467557189686</v>
      </c>
      <c r="BF106" s="18">
        <f t="shared" si="235"/>
        <v>-17.309869079675131</v>
      </c>
      <c r="BG106" s="18">
        <f t="shared" si="235"/>
        <v>0.49332367631942375</v>
      </c>
      <c r="BH106" s="18">
        <f t="shared" si="235"/>
        <v>1.9075687698321575</v>
      </c>
      <c r="BI106" s="18">
        <f t="shared" si="236"/>
        <v>0.14695721022821573</v>
      </c>
      <c r="BK106" s="18">
        <f t="shared" si="237"/>
        <v>1.433956045939544</v>
      </c>
      <c r="BL106" s="18">
        <f t="shared" si="238"/>
        <v>2.1922594062888878</v>
      </c>
      <c r="BM106" s="18">
        <f t="shared" si="239"/>
        <v>3.2791191390737495</v>
      </c>
      <c r="BO106" t="str">
        <f t="shared" si="260"/>
        <v>91 Elementary trades and related occupations</v>
      </c>
      <c r="BP106" s="18">
        <f t="shared" si="240"/>
        <v>-0.19281580127199494</v>
      </c>
      <c r="BQ106" s="18">
        <f t="shared" si="240"/>
        <v>-17.851178920240585</v>
      </c>
      <c r="BR106" s="18">
        <f t="shared" si="240"/>
        <v>-0.52671905776990879</v>
      </c>
      <c r="BS106" s="18">
        <f t="shared" si="240"/>
        <v>0.168833634395682</v>
      </c>
      <c r="BT106" s="18">
        <f t="shared" si="241"/>
        <v>-1.2803215040958715</v>
      </c>
      <c r="BV106" s="18">
        <f t="shared" si="242"/>
        <v>-6.3555985166996454E-2</v>
      </c>
      <c r="BW106" s="18">
        <f t="shared" si="243"/>
        <v>2.186805678636583</v>
      </c>
      <c r="BX106" s="18">
        <f t="shared" si="244"/>
        <v>2.1399143764164741</v>
      </c>
      <c r="BZ106" t="str">
        <f t="shared" si="261"/>
        <v>91 Elementary trades and related occupations</v>
      </c>
      <c r="CA106" s="18">
        <f t="shared" si="245"/>
        <v>-1.9951482655200525</v>
      </c>
      <c r="CB106" s="18">
        <f t="shared" si="245"/>
        <v>-14.856428821835877</v>
      </c>
      <c r="CC106" s="18">
        <f t="shared" si="245"/>
        <v>-4.7746726011704155</v>
      </c>
      <c r="CD106" s="18">
        <f t="shared" si="245"/>
        <v>-2.5725693359912039</v>
      </c>
      <c r="CE106" s="18">
        <f t="shared" si="246"/>
        <v>-4.0775151283946931</v>
      </c>
      <c r="CG106" s="18">
        <f t="shared" si="247"/>
        <v>-3.3122046029863905</v>
      </c>
      <c r="CH106" s="18">
        <f t="shared" si="248"/>
        <v>1.7446340983178654</v>
      </c>
      <c r="CI106" s="18">
        <f t="shared" si="249"/>
        <v>-0.70318106055394791</v>
      </c>
      <c r="CK106" t="str">
        <f t="shared" si="262"/>
        <v>91 Elementary trades and related occupations</v>
      </c>
      <c r="CL106" s="18">
        <f t="shared" si="250"/>
        <v>-6.099837055575053</v>
      </c>
      <c r="CM106" s="18">
        <f t="shared" si="250"/>
        <v>-5.282833018156607</v>
      </c>
      <c r="CN106" s="18">
        <f t="shared" si="250"/>
        <v>-9.731346343085356</v>
      </c>
      <c r="CO106" s="18">
        <f t="shared" si="250"/>
        <v>-4.1891622141534635</v>
      </c>
      <c r="CP106" s="18">
        <f t="shared" si="251"/>
        <v>-6.0241540354160961</v>
      </c>
      <c r="CR106" s="18">
        <f t="shared" si="252"/>
        <v>-6.0733686360537327</v>
      </c>
      <c r="CS106" s="18">
        <f t="shared" si="253"/>
        <v>1.1425342426869323</v>
      </c>
      <c r="CT106" s="18">
        <f t="shared" si="254"/>
        <v>-3.6055143547800705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16.669789257074118</v>
      </c>
      <c r="C107" s="18">
        <f t="shared" si="210"/>
        <v>-14.139722435028046</v>
      </c>
      <c r="D107" s="18">
        <f t="shared" si="210"/>
        <v>8.9268473190743602</v>
      </c>
      <c r="E107" s="18">
        <f t="shared" si="210"/>
        <v>5.3750690494209108</v>
      </c>
      <c r="F107" s="18">
        <f t="shared" si="211"/>
        <v>5.1181853342021411</v>
      </c>
      <c r="H107" s="18">
        <f t="shared" si="212"/>
        <v>6.5459369341077878</v>
      </c>
      <c r="I107" s="18">
        <f t="shared" si="213"/>
        <v>4.5296418758783874</v>
      </c>
      <c r="J107" s="18">
        <f t="shared" si="214"/>
        <v>8.7765397055861385</v>
      </c>
      <c r="L107" t="str">
        <f t="shared" ref="L107" si="263">A107</f>
        <v>92 Elementary administration and service occupations</v>
      </c>
      <c r="M107" s="18">
        <f t="shared" si="215"/>
        <v>14.829517595288522</v>
      </c>
      <c r="N107" s="18">
        <f t="shared" si="215"/>
        <v>-6.3192708186363022</v>
      </c>
      <c r="O107" s="18">
        <f t="shared" si="215"/>
        <v>8.9255388231492372</v>
      </c>
      <c r="P107" s="18">
        <f t="shared" si="215"/>
        <v>7.3037360493659609</v>
      </c>
      <c r="Q107" s="18">
        <f t="shared" si="216"/>
        <v>6.8969846989524575</v>
      </c>
      <c r="S107" s="18">
        <f t="shared" si="217"/>
        <v>7.8416360440226152</v>
      </c>
      <c r="T107" s="18">
        <f t="shared" si="218"/>
        <v>4.9639173182016272</v>
      </c>
      <c r="U107" s="18">
        <f t="shared" si="219"/>
        <v>9.9896327773959506</v>
      </c>
      <c r="W107" t="str">
        <f t="shared" ref="W107" si="264">A107</f>
        <v>92 Elementary administration and service occupations</v>
      </c>
      <c r="X107" s="18">
        <f t="shared" si="220"/>
        <v>4.7248049975351369</v>
      </c>
      <c r="Y107" s="18">
        <f t="shared" si="220"/>
        <v>8.9177590577294694</v>
      </c>
      <c r="Z107" s="18">
        <f t="shared" si="220"/>
        <v>4.2996033921396615</v>
      </c>
      <c r="AA107" s="18">
        <f t="shared" si="220"/>
        <v>3.0965828319878597</v>
      </c>
      <c r="AB107" s="18">
        <f t="shared" si="221"/>
        <v>3.8268475882697217</v>
      </c>
      <c r="AD107" s="18">
        <f t="shared" si="222"/>
        <v>3.4960399533462638</v>
      </c>
      <c r="AE107" s="18">
        <f t="shared" si="223"/>
        <v>4.3223944441953099</v>
      </c>
      <c r="AF107" s="18">
        <f t="shared" si="224"/>
        <v>6.4697778595169009</v>
      </c>
      <c r="AH107" t="str">
        <f t="shared" ref="AH107" si="265">L107</f>
        <v>92 Elementary administration and service occupations</v>
      </c>
      <c r="AI107" s="18">
        <f t="shared" si="225"/>
        <v>5.0655957989934386</v>
      </c>
      <c r="AJ107" s="18">
        <f t="shared" si="225"/>
        <v>8.4164834900797736</v>
      </c>
      <c r="AK107" s="18">
        <f t="shared" si="225"/>
        <v>4.053408255820834</v>
      </c>
      <c r="AL107" s="18">
        <f t="shared" si="225"/>
        <v>3.5460784136273293</v>
      </c>
      <c r="AM107" s="18">
        <f t="shared" si="226"/>
        <v>4.0026939669939754</v>
      </c>
      <c r="AO107" s="18">
        <f t="shared" si="227"/>
        <v>3.7149129224516741</v>
      </c>
      <c r="AP107" s="18">
        <f t="shared" si="228"/>
        <v>4.104490306651476</v>
      </c>
      <c r="AQ107" s="18">
        <f t="shared" si="229"/>
        <v>6.4577319337220329</v>
      </c>
      <c r="AS107" t="str">
        <f t="shared" ref="AS107" si="266">W107</f>
        <v>92 Elementary administration and service occupations</v>
      </c>
      <c r="AT107" s="18">
        <f t="shared" si="230"/>
        <v>2.5560060304024246</v>
      </c>
      <c r="AU107" s="18">
        <f t="shared" si="230"/>
        <v>9.4248118307926241</v>
      </c>
      <c r="AV107" s="18">
        <f t="shared" si="230"/>
        <v>3.8416537602754763</v>
      </c>
      <c r="AW107" s="18">
        <f t="shared" si="230"/>
        <v>3.5080955143931503</v>
      </c>
      <c r="AX107" s="18">
        <f t="shared" si="231"/>
        <v>3.9728169347168496</v>
      </c>
      <c r="AZ107" s="18">
        <f t="shared" si="232"/>
        <v>3.6191623761138159</v>
      </c>
      <c r="BA107" s="18">
        <f t="shared" si="233"/>
        <v>4.1568200924310794</v>
      </c>
      <c r="BB107" s="18">
        <f t="shared" si="234"/>
        <v>6.4300715437457967</v>
      </c>
      <c r="BD107" t="str">
        <f t="shared" ref="BD107" si="267">AH107</f>
        <v>92 Elementary administration and service occupations</v>
      </c>
      <c r="BE107" s="18">
        <f t="shared" si="235"/>
        <v>2.9576049835149831</v>
      </c>
      <c r="BF107" s="18">
        <f t="shared" si="235"/>
        <v>-8.8945953718920219</v>
      </c>
      <c r="BG107" s="18">
        <f t="shared" si="235"/>
        <v>0.49396572983850806</v>
      </c>
      <c r="BH107" s="18">
        <f t="shared" si="235"/>
        <v>-0.62776535147196499</v>
      </c>
      <c r="BI107" s="18">
        <f t="shared" si="236"/>
        <v>-0.81844472513713518</v>
      </c>
      <c r="BK107" s="18">
        <f t="shared" si="237"/>
        <v>-0.25525315553308614</v>
      </c>
      <c r="BL107" s="18">
        <f t="shared" si="238"/>
        <v>2.7293536124052942</v>
      </c>
      <c r="BM107" s="18">
        <f t="shared" si="239"/>
        <v>2.555314408198317</v>
      </c>
      <c r="BO107" t="str">
        <f t="shared" ref="BO107" si="268">AS107</f>
        <v>92 Elementary administration and service occupations</v>
      </c>
      <c r="BP107" s="18">
        <f t="shared" si="240"/>
        <v>6.0898833557578191</v>
      </c>
      <c r="BQ107" s="18">
        <f t="shared" si="240"/>
        <v>-18.954506430512652</v>
      </c>
      <c r="BR107" s="18">
        <f t="shared" si="240"/>
        <v>2.8142891301112805</v>
      </c>
      <c r="BS107" s="18">
        <f t="shared" si="240"/>
        <v>-0.4768789421735864</v>
      </c>
      <c r="BT107" s="18">
        <f t="shared" si="241"/>
        <v>-0.74217418596531637</v>
      </c>
      <c r="BV107" s="18">
        <f t="shared" si="242"/>
        <v>0.60830148248789406</v>
      </c>
      <c r="BW107" s="18">
        <f t="shared" si="243"/>
        <v>3.0367757087818692</v>
      </c>
      <c r="BX107" s="18">
        <f t="shared" si="244"/>
        <v>3.4430204325137437</v>
      </c>
      <c r="BZ107" t="str">
        <f t="shared" ref="BZ107" si="269">BD107</f>
        <v>92 Elementary administration and service occupations</v>
      </c>
      <c r="CA107" s="18">
        <f t="shared" si="245"/>
        <v>4.0314648851632384</v>
      </c>
      <c r="CB107" s="18">
        <f t="shared" si="245"/>
        <v>-15.00188225488256</v>
      </c>
      <c r="CC107" s="18">
        <f t="shared" si="245"/>
        <v>-1.2728640328070973</v>
      </c>
      <c r="CD107" s="18">
        <f t="shared" si="245"/>
        <v>-3.859109292553542</v>
      </c>
      <c r="CE107" s="18">
        <f t="shared" si="246"/>
        <v>-3.8017684236213212</v>
      </c>
      <c r="CG107" s="18">
        <f t="shared" si="247"/>
        <v>-3.0046442105898019</v>
      </c>
      <c r="CH107" s="18">
        <f t="shared" si="248"/>
        <v>2.0104117541151156</v>
      </c>
      <c r="CI107" s="18">
        <f t="shared" si="249"/>
        <v>-0.12965630147608875</v>
      </c>
      <c r="CK107" t="str">
        <f t="shared" ref="CK107" si="270">BO107</f>
        <v>92 Elementary administration and service occupations</v>
      </c>
      <c r="CL107" s="18">
        <f t="shared" si="250"/>
        <v>-4.9129105970887039</v>
      </c>
      <c r="CM107" s="18">
        <f t="shared" si="250"/>
        <v>-3.2695219144786125</v>
      </c>
      <c r="CN107" s="18">
        <f t="shared" si="250"/>
        <v>-9.0268579623706273</v>
      </c>
      <c r="CO107" s="18">
        <f t="shared" si="250"/>
        <v>-5.7906974451951143</v>
      </c>
      <c r="CP107" s="18">
        <f t="shared" si="251"/>
        <v>-6.6602357515574973</v>
      </c>
      <c r="CR107" s="18">
        <f t="shared" si="252"/>
        <v>-6.8820104873557053</v>
      </c>
      <c r="CS107" s="18">
        <f t="shared" si="253"/>
        <v>1.070463012224887</v>
      </c>
      <c r="CT107" s="18">
        <f t="shared" si="254"/>
        <v>-4.3108759025717873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8.8297363798000461</v>
      </c>
      <c r="C109" s="26">
        <f>IF(AND(D$6-C$6 &lt;&gt; 0,C35&lt;&gt;0,D35&lt;&gt;0),(EXP(LN(D35/C35)/(D$6-C$6))-1)*100,0)</f>
        <v>-3.1732231464170035</v>
      </c>
      <c r="D109" s="26">
        <f>IF(AND(E$6-D$6 &lt;&gt; 0,D35&lt;&gt;0,E35&lt;&gt;0),(EXP(LN(E35/D35)/(E$6-D$6))-1)*100,0)</f>
        <v>5.3188821256867636</v>
      </c>
      <c r="E109" s="26">
        <f>IF(AND(F$6-E$6 &lt;&gt; 0,E35&lt;&gt;0,F35&lt;&gt;0),(EXP(LN(F35/E35)/(F$6-E$6))-1)*100,0)</f>
        <v>4.0092364465124763</v>
      </c>
      <c r="F109" s="26">
        <f>IF(AND(F$6-C$6 &lt;&gt; 0,C35&lt;&gt;0,F35&lt;&gt;0),(EXP(LN(F35/C35)/(F$6-C$6))-1)*100,0)</f>
        <v>3.9508057577502642</v>
      </c>
      <c r="H109" s="26">
        <f t="shared" ref="H109" si="271">IF($F$6-$D$6 &lt;&gt; 0,(EXP(LN(1+(H72/100))/($F$6-$D$6))-1)*100,0)</f>
        <v>4.4439654313241261</v>
      </c>
      <c r="I109" s="26">
        <f t="shared" ref="I109" si="272">IF(D35&gt;0,((1+(I35/D35))^(1/($F$6-$D$6))-1)*100,0)</f>
        <v>3.5252965434606987</v>
      </c>
      <c r="J109" s="26">
        <f t="shared" ref="J109" si="273">IF($F$6-$D$6 &lt;&gt; 0,(EXP(LN(1+(J72/100))/($F$6-$D$6))-1)*100,0)</f>
        <v>6.5808300990591873</v>
      </c>
      <c r="L109" s="24" t="str">
        <f>L35</f>
        <v>All occupations</v>
      </c>
      <c r="M109" s="26">
        <f>IF(AND(N$6-M$6 &lt;&gt; 0,M35&lt;&gt;0,N35&lt;&gt;0),(EXP(LN(N35/M35)/(N$6-M$6))-1)*100,0)</f>
        <v>9.6593243782575389</v>
      </c>
      <c r="N109" s="26">
        <f>IF(AND(O$6-N$6 &lt;&gt; 0,N35&lt;&gt;0,O35&lt;&gt;0),(EXP(LN(O35/N35)/(O$6-N$6))-1)*100,0)</f>
        <v>-0.52034649268725142</v>
      </c>
      <c r="O109" s="26">
        <f>IF(AND(P$6-O$6 &lt;&gt; 0,O35&lt;&gt;0,P35&lt;&gt;0),(EXP(LN(P35/O35)/(P$6-O$6))-1)*100,0)</f>
        <v>4.9829103317067025</v>
      </c>
      <c r="P109" s="26">
        <f>IF(AND(Q$6-P$6 &lt;&gt; 0,P35&lt;&gt;0,Q35&lt;&gt;0),(EXP(LN(Q35/P35)/(Q$6-P$6))-1)*100,0)</f>
        <v>4.0724563890189858</v>
      </c>
      <c r="Q109" s="26">
        <f>IF(AND(Q$6-N$6 &lt;&gt; 0,N35&lt;&gt;0,Q35&lt;&gt;0),(EXP(LN(Q35/N35)/(Q$6-N$6))-1)*100,0)</f>
        <v>4.0621596512494751</v>
      </c>
      <c r="S109" s="26">
        <f t="shared" ref="S109" si="274">IF($F$6-$D$6 &lt;&gt; 0,(EXP(LN(1+(S72/100))/($F$6-$D$6))-1)*100,0)</f>
        <v>4.3750603242924901</v>
      </c>
      <c r="T109" s="26">
        <f t="shared" ref="T109" si="275">IF(O35&gt;0,((1+(T35/O35))^(1/($F$6-$D$6))-1)*100,0)</f>
        <v>3.6255088952677816</v>
      </c>
      <c r="U109" s="26">
        <f t="shared" ref="U109" si="276">IF($F$6-$D$6 &lt;&gt; 0,(EXP(LN(1+(U72/100))/($F$6-$D$6))-1)*100,0)</f>
        <v>6.5963044652945335</v>
      </c>
      <c r="W109" s="24" t="str">
        <f>W35</f>
        <v>All occupations</v>
      </c>
      <c r="X109" s="26">
        <f>IF(AND(Y$6-X$6 &lt;&gt; 0,X35&lt;&gt;0,Y35&lt;&gt;0),(EXP(LN(Y35/X35)/(Y$6-X$6))-1)*100,0)</f>
        <v>0.7909009085351526</v>
      </c>
      <c r="Y109" s="26">
        <f>IF(AND(Z$6-Y$6 &lt;&gt; 0,Y35&lt;&gt;0,Z35&lt;&gt;0),(EXP(LN(Z35/Y35)/(Z$6-Y$6))-1)*100,0)</f>
        <v>10.82009599811089</v>
      </c>
      <c r="Z109" s="26">
        <f>IF(AND(AA$6-Z$6 &lt;&gt; 0,Z35&lt;&gt;0,AA35&lt;&gt;0),(EXP(LN(AA35/Z35)/(AA$6-Z$6))-1)*100,0)</f>
        <v>1.360326347289087</v>
      </c>
      <c r="AA109" s="26">
        <f>IF(AND(AB$6-AA$6 &lt;&gt; 0,AA35&lt;&gt;0,AB35&lt;&gt;0),(EXP(LN(AB35/AA35)/(AB$6-AA$6))-1)*100,0)</f>
        <v>1.5125677781635094</v>
      </c>
      <c r="AB109" s="26">
        <f>IF(AND(AB$6-Y$6 &lt;&gt; 0,Y35&lt;&gt;0,AB35&lt;&gt;0),(EXP(LN(AB35/Y35)/(AB$6-Y$6))-1)*100,0)</f>
        <v>2.0228123549312249</v>
      </c>
      <c r="AD109" s="26">
        <f t="shared" ref="AD109" si="277">IF($F$6-$D$6 &lt;&gt; 0,(EXP(LN(1+(AD72/100))/($F$6-$D$6))-1)*100,0)</f>
        <v>1.4617952443780169</v>
      </c>
      <c r="AE109" s="26">
        <f t="shared" ref="AE109" si="278">IF(Z35&gt;0,((1+(AE35/Z35))^(1/($F$6-$D$6))-1)*100,0)</f>
        <v>3.2664116818288402</v>
      </c>
      <c r="AF109" s="26">
        <f t="shared" ref="AF109" si="279">IF($F$6-$D$6 &lt;&gt; 0,(EXP(LN(1+(AF72/100))/($F$6-$D$6))-1)*100,0)</f>
        <v>4.2340733427304711</v>
      </c>
      <c r="AH109" s="24" t="str">
        <f>AH35</f>
        <v>All occupations</v>
      </c>
      <c r="AI109" s="26">
        <f>IF(AND(AJ$6-AI$6 &lt;&gt; 0,AI35&lt;&gt;0,AJ35&lt;&gt;0),(EXP(LN(AJ35/AI35)/(AJ$6-AI$6))-1)*100,0)</f>
        <v>-1.1219446049444581</v>
      </c>
      <c r="AJ109" s="26">
        <f>IF(AND(AK$6-AJ$6 &lt;&gt; 0,AJ35&lt;&gt;0,AK35&lt;&gt;0),(EXP(LN(AK35/AJ35)/(AK$6-AJ$6))-1)*100,0)</f>
        <v>11.320540169751547</v>
      </c>
      <c r="AK109" s="26">
        <f>IF(AND(AL$6-AK$6 &lt;&gt; 0,AK35&lt;&gt;0,AL35&lt;&gt;0),(EXP(LN(AL35/AK35)/(AL$6-AK$6))-1)*100,0)</f>
        <v>-0.13518915171450985</v>
      </c>
      <c r="AL109" s="26">
        <f>IF(AND(AM$6-AL$6 &lt;&gt; 0,AL35&lt;&gt;0,AM35&lt;&gt;0),(EXP(LN(AM35/AL35)/(AM$6-AL$6))-1)*100,0)</f>
        <v>1.184737691147153</v>
      </c>
      <c r="AM109" s="26">
        <f>IF(AND(AM$6-AJ$6 &lt;&gt; 0,AJ35&lt;&gt;0,AM35&lt;&gt;0),(EXP(LN(AM35/AJ35)/(AM$6-AJ$6))-1)*100,0)</f>
        <v>1.3734528443030136</v>
      </c>
      <c r="AO109" s="26">
        <f t="shared" ref="AO109" si="280">IF($F$6-$D$6 &lt;&gt; 0,(EXP(LN(1+(AO72/100))/($F$6-$D$6))-1)*100,0)</f>
        <v>0.74283497065306126</v>
      </c>
      <c r="AP109" s="26">
        <f t="shared" ref="AP109" si="281">IF(AK35&gt;0,((1+(AP35/AK35))^(1/($F$6-$D$6))-1)*100,0)</f>
        <v>2.9940839866240632</v>
      </c>
      <c r="AQ109" s="26">
        <f t="shared" ref="AQ109" si="282">IF($F$6-$D$6 &lt;&gt; 0,(EXP(LN(1+(AQ72/100))/($F$6-$D$6))-1)*100,0)</f>
        <v>3.4945894019209112</v>
      </c>
      <c r="AS109" s="24" t="str">
        <f>AS35</f>
        <v>All occupations</v>
      </c>
      <c r="AT109" s="26">
        <f>IF(AND(AU$6-AT$6 &lt;&gt; 0,AT35&lt;&gt;0,AU35&lt;&gt;0),(EXP(LN(AU35/AT35)/(AU$6-AT$6))-1)*100,0)</f>
        <v>-0.16218199973742076</v>
      </c>
      <c r="AU109" s="26">
        <f>IF(AND(AV$6-AU$6 &lt;&gt; 0,AU35&lt;&gt;0,AV35&lt;&gt;0),(EXP(LN(AV35/AU35)/(AV$6-AU$6))-1)*100,0)</f>
        <v>8.7484628619083793</v>
      </c>
      <c r="AV109" s="26">
        <f>IF(AND(AW$6-AV$6 &lt;&gt; 0,AV35&lt;&gt;0,AW35&lt;&gt;0),(EXP(LN(AW35/AV35)/(AW$6-AV$6))-1)*100,0)</f>
        <v>0.8497735979323906</v>
      </c>
      <c r="AW109" s="26">
        <f>IF(AND(AX$6-AW$6 &lt;&gt; 0,AW35&lt;&gt;0,AX35&lt;&gt;0),(EXP(LN(AX35/AW35)/(AX$6-AW$6))-1)*100,0)</f>
        <v>1.4827204204126865</v>
      </c>
      <c r="AX109" s="26">
        <f>IF(AND(AX$6-AU$6 &lt;&gt; 0,AU35&lt;&gt;0,AX35&lt;&gt;0),(EXP(LN(AX35/AU35)/(AX$6-AU$6))-1)*100,0)</f>
        <v>1.72317881209052</v>
      </c>
      <c r="AZ109" s="26">
        <f t="shared" ref="AZ109" si="283">IF($F$6-$D$6 &lt;&gt; 0,(EXP(LN(1+(AZ72/100))/($F$6-$D$6))-1)*100,0)</f>
        <v>1.2712979885269649</v>
      </c>
      <c r="BA109" s="26">
        <f t="shared" ref="BA109" si="284">IF(AV35&gt;0,((1+(BA35/AV35))^(1/($F$6-$D$6))-1)*100,0)</f>
        <v>3.0375755734959764</v>
      </c>
      <c r="BB109" s="26">
        <f t="shared" ref="BB109" si="285">IF($F$6-$D$6 &lt;&gt; 0,(EXP(LN(1+(BB72/100))/($F$6-$D$6))-1)*100,0)</f>
        <v>3.9000333747572835</v>
      </c>
      <c r="BD109" s="24" t="str">
        <f>BD35</f>
        <v>All occupations</v>
      </c>
      <c r="BE109" s="26">
        <f>IF(AND(BF$6-BE$6 &lt;&gt; 0,BE35&lt;&gt;0,BF35&lt;&gt;0),(EXP(LN(BF35/BE35)/(BF$6-BE$6))-1)*100,0)</f>
        <v>3.1963279463620653</v>
      </c>
      <c r="BF109" s="26">
        <f>IF(AND(BG$6-BF$6 &lt;&gt; 0,BF35&lt;&gt;0,BG35&lt;&gt;0),(EXP(LN(BG35/BF35)/(BG$6-BF$6))-1)*100,0)</f>
        <v>-5.0788212026903086</v>
      </c>
      <c r="BG109" s="26">
        <f>IF(AND(BH$6-BG$6 &lt;&gt; 0,BG35&lt;&gt;0,BH35&lt;&gt;0),(EXP(LN(BH35/BG35)/(BH$6-BG$6))-1)*100,0)</f>
        <v>0.80349015406910862</v>
      </c>
      <c r="BH109" s="26">
        <f>IF(AND(BI$6-BH$6 &lt;&gt; 0,BH35&lt;&gt;0,BI35&lt;&gt;0),(EXP(LN(BI35/BH35)/(BI$6-BH$6))-1)*100,0)</f>
        <v>0.11746664288672104</v>
      </c>
      <c r="BI109" s="26">
        <f>IF(AND(BI$6-BF$6 &lt;&gt; 0,BF35&lt;&gt;0,BI35&lt;&gt;0),(EXP(LN(BI35/BF35)/(BI$6-BF$6))-1)*100,0)</f>
        <v>-2.3099557937111825E-3</v>
      </c>
      <c r="BK109" s="26">
        <f t="shared" ref="BK109" si="286">IF($F$6-$D$6 &lt;&gt; 0,(EXP(LN(1+(BK72/100))/($F$6-$D$6))-1)*100,0)</f>
        <v>0.34562081912812292</v>
      </c>
      <c r="BL109" s="26">
        <f t="shared" ref="BL109" si="287">IF(BG35&gt;0,((1+(BL35/BG35))^(1/($F$6-$D$6))-1)*100,0)</f>
        <v>2.5752217422786217</v>
      </c>
      <c r="BM109" s="26">
        <f t="shared" ref="BM109" si="288">IF($F$6-$D$6 &lt;&gt; 0,(EXP(LN(1+(BM72/100))/($F$6-$D$6))-1)*100,0)</f>
        <v>2.8191703405919144</v>
      </c>
      <c r="BO109" s="24" t="str">
        <f>BO35</f>
        <v>All occupations</v>
      </c>
      <c r="BP109" s="26">
        <f>IF(AND(BQ$6-BP$6 &lt;&gt; 0,BP35&lt;&gt;0,BQ35&lt;&gt;0),(EXP(LN(BQ35/BP35)/(BQ$6-BP$6))-1)*100,0)</f>
        <v>2.3753398478954191</v>
      </c>
      <c r="BQ109" s="26">
        <f>IF(AND(BR$6-BQ$6 &lt;&gt; 0,BQ35&lt;&gt;0,BR35&lt;&gt;0),(EXP(LN(BR35/BQ35)/(BR$6-BQ$6))-1)*100,0)</f>
        <v>-14.003420840236135</v>
      </c>
      <c r="BR109" s="26">
        <f>IF(AND(BS$6-BR$6 &lt;&gt; 0,BR35&lt;&gt;0,BS35&lt;&gt;0),(EXP(LN(BS35/BR35)/(BS$6-BR$6))-1)*100,0)</f>
        <v>1.1596953821010558</v>
      </c>
      <c r="BS109" s="26">
        <f>IF(AND(BT$6-BS$6 &lt;&gt; 0,BS35&lt;&gt;0,BT35&lt;&gt;0),(EXP(LN(BT35/BS35)/(BT$6-BS$6))-1)*100,0)</f>
        <v>-1.1395491820615944</v>
      </c>
      <c r="BT109" s="26">
        <f>IF(AND(BT$6-BQ$6 &lt;&gt; 0,BQ35&lt;&gt;0,BT35&lt;&gt;0),(EXP(LN(BT35/BQ35)/(BT$6-BQ$6))-1)*100,0)</f>
        <v>-1.290480491631929</v>
      </c>
      <c r="BV109" s="26">
        <f t="shared" ref="BV109" si="289">IF($F$6-$D$6 &lt;&gt; 0,(EXP(LN(1+(BV72/100))/($F$6-$D$6))-1)*100,0)</f>
        <v>-0.37900035209472716</v>
      </c>
      <c r="BW109" s="26">
        <f t="shared" ref="BW109" si="290">IF(BR35&gt;0,((1+(BW35/BR35))^(1/($F$6-$D$6))-1)*100,0)</f>
        <v>2.651995769315052</v>
      </c>
      <c r="BX109" s="26">
        <f t="shared" ref="BX109" si="291">IF($F$6-$D$6 &lt;&gt; 0,(EXP(LN(1+(BX72/100))/($F$6-$D$6))-1)*100,0)</f>
        <v>2.3915559491081151</v>
      </c>
      <c r="BZ109" s="24" t="str">
        <f>BZ35</f>
        <v>All occupations</v>
      </c>
      <c r="CA109" s="26">
        <f>IF(AND(CB$6-CA$6 &lt;&gt; 0,CA35&lt;&gt;0,CB35&lt;&gt;0),(EXP(LN(CB35/CA35)/(CB$6-CA$6))-1)*100,0)</f>
        <v>-0.36516133114758986</v>
      </c>
      <c r="CB109" s="26">
        <f>IF(AND(CC$6-CB$6 &lt;&gt; 0,CB35&lt;&gt;0,CC35&lt;&gt;0),(EXP(LN(CC35/CB35)/(CC$6-CB$6))-1)*100,0)</f>
        <v>-9.1867377449852192</v>
      </c>
      <c r="CC109" s="26">
        <f>IF(AND(CD$6-CC$6 &lt;&gt; 0,CC35&lt;&gt;0,CD35&lt;&gt;0),(EXP(LN(CD35/CC35)/(CD$6-CC$6))-1)*100,0)</f>
        <v>-2.6665555678448416</v>
      </c>
      <c r="CD109" s="26">
        <f>IF(AND(CE$6-CD$6 &lt;&gt; 0,CD35&lt;&gt;0,CE35&lt;&gt;0),(EXP(LN(CE35/CD35)/(CE$6-CD$6))-1)*100,0)</f>
        <v>-4.4752345580924775</v>
      </c>
      <c r="CE109" s="26">
        <f>IF(AND(CE$6-CB$6 &lt;&gt; 0,CB35&lt;&gt;0,CE35&lt;&gt;0),(EXP(LN(CE35/CB35)/(CE$6-CB$6))-1)*100,0)</f>
        <v>-4.2169369653674575</v>
      </c>
      <c r="CG109" s="26">
        <f t="shared" ref="CG109" si="292">IF($F$6-$D$6 &lt;&gt; 0,(EXP(LN(1+(CG72/100))/($F$6-$D$6))-1)*100,0)</f>
        <v>-3.8761071202819131</v>
      </c>
      <c r="CH109" s="26">
        <f t="shared" ref="CH109" si="293">IF(CC35&gt;0,((1+(CH35/CC35))^(1/($F$6-$D$6))-1)*100,0)</f>
        <v>1.8301431034575932</v>
      </c>
      <c r="CI109" s="26">
        <f t="shared" ref="CI109" si="294">IF($F$6-$D$6 &lt;&gt; 0,(EXP(LN(1+(CI72/100))/($F$6-$D$6))-1)*100,0)</f>
        <v>-0.95977880404891636</v>
      </c>
      <c r="CK109" s="24" t="str">
        <f>CK35</f>
        <v>All occupations</v>
      </c>
      <c r="CL109" s="26">
        <f>IF(AND(CM$6-CL$6 &lt;&gt; 0,CL35&lt;&gt;0,CM35&lt;&gt;0),(EXP(LN(CM35/CL35)/(CM$6-CL$6))-1)*100,0)</f>
        <v>-3.3650621412596005</v>
      </c>
      <c r="CM109" s="26">
        <f>IF(AND(CN$6-CM$6 &lt;&gt; 0,CM35&lt;&gt;0,CN35&lt;&gt;0),(EXP(LN(CN35/CM35)/(CN$6-CM$6))-1)*100,0)</f>
        <v>-1.6236014973949775</v>
      </c>
      <c r="CN109" s="26">
        <f>IF(AND(CO$6-CN$6 &lt;&gt; 0,CN35&lt;&gt;0,CO35&lt;&gt;0),(EXP(LN(CO35/CN35)/(CO$6-CN$6))-1)*100,0)</f>
        <v>-8.4535441622410996</v>
      </c>
      <c r="CO109" s="26">
        <f>IF(AND(CP$6-CO$6 &lt;&gt; 0,CO35&lt;&gt;0,CP35&lt;&gt;0),(EXP(LN(CP35/CO35)/(CP$6-CO$6))-1)*100,0)</f>
        <v>-4.5039198537420999</v>
      </c>
      <c r="CP109" s="26">
        <f>IF(AND(CP$6-CM$6 &lt;&gt; 0,CM35&lt;&gt;0,CP35&lt;&gt;0),(EXP(LN(CP35/CM35)/(CP$6-CM$6))-1)*100,0)</f>
        <v>-5.5809496308811601</v>
      </c>
      <c r="CR109" s="26">
        <f t="shared" ref="CR109" si="295">IF($F$6-$D$6 &lt;&gt; 0,(EXP(LN(1+(CR72/100))/($F$6-$D$6))-1)*100,0)</f>
        <v>-5.8390404806427316</v>
      </c>
      <c r="CS109" s="26">
        <f t="shared" ref="CS109" si="296">IF(CN35&gt;0,((1+(CS35/CN35))^(1/($F$6-$D$6))-1)*100,0)</f>
        <v>1.2312353965637124</v>
      </c>
      <c r="CT109" s="26">
        <f t="shared" ref="CT109" si="297">IF($F$6-$D$6 &lt;&gt; 0,(EXP(LN(1+(CT72/100))/($F$6-$D$6))-1)*100,0)</f>
        <v>-3.2728533842944607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Worcestershire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Worcestershire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Worcestershire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Worcestershire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Worcestershire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Worcestershire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Worcestershire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Worcestershire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Worcestershire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7.773770658051532E-2</v>
      </c>
      <c r="C119" s="27">
        <f t="shared" si="299"/>
        <v>-1.9045074101464166E-2</v>
      </c>
      <c r="D119" s="27">
        <f t="shared" si="299"/>
        <v>5.148594224178038E-2</v>
      </c>
      <c r="E119" s="27">
        <f t="shared" si="299"/>
        <v>0.1666323538650254</v>
      </c>
      <c r="F119" s="27">
        <f t="shared" ref="F119:F144" si="300">F8-D8</f>
        <v>0.21811829610680578</v>
      </c>
      <c r="L119" t="str">
        <f>A119</f>
        <v>11 Corporate managers and directors</v>
      </c>
      <c r="M119" s="27">
        <f t="shared" ref="M119:P144" si="301">N8-M8</f>
        <v>0.89251797817616896</v>
      </c>
      <c r="N119" s="27">
        <f t="shared" si="301"/>
        <v>-8.6076043234926125E-2</v>
      </c>
      <c r="O119" s="27">
        <f t="shared" si="301"/>
        <v>0.39639981357919041</v>
      </c>
      <c r="P119" s="27">
        <f t="shared" si="301"/>
        <v>1.4463609048428663</v>
      </c>
      <c r="Q119" s="27">
        <f t="shared" ref="Q119:Q144" si="302">Q8-O8</f>
        <v>1.8427607184220567</v>
      </c>
      <c r="W119" t="str">
        <f>A119</f>
        <v>11 Corporate managers and directors</v>
      </c>
      <c r="X119" s="27">
        <f t="shared" ref="X119:AA144" si="303">Y8-X8</f>
        <v>0.5485865341745777</v>
      </c>
      <c r="Y119" s="27">
        <f t="shared" si="303"/>
        <v>0.35576034786575583</v>
      </c>
      <c r="Z119" s="27">
        <f t="shared" si="303"/>
        <v>-0.17345436929019975</v>
      </c>
      <c r="AA119" s="27">
        <f t="shared" si="303"/>
        <v>0.82304863306386178</v>
      </c>
      <c r="AB119" s="27">
        <f t="shared" ref="AB119:AB144" si="304">AB8-Z8</f>
        <v>0.64959426377366203</v>
      </c>
      <c r="AH119" t="str">
        <f>L119</f>
        <v>11 Corporate managers and directors</v>
      </c>
      <c r="AI119" s="27">
        <f t="shared" ref="AI119:AL144" si="305">AJ8-AI8</f>
        <v>5.8674714224958513E-2</v>
      </c>
      <c r="AJ119" s="27">
        <f t="shared" si="305"/>
        <v>9.9481014831290127E-2</v>
      </c>
      <c r="AK119" s="27">
        <f t="shared" si="305"/>
        <v>-9.0394739260017176E-2</v>
      </c>
      <c r="AL119" s="27">
        <f t="shared" si="305"/>
        <v>8.6412477248389963E-2</v>
      </c>
      <c r="AM119" s="27">
        <f t="shared" ref="AM119:AM144" si="306">AM8-AK8</f>
        <v>-3.9822620116272134E-3</v>
      </c>
      <c r="AS119" t="str">
        <f>W119</f>
        <v>11 Corporate managers and directors</v>
      </c>
      <c r="AT119" s="27">
        <f t="shared" ref="AT119:AW144" si="307">AU8-AT8</f>
        <v>0.11194337512254915</v>
      </c>
      <c r="AU119" s="27">
        <f t="shared" si="307"/>
        <v>9.4557806432664648E-2</v>
      </c>
      <c r="AV119" s="27">
        <f t="shared" si="307"/>
        <v>-0.16196670327203866</v>
      </c>
      <c r="AW119" s="27">
        <f t="shared" si="307"/>
        <v>0.12016644159240242</v>
      </c>
      <c r="AX119" s="27">
        <f t="shared" ref="AX119:AX144" si="308">AX8-AV8</f>
        <v>-4.1800261679636241E-2</v>
      </c>
      <c r="BD119" t="str">
        <f>AH119</f>
        <v>11 Corporate managers and directors</v>
      </c>
      <c r="BE119" s="27">
        <f t="shared" ref="BE119:BH144" si="309">BF8-BE8</f>
        <v>0.87362748855915839</v>
      </c>
      <c r="BF119" s="27">
        <f t="shared" si="309"/>
        <v>6.7319332553334998E-2</v>
      </c>
      <c r="BG119" s="27">
        <f t="shared" si="309"/>
        <v>-0.34134055315584177</v>
      </c>
      <c r="BH119" s="27">
        <f t="shared" si="309"/>
        <v>0.27722518600704227</v>
      </c>
      <c r="BI119" s="27">
        <f t="shared" ref="BI119:BI144" si="310">BI8-BG8</f>
        <v>-6.4115367148799507E-2</v>
      </c>
      <c r="BO119" t="str">
        <f>AS119</f>
        <v>11 Corporate managers and directors</v>
      </c>
      <c r="BP119" s="27">
        <f t="shared" ref="BP119:BS144" si="311">BQ8-BP8</f>
        <v>0.5034205339122253</v>
      </c>
      <c r="BQ119" s="27">
        <f t="shared" si="311"/>
        <v>-0.22452029156008768</v>
      </c>
      <c r="BR119" s="27">
        <f t="shared" si="311"/>
        <v>-0.26583143116672048</v>
      </c>
      <c r="BS119" s="27">
        <f t="shared" si="311"/>
        <v>-0.31504840552060331</v>
      </c>
      <c r="BT119" s="27">
        <f t="shared" ref="BT119:BT144" si="312">BT8-BR8</f>
        <v>-0.58087983668732379</v>
      </c>
      <c r="BZ119" t="str">
        <f>BD119</f>
        <v>11 Corporate managers and directors</v>
      </c>
      <c r="CA119" s="68">
        <f t="shared" ref="CA119:CD144" si="313">CB8-CA8</f>
        <v>0.20342044355188582</v>
      </c>
      <c r="CB119" s="68">
        <f t="shared" si="313"/>
        <v>7.5267218988721574E-2</v>
      </c>
      <c r="CC119" s="68">
        <f t="shared" si="313"/>
        <v>-0.4025531148332735</v>
      </c>
      <c r="CD119" s="68">
        <f t="shared" si="313"/>
        <v>-0.45977448756247319</v>
      </c>
      <c r="CE119" s="68">
        <f t="shared" ref="CE119:CE144" si="314">CE8-CC8</f>
        <v>-0.86232760239574668</v>
      </c>
      <c r="CK119" t="str">
        <f>BO119</f>
        <v>11 Corporate managers and directors</v>
      </c>
      <c r="CL119" s="68">
        <f t="shared" ref="CL119:CO144" si="315">CM8-CL8</f>
        <v>6.7899378395600007E-2</v>
      </c>
      <c r="CM119" s="68">
        <f t="shared" si="315"/>
        <v>5.8745133179210485E-2</v>
      </c>
      <c r="CN119" s="68">
        <f t="shared" si="315"/>
        <v>-0.27233271444196133</v>
      </c>
      <c r="CO119" s="68">
        <f t="shared" si="315"/>
        <v>-8.340598151919032E-2</v>
      </c>
      <c r="CP119" s="68">
        <f t="shared" ref="CP119:CP144" si="316">CP8-CN8</f>
        <v>-0.35573869596115165</v>
      </c>
    </row>
    <row r="120" spans="1:94" x14ac:dyDescent="0.2">
      <c r="A120" t="str">
        <f t="shared" si="298"/>
        <v>12 Other managers and proprietors</v>
      </c>
      <c r="B120" s="27">
        <f t="shared" si="299"/>
        <v>2.3841104474245145E-2</v>
      </c>
      <c r="C120" s="27">
        <f t="shared" si="299"/>
        <v>-9.5273714639814155E-3</v>
      </c>
      <c r="D120" s="27">
        <f t="shared" si="299"/>
        <v>5.0602981141590703E-2</v>
      </c>
      <c r="E120" s="27">
        <f t="shared" si="299"/>
        <v>0.10315199771876929</v>
      </c>
      <c r="F120" s="27">
        <f t="shared" si="300"/>
        <v>0.15375497886035999</v>
      </c>
      <c r="L120" t="str">
        <f t="shared" ref="L120:L143" si="317">A120</f>
        <v>12 Other managers and proprietors</v>
      </c>
      <c r="M120" s="27">
        <f t="shared" si="301"/>
        <v>0.2659263395577236</v>
      </c>
      <c r="N120" s="27">
        <f t="shared" si="301"/>
        <v>8.6979613017620361E-3</v>
      </c>
      <c r="O120" s="27">
        <f t="shared" si="301"/>
        <v>0.50127547078572998</v>
      </c>
      <c r="P120" s="27">
        <f t="shared" si="301"/>
        <v>1.0577123684371588</v>
      </c>
      <c r="Q120" s="27">
        <f t="shared" si="302"/>
        <v>1.5589878392228886</v>
      </c>
      <c r="W120" t="str">
        <f t="shared" ref="W120:W143" si="318">A120</f>
        <v>12 Other managers and proprietors</v>
      </c>
      <c r="X120" s="27">
        <f t="shared" si="303"/>
        <v>8.6341815345317263E-2</v>
      </c>
      <c r="Y120" s="27">
        <f t="shared" si="303"/>
        <v>0.2171192056779212</v>
      </c>
      <c r="Z120" s="27">
        <f t="shared" si="303"/>
        <v>0.54499830014539019</v>
      </c>
      <c r="AA120" s="27">
        <f t="shared" si="303"/>
        <v>0.70982499153694212</v>
      </c>
      <c r="AB120" s="27">
        <f t="shared" si="304"/>
        <v>1.2548232916823323</v>
      </c>
      <c r="AH120" t="str">
        <f t="shared" ref="AH120:AH143" si="319">L120</f>
        <v>12 Other managers and proprietors</v>
      </c>
      <c r="AI120" s="27">
        <f t="shared" si="305"/>
        <v>1.1507487720050835E-2</v>
      </c>
      <c r="AJ120" s="27">
        <f t="shared" si="305"/>
        <v>8.7847440071384342E-2</v>
      </c>
      <c r="AK120" s="27">
        <f t="shared" si="305"/>
        <v>0.11220077118573724</v>
      </c>
      <c r="AL120" s="27">
        <f t="shared" si="305"/>
        <v>0.18958840096434459</v>
      </c>
      <c r="AM120" s="27">
        <f t="shared" si="306"/>
        <v>0.30178917215008183</v>
      </c>
      <c r="AS120" t="str">
        <f t="shared" ref="AS120:AS143" si="320">W120</f>
        <v>12 Other managers and proprietors</v>
      </c>
      <c r="AT120" s="27">
        <f t="shared" si="307"/>
        <v>2.453806345633136E-2</v>
      </c>
      <c r="AU120" s="27">
        <f t="shared" si="307"/>
        <v>7.3443743480230639E-2</v>
      </c>
      <c r="AV120" s="27">
        <f t="shared" si="307"/>
        <v>0.155308928854754</v>
      </c>
      <c r="AW120" s="27">
        <f t="shared" si="307"/>
        <v>0.17762227308440126</v>
      </c>
      <c r="AX120" s="27">
        <f t="shared" si="308"/>
        <v>0.33293120193915526</v>
      </c>
      <c r="BD120" t="str">
        <f t="shared" ref="BD120:BD143" si="321">AH120</f>
        <v>12 Other managers and proprietors</v>
      </c>
      <c r="BE120" s="27">
        <f t="shared" si="309"/>
        <v>0.13246170445379302</v>
      </c>
      <c r="BF120" s="27">
        <f t="shared" si="309"/>
        <v>-1.9444545003650227E-2</v>
      </c>
      <c r="BG120" s="27">
        <f t="shared" si="309"/>
        <v>0.25945431889157988</v>
      </c>
      <c r="BH120" s="27">
        <f t="shared" si="309"/>
        <v>0.1330697856805132</v>
      </c>
      <c r="BI120" s="27">
        <f t="shared" si="310"/>
        <v>0.39252410457209308</v>
      </c>
      <c r="BO120" t="str">
        <f t="shared" ref="BO120:BO143" si="322">AS120</f>
        <v>12 Other managers and proprietors</v>
      </c>
      <c r="BP120" s="27">
        <f t="shared" si="311"/>
        <v>0.17102915312478317</v>
      </c>
      <c r="BQ120" s="27">
        <f t="shared" si="311"/>
        <v>-5.5819697128482781E-2</v>
      </c>
      <c r="BR120" s="27">
        <f t="shared" si="311"/>
        <v>0.4185333112012608</v>
      </c>
      <c r="BS120" s="27">
        <f t="shared" si="311"/>
        <v>-3.1631753123756656E-2</v>
      </c>
      <c r="BT120" s="27">
        <f t="shared" si="312"/>
        <v>0.38690155807750415</v>
      </c>
      <c r="BZ120" t="str">
        <f t="shared" ref="BZ120:BZ143" si="323">BD120</f>
        <v>12 Other managers and proprietors</v>
      </c>
      <c r="CA120" s="68">
        <f t="shared" si="313"/>
        <v>8.2111843501950332E-2</v>
      </c>
      <c r="CB120" s="68">
        <f t="shared" si="313"/>
        <v>4.5247520336153535E-3</v>
      </c>
      <c r="CC120" s="68">
        <f t="shared" si="313"/>
        <v>4.5085961909316685E-2</v>
      </c>
      <c r="CD120" s="68">
        <f t="shared" si="313"/>
        <v>-0.29567043948269212</v>
      </c>
      <c r="CE120" s="68">
        <f t="shared" si="314"/>
        <v>-0.25058447757337543</v>
      </c>
      <c r="CK120" t="str">
        <f t="shared" ref="CK120:CK143" si="324">BO120</f>
        <v>12 Other managers and proprietors</v>
      </c>
      <c r="CL120" s="68">
        <f t="shared" si="315"/>
        <v>-3.0536241322279667E-2</v>
      </c>
      <c r="CM120" s="68">
        <f t="shared" si="315"/>
        <v>1.2092906678313087E-2</v>
      </c>
      <c r="CN120" s="68">
        <f t="shared" si="315"/>
        <v>-4.5178233787487088E-2</v>
      </c>
      <c r="CO120" s="68">
        <f t="shared" si="315"/>
        <v>-0.12743486702047613</v>
      </c>
      <c r="CP120" s="68">
        <f t="shared" si="316"/>
        <v>-0.17261310080796322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0.25089539829389018</v>
      </c>
      <c r="C121" s="27">
        <f t="shared" si="299"/>
        <v>-7.6804559502426595E-2</v>
      </c>
      <c r="D121" s="27">
        <f t="shared" si="299"/>
        <v>0.21124931207797915</v>
      </c>
      <c r="E121" s="27">
        <f t="shared" si="299"/>
        <v>0.39710650522708713</v>
      </c>
      <c r="F121" s="27">
        <f t="shared" si="300"/>
        <v>0.60835581730506627</v>
      </c>
      <c r="L121" t="str">
        <f t="shared" si="317"/>
        <v>21 Science, research, engineering and technology professionals</v>
      </c>
      <c r="M121" s="27">
        <f t="shared" si="301"/>
        <v>1.0065337270664982</v>
      </c>
      <c r="N121" s="27">
        <f t="shared" si="301"/>
        <v>-0.15553614765591206</v>
      </c>
      <c r="O121" s="27">
        <f t="shared" si="301"/>
        <v>0.91161009537987381</v>
      </c>
      <c r="P121" s="27">
        <f t="shared" si="301"/>
        <v>1.7312706349094529</v>
      </c>
      <c r="Q121" s="27">
        <f t="shared" si="302"/>
        <v>2.6428807302893267</v>
      </c>
      <c r="W121" t="str">
        <f t="shared" si="318"/>
        <v>21 Science, research, engineering and technology professionals</v>
      </c>
      <c r="X121" s="27">
        <f t="shared" si="303"/>
        <v>0.13677599432065968</v>
      </c>
      <c r="Y121" s="27">
        <f t="shared" si="303"/>
        <v>0.53293950790931799</v>
      </c>
      <c r="Z121" s="27">
        <f t="shared" si="303"/>
        <v>6.5011954022099694E-2</v>
      </c>
      <c r="AA121" s="27">
        <f t="shared" si="303"/>
        <v>0.22671703413584421</v>
      </c>
      <c r="AB121" s="27">
        <f t="shared" si="304"/>
        <v>0.2917289881579439</v>
      </c>
      <c r="AH121" t="str">
        <f t="shared" si="319"/>
        <v>21 Science, research, engineering and technology professionals</v>
      </c>
      <c r="AI121" s="27">
        <f t="shared" si="305"/>
        <v>-1.9848263491205331E-2</v>
      </c>
      <c r="AJ121" s="27">
        <f t="shared" si="305"/>
        <v>7.3192474869966218E-2</v>
      </c>
      <c r="AK121" s="27">
        <f t="shared" si="305"/>
        <v>1.5567376805268873E-3</v>
      </c>
      <c r="AL121" s="27">
        <f t="shared" si="305"/>
        <v>5.2159534056556489E-2</v>
      </c>
      <c r="AM121" s="27">
        <f t="shared" si="306"/>
        <v>5.3716271737083376E-2</v>
      </c>
      <c r="AS121" t="str">
        <f t="shared" si="320"/>
        <v>21 Science, research, engineering and technology professionals</v>
      </c>
      <c r="AT121" s="27">
        <f t="shared" si="307"/>
        <v>1.3926166716691224E-3</v>
      </c>
      <c r="AU121" s="27">
        <f t="shared" si="307"/>
        <v>0.1623801768097366</v>
      </c>
      <c r="AV121" s="27">
        <f t="shared" si="307"/>
        <v>-0.10346785155771143</v>
      </c>
      <c r="AW121" s="27">
        <f t="shared" si="307"/>
        <v>-1.1143731389059219E-2</v>
      </c>
      <c r="AX121" s="27">
        <f t="shared" si="308"/>
        <v>-0.11461158294677065</v>
      </c>
      <c r="BD121" t="str">
        <f t="shared" si="321"/>
        <v>21 Science, research, engineering and technology professionals</v>
      </c>
      <c r="BE121" s="27">
        <f t="shared" si="309"/>
        <v>0.49918560186348726</v>
      </c>
      <c r="BF121" s="27">
        <f t="shared" si="309"/>
        <v>0.16054825912447113</v>
      </c>
      <c r="BG121" s="27">
        <f t="shared" si="309"/>
        <v>-5.6427930919307645E-2</v>
      </c>
      <c r="BH121" s="27">
        <f t="shared" si="309"/>
        <v>8.8955840437086486E-2</v>
      </c>
      <c r="BI121" s="27">
        <f t="shared" si="310"/>
        <v>3.2527909517778841E-2</v>
      </c>
      <c r="BO121" t="str">
        <f t="shared" si="322"/>
        <v>21 Science, research, engineering and technology professionals</v>
      </c>
      <c r="BP121" s="27">
        <f t="shared" si="311"/>
        <v>0.23961134589025335</v>
      </c>
      <c r="BQ121" s="27">
        <f t="shared" si="311"/>
        <v>1.4033363349898353E-2</v>
      </c>
      <c r="BR121" s="27">
        <f t="shared" si="311"/>
        <v>-2.409657757194883E-2</v>
      </c>
      <c r="BS121" s="27">
        <f t="shared" si="311"/>
        <v>-0.18519354302629276</v>
      </c>
      <c r="BT121" s="27">
        <f t="shared" si="312"/>
        <v>-0.20929012059824159</v>
      </c>
      <c r="BZ121" t="str">
        <f t="shared" si="323"/>
        <v>21 Science, research, engineering and technology professionals</v>
      </c>
      <c r="CA121" s="68">
        <f t="shared" si="313"/>
        <v>7.4043767168286867E-2</v>
      </c>
      <c r="CB121" s="68">
        <f t="shared" si="313"/>
        <v>8.2744171828235791E-2</v>
      </c>
      <c r="CC121" s="68">
        <f t="shared" si="313"/>
        <v>-0.12746422833692839</v>
      </c>
      <c r="CD121" s="68">
        <f t="shared" si="313"/>
        <v>-0.26737244039923425</v>
      </c>
      <c r="CE121" s="68">
        <f t="shared" si="314"/>
        <v>-0.39483666873616263</v>
      </c>
      <c r="CK121" t="str">
        <f t="shared" si="324"/>
        <v>21 Science, research, engineering and technology professionals</v>
      </c>
      <c r="CL121" s="68">
        <f t="shared" si="315"/>
        <v>6.1509082400757031E-2</v>
      </c>
      <c r="CM121" s="68">
        <f t="shared" si="315"/>
        <v>5.5481058979965137E-2</v>
      </c>
      <c r="CN121" s="68">
        <f t="shared" si="315"/>
        <v>-8.9612570310564299E-2</v>
      </c>
      <c r="CO121" s="68">
        <f t="shared" si="315"/>
        <v>-7.7874575160296111E-2</v>
      </c>
      <c r="CP121" s="68">
        <f t="shared" si="316"/>
        <v>-0.16748714547086041</v>
      </c>
    </row>
    <row r="122" spans="1:94" x14ac:dyDescent="0.2">
      <c r="A122" t="str">
        <f t="shared" si="298"/>
        <v>22 Health professionals</v>
      </c>
      <c r="B122" s="27">
        <f t="shared" si="299"/>
        <v>0.34436535127090651</v>
      </c>
      <c r="C122" s="27">
        <f t="shared" si="299"/>
        <v>-2.7845622097701805E-2</v>
      </c>
      <c r="D122" s="27">
        <f t="shared" si="299"/>
        <v>0.29942801100024286</v>
      </c>
      <c r="E122" s="27">
        <f t="shared" si="299"/>
        <v>0.58792754157255156</v>
      </c>
      <c r="F122" s="27">
        <f t="shared" si="300"/>
        <v>0.88735555257279441</v>
      </c>
      <c r="L122" t="str">
        <f t="shared" si="317"/>
        <v>22 Health professionals</v>
      </c>
      <c r="M122" s="27">
        <f t="shared" si="301"/>
        <v>1.0717488207548318</v>
      </c>
      <c r="N122" s="27">
        <f t="shared" si="301"/>
        <v>-4.6477733956418188E-2</v>
      </c>
      <c r="O122" s="27">
        <f t="shared" si="301"/>
        <v>0.81307393171649212</v>
      </c>
      <c r="P122" s="27">
        <f t="shared" si="301"/>
        <v>1.6535342673919113</v>
      </c>
      <c r="Q122" s="27">
        <f t="shared" si="302"/>
        <v>2.4666081991084035</v>
      </c>
      <c r="W122" t="str">
        <f t="shared" si="318"/>
        <v>22 Health professionals</v>
      </c>
      <c r="X122" s="27">
        <f t="shared" si="303"/>
        <v>0.61828959084783186</v>
      </c>
      <c r="Y122" s="27">
        <f t="shared" si="303"/>
        <v>0.257188588742296</v>
      </c>
      <c r="Z122" s="27">
        <f t="shared" si="303"/>
        <v>0.49540759657540256</v>
      </c>
      <c r="AA122" s="27">
        <f t="shared" si="303"/>
        <v>0.34233701270356942</v>
      </c>
      <c r="AB122" s="27">
        <f t="shared" si="304"/>
        <v>0.83774460927897199</v>
      </c>
      <c r="AH122" t="str">
        <f t="shared" si="319"/>
        <v>22 Health professionals</v>
      </c>
      <c r="AI122" s="27">
        <f t="shared" si="305"/>
        <v>-0.43374041626462057</v>
      </c>
      <c r="AJ122" s="27">
        <f t="shared" si="305"/>
        <v>-4.6834200311534513E-2</v>
      </c>
      <c r="AK122" s="27">
        <f t="shared" si="305"/>
        <v>-0.65951718979380991</v>
      </c>
      <c r="AL122" s="27">
        <f t="shared" si="305"/>
        <v>-0.63589000074388968</v>
      </c>
      <c r="AM122" s="27">
        <f t="shared" si="306"/>
        <v>-1.2954071905376996</v>
      </c>
      <c r="AS122" t="str">
        <f t="shared" si="320"/>
        <v>22 Health professionals</v>
      </c>
      <c r="AT122" s="27">
        <f t="shared" si="307"/>
        <v>3.0188464373506418E-2</v>
      </c>
      <c r="AU122" s="27">
        <f t="shared" si="307"/>
        <v>4.1565711929319737E-2</v>
      </c>
      <c r="AV122" s="27">
        <f t="shared" si="307"/>
        <v>1.3778730285641139E-2</v>
      </c>
      <c r="AW122" s="27">
        <f t="shared" si="307"/>
        <v>2.5294846533887916E-2</v>
      </c>
      <c r="AX122" s="27">
        <f t="shared" si="308"/>
        <v>3.9073576819529054E-2</v>
      </c>
      <c r="BD122" t="str">
        <f t="shared" si="321"/>
        <v>22 Health professionals</v>
      </c>
      <c r="BE122" s="27">
        <f t="shared" si="309"/>
        <v>0.44882228495372845</v>
      </c>
      <c r="BF122" s="27">
        <f t="shared" si="309"/>
        <v>-0.15176709689603962</v>
      </c>
      <c r="BG122" s="27">
        <f t="shared" si="309"/>
        <v>0.16862137058755544</v>
      </c>
      <c r="BH122" s="27">
        <f t="shared" si="309"/>
        <v>-6.0883128311350898E-2</v>
      </c>
      <c r="BI122" s="27">
        <f t="shared" si="310"/>
        <v>0.10773824227620454</v>
      </c>
      <c r="BO122" t="str">
        <f t="shared" si="322"/>
        <v>22 Health professionals</v>
      </c>
      <c r="BP122" s="27">
        <f t="shared" si="311"/>
        <v>0.26551350421487618</v>
      </c>
      <c r="BQ122" s="27">
        <f t="shared" si="311"/>
        <v>-0.22936825393593452</v>
      </c>
      <c r="BR122" s="27">
        <f t="shared" si="311"/>
        <v>0.10146332763274302</v>
      </c>
      <c r="BS122" s="27">
        <f t="shared" si="311"/>
        <v>-0.2089868302251664</v>
      </c>
      <c r="BT122" s="27">
        <f t="shared" si="312"/>
        <v>-0.10752350259242338</v>
      </c>
      <c r="BZ122" t="str">
        <f t="shared" si="323"/>
        <v>22 Health professionals</v>
      </c>
      <c r="CA122" s="68">
        <f t="shared" si="313"/>
        <v>0.12258016375493241</v>
      </c>
      <c r="CB122" s="68">
        <f t="shared" si="313"/>
        <v>-0.15545788108071312</v>
      </c>
      <c r="CC122" s="68">
        <f t="shared" si="313"/>
        <v>-5.868391088265662E-2</v>
      </c>
      <c r="CD122" s="68">
        <f t="shared" si="313"/>
        <v>-0.22755034212157835</v>
      </c>
      <c r="CE122" s="68">
        <f t="shared" si="314"/>
        <v>-0.286234253004235</v>
      </c>
      <c r="CK122" t="str">
        <f t="shared" si="324"/>
        <v>22 Health professionals</v>
      </c>
      <c r="CL122" s="68">
        <f t="shared" si="315"/>
        <v>2.8738192447878064E-2</v>
      </c>
      <c r="CM122" s="68">
        <f t="shared" si="315"/>
        <v>3.4313611232015262E-2</v>
      </c>
      <c r="CN122" s="68">
        <f t="shared" si="315"/>
        <v>-1.3187975606944485E-2</v>
      </c>
      <c r="CO122" s="68">
        <f t="shared" si="315"/>
        <v>2.5555768043241667E-2</v>
      </c>
      <c r="CP122" s="68">
        <f t="shared" si="316"/>
        <v>1.2367792436297181E-2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0.16704620840048301</v>
      </c>
      <c r="C123" s="27">
        <f t="shared" si="299"/>
        <v>3.4048626073809318E-2</v>
      </c>
      <c r="D123" s="27">
        <f t="shared" si="299"/>
        <v>0.21448205737425163</v>
      </c>
      <c r="E123" s="27">
        <f t="shared" si="299"/>
        <v>0.36077387559607743</v>
      </c>
      <c r="F123" s="27">
        <f t="shared" si="300"/>
        <v>0.57525593297032906</v>
      </c>
      <c r="L123" t="str">
        <f t="shared" si="317"/>
        <v>23 Teaching and other educational professionals</v>
      </c>
      <c r="M123" s="27">
        <f t="shared" si="301"/>
        <v>1.1733283525940488</v>
      </c>
      <c r="N123" s="27">
        <f t="shared" si="301"/>
        <v>0.25281016328882089</v>
      </c>
      <c r="O123" s="27">
        <f t="shared" si="301"/>
        <v>1.154961074061176</v>
      </c>
      <c r="P123" s="27">
        <f t="shared" si="301"/>
        <v>1.979401470934179</v>
      </c>
      <c r="Q123" s="27">
        <f t="shared" si="302"/>
        <v>3.1343625449953549</v>
      </c>
      <c r="W123" t="str">
        <f t="shared" si="318"/>
        <v>23 Teaching and other educational professionals</v>
      </c>
      <c r="X123" s="27">
        <f t="shared" si="303"/>
        <v>-0.84012158878063836</v>
      </c>
      <c r="Y123" s="27">
        <f t="shared" si="303"/>
        <v>0.32867752137495865</v>
      </c>
      <c r="Z123" s="27">
        <f t="shared" si="303"/>
        <v>-0.45903112333006035</v>
      </c>
      <c r="AA123" s="27">
        <f t="shared" si="303"/>
        <v>-0.65199848512383185</v>
      </c>
      <c r="AB123" s="27">
        <f t="shared" si="304"/>
        <v>-1.1110296084538922</v>
      </c>
      <c r="AH123" t="str">
        <f t="shared" si="319"/>
        <v>23 Teaching and other educational professionals</v>
      </c>
      <c r="AI123" s="27">
        <f t="shared" si="305"/>
        <v>-0.25063196741740162</v>
      </c>
      <c r="AJ123" s="27">
        <f t="shared" si="305"/>
        <v>1.0523378793262372E-3</v>
      </c>
      <c r="AK123" s="27">
        <f t="shared" si="305"/>
        <v>-8.3342918722588116E-2</v>
      </c>
      <c r="AL123" s="27">
        <f t="shared" si="305"/>
        <v>3.5546335987188815E-3</v>
      </c>
      <c r="AM123" s="27">
        <f t="shared" si="306"/>
        <v>-7.9788285123869235E-2</v>
      </c>
      <c r="AS123" t="str">
        <f t="shared" si="320"/>
        <v>23 Teaching and other educational professionals</v>
      </c>
      <c r="AT123" s="27">
        <f t="shared" si="307"/>
        <v>-1.1945495519546392E-2</v>
      </c>
      <c r="AU123" s="27">
        <f t="shared" si="307"/>
        <v>1.5306899353456069E-2</v>
      </c>
      <c r="AV123" s="27">
        <f t="shared" si="307"/>
        <v>-1.9576474939139249E-2</v>
      </c>
      <c r="AW123" s="27">
        <f t="shared" si="307"/>
        <v>-1.2531201207587953E-2</v>
      </c>
      <c r="AX123" s="27">
        <f t="shared" si="308"/>
        <v>-3.2107676146727201E-2</v>
      </c>
      <c r="BD123" t="str">
        <f t="shared" si="321"/>
        <v>23 Teaching and other educational professionals</v>
      </c>
      <c r="BE123" s="27">
        <f t="shared" si="309"/>
        <v>1.6326066181421128E-2</v>
      </c>
      <c r="BF123" s="27">
        <f t="shared" si="309"/>
        <v>3.9771565171319634E-2</v>
      </c>
      <c r="BG123" s="27">
        <f t="shared" si="309"/>
        <v>9.0363869501974836E-3</v>
      </c>
      <c r="BH123" s="27">
        <f t="shared" si="309"/>
        <v>1.8329730790717425E-2</v>
      </c>
      <c r="BI123" s="27">
        <f t="shared" si="310"/>
        <v>2.7366117740914908E-2</v>
      </c>
      <c r="BO123" t="str">
        <f t="shared" si="322"/>
        <v>23 Teaching and other educational professionals</v>
      </c>
      <c r="BP123" s="27">
        <f t="shared" si="311"/>
        <v>5.2441146714556908E-3</v>
      </c>
      <c r="BQ123" s="27">
        <f t="shared" si="311"/>
        <v>-4.0349258219309625E-2</v>
      </c>
      <c r="BR123" s="27">
        <f t="shared" si="311"/>
        <v>-2.8654855292920001E-4</v>
      </c>
      <c r="BS123" s="27">
        <f t="shared" si="311"/>
        <v>-7.3979020344122126E-2</v>
      </c>
      <c r="BT123" s="27">
        <f t="shared" si="312"/>
        <v>-7.4265568897051326E-2</v>
      </c>
      <c r="BZ123" t="str">
        <f t="shared" si="323"/>
        <v>23 Teaching and other educational professionals</v>
      </c>
      <c r="CA123" s="68">
        <f t="shared" si="313"/>
        <v>-1.0930556936016633E-2</v>
      </c>
      <c r="CB123" s="68">
        <f t="shared" si="313"/>
        <v>3.4415959315002853E-3</v>
      </c>
      <c r="CC123" s="68">
        <f t="shared" si="313"/>
        <v>-3.7208338252237794E-2</v>
      </c>
      <c r="CD123" s="68">
        <f t="shared" si="313"/>
        <v>-9.2943043487754645E-2</v>
      </c>
      <c r="CE123" s="68">
        <f t="shared" si="314"/>
        <v>-0.13015138173999244</v>
      </c>
      <c r="CK123" t="str">
        <f t="shared" si="324"/>
        <v>23 Teaching and other educational professionals</v>
      </c>
      <c r="CL123" s="68">
        <f t="shared" si="315"/>
        <v>7.2592669078602734E-4</v>
      </c>
      <c r="CM123" s="68">
        <f t="shared" si="315"/>
        <v>3.3742961649292788E-2</v>
      </c>
      <c r="CN123" s="68">
        <f t="shared" si="315"/>
        <v>-2.6012842303519135E-2</v>
      </c>
      <c r="CO123" s="68">
        <f t="shared" si="315"/>
        <v>-1.9489089730134843E-2</v>
      </c>
      <c r="CP123" s="68">
        <f t="shared" si="316"/>
        <v>-4.5501932033653977E-2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9.3047346334313608E-2</v>
      </c>
      <c r="C124" s="27">
        <f t="shared" si="299"/>
        <v>2.2447786064628827E-3</v>
      </c>
      <c r="D124" s="27">
        <f t="shared" si="299"/>
        <v>0.11972640660264328</v>
      </c>
      <c r="E124" s="27">
        <f t="shared" si="299"/>
        <v>0.23082506888121329</v>
      </c>
      <c r="F124" s="27">
        <f t="shared" si="300"/>
        <v>0.35055147548385657</v>
      </c>
      <c r="L124" t="str">
        <f t="shared" si="317"/>
        <v>24 Business, media and public service professionals</v>
      </c>
      <c r="M124" s="27">
        <f t="shared" si="301"/>
        <v>1.3282698175706398</v>
      </c>
      <c r="N124" s="27">
        <f t="shared" si="301"/>
        <v>-6.8499665084047479E-3</v>
      </c>
      <c r="O124" s="27">
        <f t="shared" si="301"/>
        <v>1.1286680820957988</v>
      </c>
      <c r="P124" s="27">
        <f t="shared" si="301"/>
        <v>2.0715330137646477</v>
      </c>
      <c r="Q124" s="27">
        <f t="shared" si="302"/>
        <v>3.2002010958604465</v>
      </c>
      <c r="W124" t="str">
        <f t="shared" si="318"/>
        <v>24 Business, media and public service professionals</v>
      </c>
      <c r="X124" s="27">
        <f t="shared" si="303"/>
        <v>0.39854290461963071</v>
      </c>
      <c r="Y124" s="27">
        <f t="shared" si="303"/>
        <v>0.90530404104744999</v>
      </c>
      <c r="Z124" s="27">
        <f t="shared" si="303"/>
        <v>0.55123228717286832</v>
      </c>
      <c r="AA124" s="27">
        <f t="shared" si="303"/>
        <v>0.6219493078724625</v>
      </c>
      <c r="AB124" s="27">
        <f t="shared" si="304"/>
        <v>1.1731815950453308</v>
      </c>
      <c r="AH124" t="str">
        <f t="shared" si="319"/>
        <v>24 Business, media and public service professionals</v>
      </c>
      <c r="AI124" s="27">
        <f t="shared" si="305"/>
        <v>-1.7630495355945075E-2</v>
      </c>
      <c r="AJ124" s="27">
        <f t="shared" si="305"/>
        <v>0.10733744043721494</v>
      </c>
      <c r="AK124" s="27">
        <f t="shared" si="305"/>
        <v>-1.3075785064899148E-2</v>
      </c>
      <c r="AL124" s="27">
        <f t="shared" si="305"/>
        <v>3.8141622070139269E-2</v>
      </c>
      <c r="AM124" s="27">
        <f t="shared" si="306"/>
        <v>2.5065837005240121E-2</v>
      </c>
      <c r="AS124" t="str">
        <f t="shared" si="320"/>
        <v>24 Business, media and public service professionals</v>
      </c>
      <c r="AT124" s="27">
        <f t="shared" si="307"/>
        <v>2.2428770078299465E-2</v>
      </c>
      <c r="AU124" s="27">
        <f t="shared" si="307"/>
        <v>0.15366812947743169</v>
      </c>
      <c r="AV124" s="27">
        <f t="shared" si="307"/>
        <v>8.9116798223835225E-2</v>
      </c>
      <c r="AW124" s="27">
        <f t="shared" si="307"/>
        <v>0.13295875542271385</v>
      </c>
      <c r="AX124" s="27">
        <f t="shared" si="308"/>
        <v>0.22207555364654907</v>
      </c>
      <c r="BD124" t="str">
        <f t="shared" si="321"/>
        <v>24 Business, media and public service professionals</v>
      </c>
      <c r="BE124" s="27">
        <f t="shared" si="309"/>
        <v>0.51583293271911956</v>
      </c>
      <c r="BF124" s="27">
        <f t="shared" si="309"/>
        <v>0.22508793052794074</v>
      </c>
      <c r="BG124" s="27">
        <f t="shared" si="309"/>
        <v>0.28233755970150565</v>
      </c>
      <c r="BH124" s="27">
        <f t="shared" si="309"/>
        <v>0.25854281637652932</v>
      </c>
      <c r="BI124" s="27">
        <f t="shared" si="310"/>
        <v>0.54088037607803496</v>
      </c>
      <c r="BO124" t="str">
        <f t="shared" si="322"/>
        <v>24 Business, media and public service professionals</v>
      </c>
      <c r="BP124" s="27">
        <f t="shared" si="311"/>
        <v>0.25145624530909783</v>
      </c>
      <c r="BQ124" s="27">
        <f t="shared" si="311"/>
        <v>-4.5746092482406686E-2</v>
      </c>
      <c r="BR124" s="27">
        <f t="shared" si="311"/>
        <v>8.913490244402511E-2</v>
      </c>
      <c r="BS124" s="27">
        <f t="shared" si="311"/>
        <v>-0.19969682229150854</v>
      </c>
      <c r="BT124" s="27">
        <f t="shared" si="312"/>
        <v>-0.11056191984748343</v>
      </c>
      <c r="BZ124" t="str">
        <f t="shared" si="323"/>
        <v>24 Business, media and public service professionals</v>
      </c>
      <c r="CA124" s="68">
        <f t="shared" si="313"/>
        <v>0.12292737376491614</v>
      </c>
      <c r="CB124" s="68">
        <f t="shared" si="313"/>
        <v>4.6520350557537782E-2</v>
      </c>
      <c r="CC124" s="68">
        <f t="shared" si="313"/>
        <v>-8.5951236193255953E-2</v>
      </c>
      <c r="CD124" s="68">
        <f t="shared" si="313"/>
        <v>-0.31913284361479799</v>
      </c>
      <c r="CE124" s="68">
        <f t="shared" si="314"/>
        <v>-0.40508407980805394</v>
      </c>
      <c r="CK124" t="str">
        <f t="shared" si="324"/>
        <v>24 Business, media and public service professionals</v>
      </c>
      <c r="CL124" s="68">
        <f t="shared" si="315"/>
        <v>4.4921484881443652E-2</v>
      </c>
      <c r="CM124" s="68">
        <f t="shared" si="315"/>
        <v>6.957595456974619E-2</v>
      </c>
      <c r="CN124" s="68">
        <f t="shared" si="315"/>
        <v>-9.7928780682801919E-2</v>
      </c>
      <c r="CO124" s="68">
        <f t="shared" si="315"/>
        <v>-7.2891202380338804E-2</v>
      </c>
      <c r="CP124" s="68">
        <f t="shared" si="316"/>
        <v>-0.17081998306314072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3.2500647781448913E-2</v>
      </c>
      <c r="C125" s="27">
        <f t="shared" si="299"/>
        <v>-5.036101889976663E-3</v>
      </c>
      <c r="D125" s="27">
        <f t="shared" si="299"/>
        <v>1.9505668366755866E-2</v>
      </c>
      <c r="E125" s="27">
        <f t="shared" si="299"/>
        <v>7.0299222511158527E-2</v>
      </c>
      <c r="F125" s="27">
        <f t="shared" si="300"/>
        <v>8.9804890877914392E-2</v>
      </c>
      <c r="L125" t="str">
        <f t="shared" si="317"/>
        <v>31 Science, engineering and technology associate professionals</v>
      </c>
      <c r="M125" s="27">
        <f t="shared" si="301"/>
        <v>0.20588256196480637</v>
      </c>
      <c r="N125" s="27">
        <f t="shared" si="301"/>
        <v>-2.6418831867411008E-2</v>
      </c>
      <c r="O125" s="27">
        <f t="shared" si="301"/>
        <v>4.4661176162421268E-2</v>
      </c>
      <c r="P125" s="27">
        <f t="shared" si="301"/>
        <v>0.26286159812928234</v>
      </c>
      <c r="Q125" s="27">
        <f t="shared" si="302"/>
        <v>0.3075227742917036</v>
      </c>
      <c r="W125" t="str">
        <f t="shared" si="318"/>
        <v>31 Science, engineering and technology associate professionals</v>
      </c>
      <c r="X125" s="27">
        <f t="shared" si="303"/>
        <v>9.6476333839498496E-2</v>
      </c>
      <c r="Y125" s="27">
        <f t="shared" si="303"/>
        <v>0.12850557542722241</v>
      </c>
      <c r="Z125" s="27">
        <f t="shared" si="303"/>
        <v>-0.11443212091846311</v>
      </c>
      <c r="AA125" s="27">
        <f t="shared" si="303"/>
        <v>0.13322436366496038</v>
      </c>
      <c r="AB125" s="27">
        <f t="shared" si="304"/>
        <v>1.8792242746497267E-2</v>
      </c>
      <c r="AH125" t="str">
        <f t="shared" si="319"/>
        <v>31 Science, engineering and technology associate professionals</v>
      </c>
      <c r="AI125" s="27">
        <f t="shared" si="305"/>
        <v>2.417665907030353E-2</v>
      </c>
      <c r="AJ125" s="27">
        <f t="shared" si="305"/>
        <v>4.0806917060282416E-2</v>
      </c>
      <c r="AK125" s="27">
        <f t="shared" si="305"/>
        <v>-2.5443829960999365E-3</v>
      </c>
      <c r="AL125" s="27">
        <f t="shared" si="305"/>
        <v>7.6775672369062187E-2</v>
      </c>
      <c r="AM125" s="27">
        <f t="shared" si="306"/>
        <v>7.423128937296225E-2</v>
      </c>
      <c r="AS125" t="str">
        <f t="shared" si="320"/>
        <v>31 Science, engineering and technology associate professionals</v>
      </c>
      <c r="AT125" s="27">
        <f t="shared" si="307"/>
        <v>-1.7241470987839236E-2</v>
      </c>
      <c r="AU125" s="27">
        <f t="shared" si="307"/>
        <v>4.5012087002172407E-2</v>
      </c>
      <c r="AV125" s="27">
        <f t="shared" si="307"/>
        <v>-0.10247856057304899</v>
      </c>
      <c r="AW125" s="27">
        <f t="shared" si="307"/>
        <v>-5.6976433681006911E-3</v>
      </c>
      <c r="AX125" s="27">
        <f t="shared" si="308"/>
        <v>-0.10817620394114968</v>
      </c>
      <c r="BD125" t="str">
        <f t="shared" si="321"/>
        <v>31 Science, engineering and technology associate professionals</v>
      </c>
      <c r="BE125" s="27">
        <f t="shared" si="309"/>
        <v>8.8532448053065371E-2</v>
      </c>
      <c r="BF125" s="27">
        <f t="shared" si="309"/>
        <v>7.0335265414337877E-2</v>
      </c>
      <c r="BG125" s="27">
        <f t="shared" si="309"/>
        <v>-0.20068201247454576</v>
      </c>
      <c r="BH125" s="27">
        <f t="shared" si="309"/>
        <v>-0.11212102717638728</v>
      </c>
      <c r="BI125" s="27">
        <f t="shared" si="310"/>
        <v>-0.31280303965093303</v>
      </c>
      <c r="BO125" t="str">
        <f t="shared" si="322"/>
        <v>31 Science, engineering and technology associate professionals</v>
      </c>
      <c r="BP125" s="27">
        <f t="shared" si="311"/>
        <v>0.11853858833853348</v>
      </c>
      <c r="BQ125" s="27">
        <f t="shared" si="311"/>
        <v>2.2014481482137027E-2</v>
      </c>
      <c r="BR125" s="27">
        <f t="shared" si="311"/>
        <v>-0.10250773407540392</v>
      </c>
      <c r="BS125" s="27">
        <f t="shared" si="311"/>
        <v>-3.6533299429477362E-2</v>
      </c>
      <c r="BT125" s="27">
        <f t="shared" si="312"/>
        <v>-0.13904103350488128</v>
      </c>
      <c r="BZ125" t="str">
        <f t="shared" si="323"/>
        <v>31 Science, engineering and technology associate professionals</v>
      </c>
      <c r="CA125" s="68">
        <f t="shared" si="313"/>
        <v>7.4357155048734136E-2</v>
      </c>
      <c r="CB125" s="68">
        <f t="shared" si="313"/>
        <v>8.6143771520908574E-2</v>
      </c>
      <c r="CC125" s="68">
        <f t="shared" si="313"/>
        <v>-0.17357188134981877</v>
      </c>
      <c r="CD125" s="68">
        <f t="shared" si="313"/>
        <v>-0.11259783507422333</v>
      </c>
      <c r="CE125" s="68">
        <f t="shared" si="314"/>
        <v>-0.2861697164240421</v>
      </c>
      <c r="CK125" t="str">
        <f t="shared" si="324"/>
        <v>31 Science, engineering and technology associate professionals</v>
      </c>
      <c r="CL125" s="68">
        <f t="shared" si="315"/>
        <v>3.3478410390265251E-2</v>
      </c>
      <c r="CM125" s="68">
        <f t="shared" si="315"/>
        <v>5.3188141447396947E-2</v>
      </c>
      <c r="CN125" s="68">
        <f t="shared" si="315"/>
        <v>-4.8009381021332204E-2</v>
      </c>
      <c r="CO125" s="68">
        <f t="shared" si="315"/>
        <v>2.5385824818694724E-2</v>
      </c>
      <c r="CP125" s="68">
        <f t="shared" si="316"/>
        <v>-2.2623556202637479E-2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7.7247134603023217E-3</v>
      </c>
      <c r="C126" s="27">
        <f t="shared" si="299"/>
        <v>-2.3837297637087987E-3</v>
      </c>
      <c r="D126" s="27">
        <f t="shared" si="299"/>
        <v>8.6656328401486168E-3</v>
      </c>
      <c r="E126" s="27">
        <f t="shared" si="299"/>
        <v>2.7433584027490226E-2</v>
      </c>
      <c r="F126" s="27">
        <f t="shared" si="300"/>
        <v>3.6099216867638839E-2</v>
      </c>
      <c r="L126" t="str">
        <f t="shared" si="317"/>
        <v>32 Health and social care associate professionals</v>
      </c>
      <c r="M126" s="27">
        <f t="shared" si="301"/>
        <v>0.25399340814435506</v>
      </c>
      <c r="N126" s="27">
        <f t="shared" si="301"/>
        <v>1.2864980535587267E-2</v>
      </c>
      <c r="O126" s="27">
        <f t="shared" si="301"/>
        <v>0.20260734747988796</v>
      </c>
      <c r="P126" s="27">
        <f t="shared" si="301"/>
        <v>0.65604334104481932</v>
      </c>
      <c r="Q126" s="27">
        <f t="shared" si="302"/>
        <v>0.85865068852470727</v>
      </c>
      <c r="W126" t="str">
        <f t="shared" si="318"/>
        <v>32 Health and social care associate professionals</v>
      </c>
      <c r="X126" s="27">
        <f t="shared" si="303"/>
        <v>0.23155902039401588</v>
      </c>
      <c r="Y126" s="27">
        <f t="shared" si="303"/>
        <v>0.17526546620582195</v>
      </c>
      <c r="Z126" s="27">
        <f t="shared" si="303"/>
        <v>0.17986428896687334</v>
      </c>
      <c r="AA126" s="27">
        <f t="shared" si="303"/>
        <v>0.38694184728725856</v>
      </c>
      <c r="AB126" s="27">
        <f t="shared" si="304"/>
        <v>0.5668061362541319</v>
      </c>
      <c r="AH126" t="str">
        <f t="shared" si="319"/>
        <v>32 Health and social care associate professionals</v>
      </c>
      <c r="AI126" s="27">
        <f t="shared" si="305"/>
        <v>-0.11113832022972314</v>
      </c>
      <c r="AJ126" s="27">
        <f t="shared" si="305"/>
        <v>4.8405652221552353E-2</v>
      </c>
      <c r="AK126" s="27">
        <f t="shared" si="305"/>
        <v>-0.22481664751213126</v>
      </c>
      <c r="AL126" s="27">
        <f t="shared" si="305"/>
        <v>-0.26197523996311117</v>
      </c>
      <c r="AM126" s="27">
        <f t="shared" si="306"/>
        <v>-0.48679188747524244</v>
      </c>
      <c r="AS126" t="str">
        <f t="shared" si="320"/>
        <v>32 Health and social care associate professionals</v>
      </c>
      <c r="AT126" s="27">
        <f t="shared" si="307"/>
        <v>1.4839861245068336E-2</v>
      </c>
      <c r="AU126" s="27">
        <f t="shared" si="307"/>
        <v>3.8139485690221075E-2</v>
      </c>
      <c r="AV126" s="27">
        <f t="shared" si="307"/>
        <v>-1.3733502192607494E-2</v>
      </c>
      <c r="AW126" s="27">
        <f t="shared" si="307"/>
        <v>2.5791072452975961E-2</v>
      </c>
      <c r="AX126" s="27">
        <f t="shared" si="308"/>
        <v>1.2057570260368466E-2</v>
      </c>
      <c r="BD126" t="str">
        <f t="shared" si="321"/>
        <v>32 Health and social care associate professionals</v>
      </c>
      <c r="BE126" s="27">
        <f t="shared" si="309"/>
        <v>0.28235554232978277</v>
      </c>
      <c r="BF126" s="27">
        <f t="shared" si="309"/>
        <v>-6.0400037641187287E-2</v>
      </c>
      <c r="BG126" s="27">
        <f t="shared" si="309"/>
        <v>4.3358535060392889E-2</v>
      </c>
      <c r="BH126" s="27">
        <f t="shared" si="309"/>
        <v>4.1810822073883092E-2</v>
      </c>
      <c r="BI126" s="27">
        <f t="shared" si="310"/>
        <v>8.516935713427598E-2</v>
      </c>
      <c r="BO126" t="str">
        <f t="shared" si="322"/>
        <v>32 Health and social care associate professionals</v>
      </c>
      <c r="BP126" s="27">
        <f t="shared" si="311"/>
        <v>0.15694520384610344</v>
      </c>
      <c r="BQ126" s="27">
        <f t="shared" si="311"/>
        <v>-0.15754540480347456</v>
      </c>
      <c r="BR126" s="27">
        <f t="shared" si="311"/>
        <v>3.4135332869259516E-3</v>
      </c>
      <c r="BS126" s="27">
        <f t="shared" si="311"/>
        <v>-0.14671270523749846</v>
      </c>
      <c r="BT126" s="27">
        <f t="shared" si="312"/>
        <v>-0.14329917195057251</v>
      </c>
      <c r="BZ126" t="str">
        <f t="shared" si="323"/>
        <v>32 Health and social care associate professionals</v>
      </c>
      <c r="CA126" s="68">
        <f t="shared" si="313"/>
        <v>6.8087667839429322E-3</v>
      </c>
      <c r="CB126" s="68">
        <f t="shared" si="313"/>
        <v>-4.9651556451794393E-2</v>
      </c>
      <c r="CC126" s="68">
        <f t="shared" si="313"/>
        <v>-5.2702468734629859E-2</v>
      </c>
      <c r="CD126" s="68">
        <f t="shared" si="313"/>
        <v>-8.5268939472741653E-2</v>
      </c>
      <c r="CE126" s="68">
        <f t="shared" si="314"/>
        <v>-0.13797140820737153</v>
      </c>
      <c r="CK126" t="str">
        <f t="shared" si="324"/>
        <v>32 Health and social care associate professionals</v>
      </c>
      <c r="CL126" s="68">
        <f t="shared" si="315"/>
        <v>8.0179383003600932E-3</v>
      </c>
      <c r="CM126" s="68">
        <f t="shared" si="315"/>
        <v>1.0546916197390108E-2</v>
      </c>
      <c r="CN126" s="68">
        <f t="shared" si="315"/>
        <v>-1.8318111809365004E-2</v>
      </c>
      <c r="CO126" s="68">
        <f t="shared" si="315"/>
        <v>-2.931844731148818E-3</v>
      </c>
      <c r="CP126" s="68">
        <f t="shared" si="316"/>
        <v>-2.1249956540513822E-2</v>
      </c>
    </row>
    <row r="127" spans="1:94" x14ac:dyDescent="0.2">
      <c r="A127" t="str">
        <f t="shared" si="298"/>
        <v>33 Protective service occupations</v>
      </c>
      <c r="B127" s="27">
        <f t="shared" si="299"/>
        <v>3.5828992686291108E-3</v>
      </c>
      <c r="C127" s="27">
        <f t="shared" si="299"/>
        <v>-1.3042942508874212E-3</v>
      </c>
      <c r="D127" s="27">
        <f t="shared" si="299"/>
        <v>7.8449475008527461E-3</v>
      </c>
      <c r="E127" s="27">
        <f t="shared" si="299"/>
        <v>1.7154591300789026E-2</v>
      </c>
      <c r="F127" s="27">
        <f t="shared" si="300"/>
        <v>2.4999538801641772E-2</v>
      </c>
      <c r="L127" t="str">
        <f t="shared" si="317"/>
        <v>33 Protective service occupations</v>
      </c>
      <c r="M127" s="27">
        <f t="shared" si="301"/>
        <v>4.3775076775193128E-2</v>
      </c>
      <c r="N127" s="27">
        <f t="shared" si="301"/>
        <v>-1.358515099666896E-2</v>
      </c>
      <c r="O127" s="27">
        <f t="shared" si="301"/>
        <v>8.8544667131128768E-2</v>
      </c>
      <c r="P127" s="27">
        <f t="shared" si="301"/>
        <v>0.18945884675664287</v>
      </c>
      <c r="Q127" s="27">
        <f t="shared" si="302"/>
        <v>0.27800351388777167</v>
      </c>
      <c r="W127" t="str">
        <f t="shared" si="318"/>
        <v>33 Protective service occupations</v>
      </c>
      <c r="X127" s="27">
        <f t="shared" si="303"/>
        <v>1.2746754607590671E-2</v>
      </c>
      <c r="Y127" s="27">
        <f t="shared" si="303"/>
        <v>0.10898298393511074</v>
      </c>
      <c r="Z127" s="27">
        <f t="shared" si="303"/>
        <v>0.21726917788846001</v>
      </c>
      <c r="AA127" s="27">
        <f t="shared" si="303"/>
        <v>0.43247820969011375</v>
      </c>
      <c r="AB127" s="27">
        <f t="shared" si="304"/>
        <v>0.64974738757857375</v>
      </c>
      <c r="AH127" t="str">
        <f t="shared" si="319"/>
        <v>33 Protective service occupations</v>
      </c>
      <c r="AI127" s="27">
        <f t="shared" si="305"/>
        <v>1.1438541744646147E-2</v>
      </c>
      <c r="AJ127" s="27">
        <f t="shared" si="305"/>
        <v>2.902198758750385E-2</v>
      </c>
      <c r="AK127" s="27">
        <f t="shared" si="305"/>
        <v>5.9841640500652299E-2</v>
      </c>
      <c r="AL127" s="27">
        <f t="shared" si="305"/>
        <v>0.11262890122827857</v>
      </c>
      <c r="AM127" s="27">
        <f t="shared" si="306"/>
        <v>0.17247054172893087</v>
      </c>
      <c r="AS127" t="str">
        <f t="shared" si="320"/>
        <v>33 Protective service occupations</v>
      </c>
      <c r="AT127" s="27">
        <f t="shared" si="307"/>
        <v>-2.0796137255719688E-2</v>
      </c>
      <c r="AU127" s="27">
        <f t="shared" si="307"/>
        <v>2.0466864586415973E-2</v>
      </c>
      <c r="AV127" s="27">
        <f t="shared" si="307"/>
        <v>2.0882999767313642E-2</v>
      </c>
      <c r="AW127" s="27">
        <f t="shared" si="307"/>
        <v>3.9969477410192272E-2</v>
      </c>
      <c r="AX127" s="27">
        <f t="shared" si="308"/>
        <v>6.0852477177505915E-2</v>
      </c>
      <c r="BD127" t="str">
        <f t="shared" si="321"/>
        <v>33 Protective service occupations</v>
      </c>
      <c r="BE127" s="27">
        <f t="shared" si="309"/>
        <v>6.5813051526671329E-2</v>
      </c>
      <c r="BF127" s="27">
        <f t="shared" si="309"/>
        <v>2.7544558977210643E-2</v>
      </c>
      <c r="BG127" s="27">
        <f t="shared" si="309"/>
        <v>0.10375199140029967</v>
      </c>
      <c r="BH127" s="27">
        <f t="shared" si="309"/>
        <v>5.2115327561245928E-2</v>
      </c>
      <c r="BI127" s="27">
        <f t="shared" si="310"/>
        <v>0.1558673189615456</v>
      </c>
      <c r="BO127" t="str">
        <f t="shared" si="322"/>
        <v>33 Protective service occupations</v>
      </c>
      <c r="BP127" s="27">
        <f t="shared" si="311"/>
        <v>7.3062802557942619E-2</v>
      </c>
      <c r="BQ127" s="27">
        <f t="shared" si="311"/>
        <v>-2.0440036809372342E-2</v>
      </c>
      <c r="BR127" s="27">
        <f t="shared" si="311"/>
        <v>0.12791317073536179</v>
      </c>
      <c r="BS127" s="27">
        <f t="shared" si="311"/>
        <v>-6.9135714553520855E-2</v>
      </c>
      <c r="BT127" s="27">
        <f t="shared" si="312"/>
        <v>5.8777456181840937E-2</v>
      </c>
      <c r="BZ127" t="str">
        <f t="shared" si="323"/>
        <v>33 Protective service occupations</v>
      </c>
      <c r="CA127" s="68">
        <f t="shared" si="313"/>
        <v>1.3022962634410551E-2</v>
      </c>
      <c r="CB127" s="68">
        <f t="shared" si="313"/>
        <v>9.7788194010942076E-3</v>
      </c>
      <c r="CC127" s="68">
        <f t="shared" si="313"/>
        <v>3.7396821749255404E-3</v>
      </c>
      <c r="CD127" s="68">
        <f t="shared" si="313"/>
        <v>-0.14273276723713793</v>
      </c>
      <c r="CE127" s="68">
        <f t="shared" si="314"/>
        <v>-0.13899308506221239</v>
      </c>
      <c r="CK127" t="str">
        <f t="shared" si="324"/>
        <v>33 Protective service occupations</v>
      </c>
      <c r="CL127" s="68">
        <f t="shared" si="315"/>
        <v>-1.5952548396065788E-2</v>
      </c>
      <c r="CM127" s="68">
        <f t="shared" si="315"/>
        <v>9.1901915512646176E-3</v>
      </c>
      <c r="CN127" s="68">
        <f t="shared" si="315"/>
        <v>-1.7751099467005357E-2</v>
      </c>
      <c r="CO127" s="68">
        <f t="shared" si="315"/>
        <v>-1.153013591281838E-2</v>
      </c>
      <c r="CP127" s="68">
        <f t="shared" si="316"/>
        <v>-2.9281235379823738E-2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1.7589905408946921E-2</v>
      </c>
      <c r="C128" s="27">
        <f t="shared" si="299"/>
        <v>2.1983745139376315E-4</v>
      </c>
      <c r="D128" s="27">
        <f t="shared" si="299"/>
        <v>9.7758867483385553E-3</v>
      </c>
      <c r="E128" s="27">
        <f t="shared" si="299"/>
        <v>2.5776389148870371E-2</v>
      </c>
      <c r="F128" s="27">
        <f t="shared" si="300"/>
        <v>3.5552275897208926E-2</v>
      </c>
      <c r="L128" t="str">
        <f t="shared" si="317"/>
        <v>34 Culture, media and sports occupations</v>
      </c>
      <c r="M128" s="27">
        <f t="shared" si="301"/>
        <v>0.30215086583725448</v>
      </c>
      <c r="N128" s="27">
        <f t="shared" si="301"/>
        <v>-4.5176025447432044E-3</v>
      </c>
      <c r="O128" s="27">
        <f t="shared" si="301"/>
        <v>0.1049355804896327</v>
      </c>
      <c r="P128" s="27">
        <f t="shared" si="301"/>
        <v>0.42101161059738224</v>
      </c>
      <c r="Q128" s="27">
        <f t="shared" si="302"/>
        <v>0.52594719108701493</v>
      </c>
      <c r="W128" t="str">
        <f t="shared" si="318"/>
        <v>34 Culture, media and sports occupations</v>
      </c>
      <c r="X128" s="27">
        <f t="shared" si="303"/>
        <v>6.6908154173144219E-2</v>
      </c>
      <c r="Y128" s="27">
        <f t="shared" si="303"/>
        <v>9.4279741466158251E-2</v>
      </c>
      <c r="Z128" s="27">
        <f t="shared" si="303"/>
        <v>-9.6184953860022127E-2</v>
      </c>
      <c r="AA128" s="27">
        <f t="shared" si="303"/>
        <v>0.21287116865675015</v>
      </c>
      <c r="AB128" s="27">
        <f t="shared" si="304"/>
        <v>0.11668621479672803</v>
      </c>
      <c r="AH128" t="str">
        <f t="shared" si="319"/>
        <v>34 Culture, media and sports occupations</v>
      </c>
      <c r="AI128" s="27">
        <f t="shared" si="305"/>
        <v>4.4911731327546001E-4</v>
      </c>
      <c r="AJ128" s="27">
        <f t="shared" si="305"/>
        <v>4.6113148541540999E-2</v>
      </c>
      <c r="AK128" s="27">
        <f t="shared" si="305"/>
        <v>-2.5325489995802752E-3</v>
      </c>
      <c r="AL128" s="27">
        <f t="shared" si="305"/>
        <v>9.1988646164347043E-2</v>
      </c>
      <c r="AM128" s="27">
        <f t="shared" si="306"/>
        <v>8.9456097164766768E-2</v>
      </c>
      <c r="AS128" t="str">
        <f t="shared" si="320"/>
        <v>34 Culture, media and sports occupations</v>
      </c>
      <c r="AT128" s="27">
        <f t="shared" si="307"/>
        <v>-1.0505402649196305E-2</v>
      </c>
      <c r="AU128" s="27">
        <f t="shared" si="307"/>
        <v>1.2193694498830732E-2</v>
      </c>
      <c r="AV128" s="27">
        <f t="shared" si="307"/>
        <v>-3.9837978074219904E-2</v>
      </c>
      <c r="AW128" s="27">
        <f t="shared" si="307"/>
        <v>1.0522490858250022E-2</v>
      </c>
      <c r="AX128" s="27">
        <f t="shared" si="308"/>
        <v>-2.9315487215969882E-2</v>
      </c>
      <c r="BD128" t="str">
        <f t="shared" si="321"/>
        <v>34 Culture, media and sports occupations</v>
      </c>
      <c r="BE128" s="27">
        <f t="shared" si="309"/>
        <v>7.0641842552779055E-2</v>
      </c>
      <c r="BF128" s="27">
        <f t="shared" si="309"/>
        <v>2.8088477584645499E-2</v>
      </c>
      <c r="BG128" s="27">
        <f t="shared" si="309"/>
        <v>-6.6665515171604572E-2</v>
      </c>
      <c r="BH128" s="27">
        <f t="shared" si="309"/>
        <v>9.4127859092998256E-2</v>
      </c>
      <c r="BI128" s="27">
        <f t="shared" si="310"/>
        <v>2.7462343921393684E-2</v>
      </c>
      <c r="BO128" t="str">
        <f t="shared" si="322"/>
        <v>34 Culture, media and sports occupations</v>
      </c>
      <c r="BP128" s="27">
        <f t="shared" si="311"/>
        <v>-1.8611352312827956E-2</v>
      </c>
      <c r="BQ128" s="27">
        <f t="shared" si="311"/>
        <v>-5.0520101513544025E-2</v>
      </c>
      <c r="BR128" s="27">
        <f t="shared" si="311"/>
        <v>-6.2566953965167038E-2</v>
      </c>
      <c r="BS128" s="27">
        <f t="shared" si="311"/>
        <v>-8.3568752375060035E-2</v>
      </c>
      <c r="BT128" s="27">
        <f t="shared" si="312"/>
        <v>-0.14613570634022707</v>
      </c>
      <c r="BZ128" t="str">
        <f t="shared" si="323"/>
        <v>34 Culture, media and sports occupations</v>
      </c>
      <c r="CA128" s="68">
        <f t="shared" si="313"/>
        <v>-2.4342287718684463E-2</v>
      </c>
      <c r="CB128" s="68">
        <f t="shared" si="313"/>
        <v>-9.1149726624731309E-3</v>
      </c>
      <c r="CC128" s="68">
        <f t="shared" si="313"/>
        <v>-8.730226727481713E-2</v>
      </c>
      <c r="CD128" s="68">
        <f t="shared" si="313"/>
        <v>-9.387992111606E-2</v>
      </c>
      <c r="CE128" s="68">
        <f t="shared" si="314"/>
        <v>-0.18118218839087713</v>
      </c>
      <c r="CK128" t="str">
        <f t="shared" si="324"/>
        <v>34 Culture, media and sports occupations</v>
      </c>
      <c r="CL128" s="68">
        <f t="shared" si="315"/>
        <v>1.8091056823926172E-2</v>
      </c>
      <c r="CM128" s="68">
        <f t="shared" si="315"/>
        <v>1.2387541561677401E-2</v>
      </c>
      <c r="CN128" s="68">
        <f t="shared" si="315"/>
        <v>-7.4393622931984385E-2</v>
      </c>
      <c r="CO128" s="68">
        <f t="shared" si="315"/>
        <v>-2.9433091196298486E-2</v>
      </c>
      <c r="CP128" s="68">
        <f t="shared" si="316"/>
        <v>-0.10382671412828287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7.0299279445330237E-2</v>
      </c>
      <c r="C129" s="27">
        <f t="shared" si="299"/>
        <v>-1.4058127311308954E-2</v>
      </c>
      <c r="D129" s="27">
        <f t="shared" si="299"/>
        <v>5.887844392065858E-2</v>
      </c>
      <c r="E129" s="27">
        <f t="shared" si="299"/>
        <v>0.16787458261193944</v>
      </c>
      <c r="F129" s="27">
        <f t="shared" si="300"/>
        <v>0.22675302653259802</v>
      </c>
      <c r="L129" t="str">
        <f t="shared" si="317"/>
        <v>35 Business and public service associate professionals</v>
      </c>
      <c r="M129" s="27">
        <f t="shared" si="301"/>
        <v>0.69432001469701454</v>
      </c>
      <c r="N129" s="27">
        <f t="shared" si="301"/>
        <v>-5.6833682451510992E-2</v>
      </c>
      <c r="O129" s="27">
        <f t="shared" si="301"/>
        <v>0.46601528967926908</v>
      </c>
      <c r="P129" s="27">
        <f t="shared" si="301"/>
        <v>1.3080056065839325</v>
      </c>
      <c r="Q129" s="27">
        <f t="shared" si="302"/>
        <v>1.7740208962632016</v>
      </c>
      <c r="W129" t="str">
        <f t="shared" si="318"/>
        <v>35 Business and public service associate professionals</v>
      </c>
      <c r="X129" s="27">
        <f t="shared" si="303"/>
        <v>-1.4789759489979737E-2</v>
      </c>
      <c r="Y129" s="27">
        <f t="shared" si="303"/>
        <v>0.41102692835743593</v>
      </c>
      <c r="Z129" s="27">
        <f t="shared" si="303"/>
        <v>-0.16698744629626816</v>
      </c>
      <c r="AA129" s="27">
        <f t="shared" si="303"/>
        <v>0.22818572684141447</v>
      </c>
      <c r="AB129" s="27">
        <f t="shared" si="304"/>
        <v>6.1198280545146311E-2</v>
      </c>
      <c r="AH129" t="str">
        <f t="shared" si="319"/>
        <v>35 Business and public service associate professionals</v>
      </c>
      <c r="AI129" s="27">
        <f t="shared" si="305"/>
        <v>6.97724991576405E-2</v>
      </c>
      <c r="AJ129" s="27">
        <f t="shared" si="305"/>
        <v>0.18065525241506153</v>
      </c>
      <c r="AK129" s="27">
        <f t="shared" si="305"/>
        <v>-2.3649120747472496E-2</v>
      </c>
      <c r="AL129" s="27">
        <f t="shared" si="305"/>
        <v>0.14540132156672336</v>
      </c>
      <c r="AM129" s="27">
        <f t="shared" si="306"/>
        <v>0.12175220081925087</v>
      </c>
      <c r="AS129" t="str">
        <f t="shared" si="320"/>
        <v>35 Business and public service associate professionals</v>
      </c>
      <c r="AT129" s="27">
        <f t="shared" si="307"/>
        <v>9.3569606505756742E-3</v>
      </c>
      <c r="AU129" s="27">
        <f t="shared" si="307"/>
        <v>0.11796744271902693</v>
      </c>
      <c r="AV129" s="27">
        <f t="shared" si="307"/>
        <v>-4.6079324815434086E-2</v>
      </c>
      <c r="AW129" s="27">
        <f t="shared" si="307"/>
        <v>0.11056779864036148</v>
      </c>
      <c r="AX129" s="27">
        <f t="shared" si="308"/>
        <v>6.4488473824927395E-2</v>
      </c>
      <c r="BD129" t="str">
        <f t="shared" si="321"/>
        <v>35 Business and public service associate professionals</v>
      </c>
      <c r="BE129" s="27">
        <f t="shared" si="309"/>
        <v>0.44147145845005431</v>
      </c>
      <c r="BF129" s="27">
        <f t="shared" si="309"/>
        <v>3.0458968774668804E-2</v>
      </c>
      <c r="BG129" s="27">
        <f t="shared" si="309"/>
        <v>-0.22595340976123657</v>
      </c>
      <c r="BH129" s="27">
        <f t="shared" si="309"/>
        <v>-9.8710868646973982E-2</v>
      </c>
      <c r="BI129" s="27">
        <f t="shared" si="310"/>
        <v>-0.32466427840821055</v>
      </c>
      <c r="BO129" t="str">
        <f t="shared" si="322"/>
        <v>35 Business and public service associate professionals</v>
      </c>
      <c r="BP129" s="27">
        <f t="shared" si="311"/>
        <v>0.23564091488694361</v>
      </c>
      <c r="BQ129" s="27">
        <f t="shared" si="311"/>
        <v>-0.23558448712788715</v>
      </c>
      <c r="BR129" s="27">
        <f t="shared" si="311"/>
        <v>-0.19992817792088546</v>
      </c>
      <c r="BS129" s="27">
        <f t="shared" si="311"/>
        <v>-0.39945495388393137</v>
      </c>
      <c r="BT129" s="27">
        <f t="shared" si="312"/>
        <v>-0.59938313180481684</v>
      </c>
      <c r="BZ129" t="str">
        <f t="shared" si="323"/>
        <v>35 Business and public service associate professionals</v>
      </c>
      <c r="CA129" s="68">
        <f t="shared" si="313"/>
        <v>0.11920797466366007</v>
      </c>
      <c r="CB129" s="68">
        <f t="shared" si="313"/>
        <v>-2.9093080551117367E-2</v>
      </c>
      <c r="CC129" s="68">
        <f t="shared" si="313"/>
        <v>-0.35098869641173325</v>
      </c>
      <c r="CD129" s="68">
        <f t="shared" si="313"/>
        <v>-0.46670320427470458</v>
      </c>
      <c r="CE129" s="68">
        <f t="shared" si="314"/>
        <v>-0.81769190068643782</v>
      </c>
      <c r="CK129" t="str">
        <f t="shared" si="324"/>
        <v>35 Business and public service associate professionals</v>
      </c>
      <c r="CL129" s="68">
        <f t="shared" si="315"/>
        <v>1.6470843946498892E-2</v>
      </c>
      <c r="CM129" s="68">
        <f t="shared" si="315"/>
        <v>8.1233510402673126E-2</v>
      </c>
      <c r="CN129" s="68">
        <f t="shared" si="315"/>
        <v>-0.20715693599827345</v>
      </c>
      <c r="CO129" s="68">
        <f t="shared" si="315"/>
        <v>-2.4445802145843576E-2</v>
      </c>
      <c r="CP129" s="68">
        <f t="shared" si="316"/>
        <v>-0.23160273814411703</v>
      </c>
    </row>
    <row r="130" spans="1:94" x14ac:dyDescent="0.2">
      <c r="A130" t="str">
        <f t="shared" si="298"/>
        <v>41 Administrative occupations</v>
      </c>
      <c r="B130" s="27">
        <f t="shared" si="299"/>
        <v>5.0567691048043428E-2</v>
      </c>
      <c r="C130" s="27">
        <f t="shared" si="299"/>
        <v>8.9910025032853835E-3</v>
      </c>
      <c r="D130" s="27">
        <f t="shared" si="299"/>
        <v>4.9845840379129397E-2</v>
      </c>
      <c r="E130" s="27">
        <f t="shared" si="299"/>
        <v>0.15396954719917366</v>
      </c>
      <c r="F130" s="27">
        <f t="shared" si="300"/>
        <v>0.20381538757830306</v>
      </c>
      <c r="L130" t="str">
        <f t="shared" si="317"/>
        <v>41 Administrative occupations</v>
      </c>
      <c r="M130" s="27">
        <f t="shared" si="301"/>
        <v>0.47952298438866015</v>
      </c>
      <c r="N130" s="27">
        <f t="shared" si="301"/>
        <v>0.13673360082924191</v>
      </c>
      <c r="O130" s="27">
        <f t="shared" si="301"/>
        <v>0.39920583865572024</v>
      </c>
      <c r="P130" s="27">
        <f t="shared" si="301"/>
        <v>1.0540416853820087</v>
      </c>
      <c r="Q130" s="27">
        <f t="shared" si="302"/>
        <v>1.4532475240377289</v>
      </c>
      <c r="W130" t="str">
        <f t="shared" si="318"/>
        <v>41 Administrative occupations</v>
      </c>
      <c r="X130" s="27">
        <f t="shared" si="303"/>
        <v>-0.13239903513993223</v>
      </c>
      <c r="Y130" s="27">
        <f t="shared" si="303"/>
        <v>0.94719080921229271</v>
      </c>
      <c r="Z130" s="27">
        <f t="shared" si="303"/>
        <v>0.10484431862750299</v>
      </c>
      <c r="AA130" s="27">
        <f t="shared" si="303"/>
        <v>0.9473066577002065</v>
      </c>
      <c r="AB130" s="27">
        <f t="shared" si="304"/>
        <v>1.0521509763277095</v>
      </c>
      <c r="AH130" t="str">
        <f t="shared" si="319"/>
        <v>41 Administrative occupations</v>
      </c>
      <c r="AI130" s="27">
        <f t="shared" si="305"/>
        <v>1.0404268757147062E-3</v>
      </c>
      <c r="AJ130" s="27">
        <f t="shared" si="305"/>
        <v>0.37286326159230421</v>
      </c>
      <c r="AK130" s="27">
        <f t="shared" si="305"/>
        <v>-2.69509839827764E-3</v>
      </c>
      <c r="AL130" s="27">
        <f t="shared" si="305"/>
        <v>0.31651528591822142</v>
      </c>
      <c r="AM130" s="27">
        <f t="shared" si="306"/>
        <v>0.31382018751994378</v>
      </c>
      <c r="AS130" t="str">
        <f t="shared" si="320"/>
        <v>41 Administrative occupations</v>
      </c>
      <c r="AT130" s="27">
        <f t="shared" si="307"/>
        <v>-7.0176226605517034E-2</v>
      </c>
      <c r="AU130" s="27">
        <f t="shared" si="307"/>
        <v>0.35629384898386141</v>
      </c>
      <c r="AV130" s="27">
        <f t="shared" si="307"/>
        <v>-4.6298435684799744E-2</v>
      </c>
      <c r="AW130" s="27">
        <f t="shared" si="307"/>
        <v>0.29158757635014054</v>
      </c>
      <c r="AX130" s="27">
        <f t="shared" si="308"/>
        <v>0.2452891406653408</v>
      </c>
      <c r="BD130" t="str">
        <f t="shared" si="321"/>
        <v>41 Administrative occupations</v>
      </c>
      <c r="BE130" s="27">
        <f t="shared" si="309"/>
        <v>0.27956337016051069</v>
      </c>
      <c r="BF130" s="27">
        <f t="shared" si="309"/>
        <v>5.7468051409953702E-2</v>
      </c>
      <c r="BG130" s="27">
        <f t="shared" si="309"/>
        <v>-0.5745680076474784</v>
      </c>
      <c r="BH130" s="27">
        <f t="shared" si="309"/>
        <v>-0.63702012887278059</v>
      </c>
      <c r="BI130" s="27">
        <f t="shared" si="310"/>
        <v>-1.211588136520259</v>
      </c>
      <c r="BO130" t="str">
        <f t="shared" si="322"/>
        <v>41 Administrative occupations</v>
      </c>
      <c r="BP130" s="27">
        <f t="shared" si="311"/>
        <v>0.22234553678140845</v>
      </c>
      <c r="BQ130" s="27">
        <f t="shared" si="311"/>
        <v>-0.63161205566080092</v>
      </c>
      <c r="BR130" s="27">
        <f t="shared" si="311"/>
        <v>-0.56029697660742972</v>
      </c>
      <c r="BS130" s="27">
        <f t="shared" si="311"/>
        <v>-1.5277288324601486</v>
      </c>
      <c r="BT130" s="27">
        <f t="shared" si="312"/>
        <v>-2.0880258090675783</v>
      </c>
      <c r="BZ130" t="str">
        <f t="shared" si="323"/>
        <v>41 Administrative occupations</v>
      </c>
      <c r="CA130" s="68">
        <f t="shared" si="313"/>
        <v>-0.57344854958965508</v>
      </c>
      <c r="CB130" s="68">
        <f t="shared" si="313"/>
        <v>-0.28749376045554254</v>
      </c>
      <c r="CC130" s="68">
        <f t="shared" si="313"/>
        <v>-0.8657267405506035</v>
      </c>
      <c r="CD130" s="68">
        <f t="shared" si="313"/>
        <v>-1.3059844394320201</v>
      </c>
      <c r="CE130" s="68">
        <f t="shared" si="314"/>
        <v>-2.1717111799826236</v>
      </c>
      <c r="CK130" t="str">
        <f t="shared" si="324"/>
        <v>41 Administrative occupations</v>
      </c>
      <c r="CL130" s="68">
        <f t="shared" si="315"/>
        <v>-0.19525000644872303</v>
      </c>
      <c r="CM130" s="68">
        <f t="shared" si="315"/>
        <v>0.16746700531495051</v>
      </c>
      <c r="CN130" s="68">
        <f t="shared" si="315"/>
        <v>-0.44761681691712929</v>
      </c>
      <c r="CO130" s="68">
        <f t="shared" si="315"/>
        <v>-0.19468942680038204</v>
      </c>
      <c r="CP130" s="68">
        <f t="shared" si="316"/>
        <v>-0.64230624371751133</v>
      </c>
    </row>
    <row r="131" spans="1:94" x14ac:dyDescent="0.2">
      <c r="A131" t="str">
        <f t="shared" si="298"/>
        <v>42 Secretarial and related occupations</v>
      </c>
      <c r="B131" s="27">
        <f t="shared" si="299"/>
        <v>3.0769351223533629E-3</v>
      </c>
      <c r="C131" s="27">
        <f t="shared" si="299"/>
        <v>2.2117673781389957E-3</v>
      </c>
      <c r="D131" s="27">
        <f t="shared" si="299"/>
        <v>8.197652438458462E-3</v>
      </c>
      <c r="E131" s="27">
        <f t="shared" si="299"/>
        <v>1.7048895905625926E-2</v>
      </c>
      <c r="F131" s="27">
        <f t="shared" si="300"/>
        <v>2.5246548344084387E-2</v>
      </c>
      <c r="L131" t="str">
        <f t="shared" si="317"/>
        <v>42 Secretarial and related occupations</v>
      </c>
      <c r="M131" s="27">
        <f t="shared" si="301"/>
        <v>6.1132173169310217E-2</v>
      </c>
      <c r="N131" s="27">
        <f t="shared" si="301"/>
        <v>3.563533724337048E-2</v>
      </c>
      <c r="O131" s="27">
        <f t="shared" si="301"/>
        <v>0.12516456717015262</v>
      </c>
      <c r="P131" s="27">
        <f t="shared" si="301"/>
        <v>-1.1982605606199292E-2</v>
      </c>
      <c r="Q131" s="27">
        <f t="shared" si="302"/>
        <v>0.11318196156395333</v>
      </c>
      <c r="W131" t="str">
        <f t="shared" si="318"/>
        <v>42 Secretarial and related occupations</v>
      </c>
      <c r="X131" s="27">
        <f t="shared" si="303"/>
        <v>-3.5779598353006814E-2</v>
      </c>
      <c r="Y131" s="27">
        <f t="shared" si="303"/>
        <v>0.1512213432186329</v>
      </c>
      <c r="Z131" s="27">
        <f t="shared" si="303"/>
        <v>0.3490390967400131</v>
      </c>
      <c r="AA131" s="27">
        <f t="shared" si="303"/>
        <v>0.43536127365561672</v>
      </c>
      <c r="AB131" s="27">
        <f t="shared" si="304"/>
        <v>0.78440037039562982</v>
      </c>
      <c r="AH131" t="str">
        <f t="shared" si="319"/>
        <v>42 Secretarial and related occupations</v>
      </c>
      <c r="AI131" s="27">
        <f t="shared" si="305"/>
        <v>-4.062660712851246E-2</v>
      </c>
      <c r="AJ131" s="27">
        <f t="shared" si="305"/>
        <v>8.0574070163737577E-2</v>
      </c>
      <c r="AK131" s="27">
        <f t="shared" si="305"/>
        <v>9.9161760326077764E-2</v>
      </c>
      <c r="AL131" s="27">
        <f t="shared" si="305"/>
        <v>4.3871023495067329E-2</v>
      </c>
      <c r="AM131" s="27">
        <f t="shared" si="306"/>
        <v>0.14303278382114509</v>
      </c>
      <c r="AS131" t="str">
        <f t="shared" si="320"/>
        <v>42 Secretarial and related occupations</v>
      </c>
      <c r="AT131" s="27">
        <f t="shared" si="307"/>
        <v>-5.8357483087919049E-2</v>
      </c>
      <c r="AU131" s="27">
        <f t="shared" si="307"/>
        <v>6.3028703999373326E-2</v>
      </c>
      <c r="AV131" s="27">
        <f t="shared" si="307"/>
        <v>5.5955436223185773E-2</v>
      </c>
      <c r="AW131" s="27">
        <f t="shared" si="307"/>
        <v>1.8880749578504719E-2</v>
      </c>
      <c r="AX131" s="27">
        <f t="shared" si="308"/>
        <v>7.4836185801690491E-2</v>
      </c>
      <c r="BD131" t="str">
        <f t="shared" si="321"/>
        <v>42 Secretarial and related occupations</v>
      </c>
      <c r="BE131" s="27">
        <f t="shared" si="309"/>
        <v>-4.7736687586669158E-2</v>
      </c>
      <c r="BF131" s="27">
        <f t="shared" si="309"/>
        <v>-7.7551857106225475E-2</v>
      </c>
      <c r="BG131" s="27">
        <f t="shared" si="309"/>
        <v>0.10312953615371612</v>
      </c>
      <c r="BH131" s="27">
        <f t="shared" si="309"/>
        <v>-0.76756581198960405</v>
      </c>
      <c r="BI131" s="27">
        <f t="shared" si="310"/>
        <v>-0.66443627583588794</v>
      </c>
      <c r="BO131" t="str">
        <f t="shared" si="322"/>
        <v>42 Secretarial and related occupations</v>
      </c>
      <c r="BP131" s="27">
        <f t="shared" si="311"/>
        <v>-0.30304023146705372</v>
      </c>
      <c r="BQ131" s="27">
        <f t="shared" si="311"/>
        <v>-0.238769878480245</v>
      </c>
      <c r="BR131" s="27">
        <f t="shared" si="311"/>
        <v>-0.16117882754601554</v>
      </c>
      <c r="BS131" s="27">
        <f t="shared" si="311"/>
        <v>-0.72978528303393908</v>
      </c>
      <c r="BT131" s="27">
        <f t="shared" si="312"/>
        <v>-0.89096411057995462</v>
      </c>
      <c r="BZ131" t="str">
        <f t="shared" si="323"/>
        <v>42 Secretarial and related occupations</v>
      </c>
      <c r="CA131" s="68">
        <f t="shared" si="313"/>
        <v>-9.2632468980812677E-2</v>
      </c>
      <c r="CB131" s="68">
        <f t="shared" si="313"/>
        <v>-0.22971032640051869</v>
      </c>
      <c r="CC131" s="68">
        <f t="shared" si="313"/>
        <v>-0.18803483073719052</v>
      </c>
      <c r="CD131" s="68">
        <f t="shared" si="313"/>
        <v>-0.714216532161569</v>
      </c>
      <c r="CE131" s="68">
        <f t="shared" si="314"/>
        <v>-0.9022513628987594</v>
      </c>
      <c r="CK131" t="str">
        <f t="shared" si="324"/>
        <v>42 Secretarial and related occupations</v>
      </c>
      <c r="CL131" s="68">
        <f t="shared" si="315"/>
        <v>-5.2781625981740521E-2</v>
      </c>
      <c r="CM131" s="68">
        <f t="shared" si="315"/>
        <v>6.2497693228736551E-2</v>
      </c>
      <c r="CN131" s="68">
        <f t="shared" si="315"/>
        <v>-3.8344342200463621E-2</v>
      </c>
      <c r="CO131" s="68">
        <f t="shared" si="315"/>
        <v>-9.3786024482212405E-2</v>
      </c>
      <c r="CP131" s="68">
        <f t="shared" si="316"/>
        <v>-0.13213036668267603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3.2178900832124172E-3</v>
      </c>
      <c r="C132" s="27">
        <f t="shared" si="299"/>
        <v>-1.6207676534643854E-3</v>
      </c>
      <c r="D132" s="27">
        <f t="shared" si="299"/>
        <v>1.7810498940284813E-3</v>
      </c>
      <c r="E132" s="27">
        <f t="shared" si="299"/>
        <v>5.9241120879680205E-3</v>
      </c>
      <c r="F132" s="27">
        <f t="shared" si="300"/>
        <v>7.7051619819965018E-3</v>
      </c>
      <c r="L132" t="str">
        <f t="shared" si="317"/>
        <v>51 Skilled agricultural and related trades</v>
      </c>
      <c r="M132" s="27">
        <f t="shared" si="301"/>
        <v>-4.0538370581960012E-3</v>
      </c>
      <c r="N132" s="27">
        <f t="shared" si="301"/>
        <v>-8.7419458975374065E-3</v>
      </c>
      <c r="O132" s="27">
        <f t="shared" si="301"/>
        <v>9.9709803399673433E-3</v>
      </c>
      <c r="P132" s="27">
        <f t="shared" si="301"/>
        <v>2.607319447948081E-2</v>
      </c>
      <c r="Q132" s="27">
        <f t="shared" si="302"/>
        <v>3.6044174819448153E-2</v>
      </c>
      <c r="W132" t="str">
        <f t="shared" si="318"/>
        <v>51 Skilled agricultural and related trades</v>
      </c>
      <c r="X132" s="27">
        <f t="shared" si="303"/>
        <v>-9.3478862578171007E-2</v>
      </c>
      <c r="Y132" s="27">
        <f t="shared" si="303"/>
        <v>-1.4793494200612434E-2</v>
      </c>
      <c r="Z132" s="27">
        <f t="shared" si="303"/>
        <v>6.1112453698129732E-2</v>
      </c>
      <c r="AA132" s="27">
        <f t="shared" si="303"/>
        <v>0.15879667614295162</v>
      </c>
      <c r="AB132" s="27">
        <f t="shared" si="304"/>
        <v>0.21990912984108135</v>
      </c>
      <c r="AH132" t="str">
        <f t="shared" si="319"/>
        <v>51 Skilled agricultural and related trades</v>
      </c>
      <c r="AI132" s="27">
        <f t="shared" si="305"/>
        <v>-2.2551309711531492E-2</v>
      </c>
      <c r="AJ132" s="27">
        <f t="shared" si="305"/>
        <v>-1.2699796922595818E-2</v>
      </c>
      <c r="AK132" s="27">
        <f t="shared" si="305"/>
        <v>2.9632697495642596E-2</v>
      </c>
      <c r="AL132" s="27">
        <f t="shared" si="305"/>
        <v>5.8952040312970522E-2</v>
      </c>
      <c r="AM132" s="27">
        <f t="shared" si="306"/>
        <v>8.8584737808613118E-2</v>
      </c>
      <c r="AS132" t="str">
        <f t="shared" si="320"/>
        <v>51 Skilled agricultural and related trades</v>
      </c>
      <c r="AT132" s="27">
        <f t="shared" si="307"/>
        <v>-7.5009941068146291E-2</v>
      </c>
      <c r="AU132" s="27">
        <f t="shared" si="307"/>
        <v>-4.2430984274433592E-2</v>
      </c>
      <c r="AV132" s="27">
        <f t="shared" si="307"/>
        <v>4.1394087468584861E-2</v>
      </c>
      <c r="AW132" s="27">
        <f t="shared" si="307"/>
        <v>0.1226364622564653</v>
      </c>
      <c r="AX132" s="27">
        <f t="shared" si="308"/>
        <v>0.16403054972505016</v>
      </c>
      <c r="BD132" t="str">
        <f t="shared" si="321"/>
        <v>51 Skilled agricultural and related trades</v>
      </c>
      <c r="BE132" s="27">
        <f t="shared" si="309"/>
        <v>-5.5032026155321656E-2</v>
      </c>
      <c r="BF132" s="27">
        <f t="shared" si="309"/>
        <v>-0.12780086108841354</v>
      </c>
      <c r="BG132" s="27">
        <f t="shared" si="309"/>
        <v>1.962280993025417E-2</v>
      </c>
      <c r="BH132" s="27">
        <f t="shared" si="309"/>
        <v>2.0283338786204863E-2</v>
      </c>
      <c r="BI132" s="27">
        <f t="shared" si="310"/>
        <v>3.9906148716459033E-2</v>
      </c>
      <c r="BO132" t="str">
        <f t="shared" si="322"/>
        <v>51 Skilled agricultural and related trades</v>
      </c>
      <c r="BP132" s="27">
        <f t="shared" si="311"/>
        <v>-8.0593057803561519E-2</v>
      </c>
      <c r="BQ132" s="27">
        <f t="shared" si="311"/>
        <v>-0.25171658753166426</v>
      </c>
      <c r="BR132" s="27">
        <f t="shared" si="311"/>
        <v>4.2350939056062131E-2</v>
      </c>
      <c r="BS132" s="27">
        <f t="shared" si="311"/>
        <v>-4.782244907286759E-2</v>
      </c>
      <c r="BT132" s="27">
        <f t="shared" si="312"/>
        <v>-5.4715100168054587E-3</v>
      </c>
      <c r="BZ132" t="str">
        <f t="shared" si="323"/>
        <v>51 Skilled agricultural and related trades</v>
      </c>
      <c r="CA132" s="68">
        <f t="shared" si="313"/>
        <v>-0.16394439227491997</v>
      </c>
      <c r="CB132" s="68">
        <f t="shared" si="313"/>
        <v>-4.1733711230607984E-2</v>
      </c>
      <c r="CC132" s="68">
        <f t="shared" si="313"/>
        <v>-1.3612897002232782E-2</v>
      </c>
      <c r="CD132" s="68">
        <f t="shared" si="313"/>
        <v>3.8782982956620526E-2</v>
      </c>
      <c r="CE132" s="68">
        <f t="shared" si="314"/>
        <v>2.5170085954387744E-2</v>
      </c>
      <c r="CK132" t="str">
        <f t="shared" si="324"/>
        <v>51 Skilled agricultural and related trades</v>
      </c>
      <c r="CL132" s="68">
        <f t="shared" si="315"/>
        <v>-0.212532702532372</v>
      </c>
      <c r="CM132" s="68">
        <f t="shared" si="315"/>
        <v>-0.13457237666588917</v>
      </c>
      <c r="CN132" s="68">
        <f t="shared" si="315"/>
        <v>-0.13218472410723148</v>
      </c>
      <c r="CO132" s="68">
        <f t="shared" si="315"/>
        <v>-0.20018934364429894</v>
      </c>
      <c r="CP132" s="68">
        <f t="shared" si="316"/>
        <v>-0.33237406775153044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1.4153600211946381E-3</v>
      </c>
      <c r="C133" s="27">
        <f t="shared" si="299"/>
        <v>-2.3469044492929929E-3</v>
      </c>
      <c r="D133" s="27">
        <f t="shared" si="299"/>
        <v>1.654290160949169E-3</v>
      </c>
      <c r="E133" s="27">
        <f t="shared" si="299"/>
        <v>3.8374557871775818E-3</v>
      </c>
      <c r="F133" s="27">
        <f t="shared" si="300"/>
        <v>5.4917459481267509E-3</v>
      </c>
      <c r="L133" t="str">
        <f t="shared" si="317"/>
        <v>52 Skilled metal, electrical and electronic trades</v>
      </c>
      <c r="M133" s="27">
        <f t="shared" si="301"/>
        <v>6.7826486171217559E-2</v>
      </c>
      <c r="N133" s="27">
        <f t="shared" si="301"/>
        <v>-7.5397977487811157E-2</v>
      </c>
      <c r="O133" s="27">
        <f t="shared" si="301"/>
        <v>0.14250345544908685</v>
      </c>
      <c r="P133" s="27">
        <f t="shared" si="301"/>
        <v>0.2194450754809103</v>
      </c>
      <c r="Q133" s="27">
        <f t="shared" si="302"/>
        <v>0.36194853092999713</v>
      </c>
      <c r="W133" t="str">
        <f t="shared" si="318"/>
        <v>52 Skilled metal, electrical and electronic trades</v>
      </c>
      <c r="X133" s="27">
        <f t="shared" si="303"/>
        <v>-1.241716372469015E-2</v>
      </c>
      <c r="Y133" s="27">
        <f t="shared" si="303"/>
        <v>-0.1308556805252763</v>
      </c>
      <c r="Z133" s="27">
        <f t="shared" si="303"/>
        <v>0.13672080155626209</v>
      </c>
      <c r="AA133" s="27">
        <f t="shared" si="303"/>
        <v>0.15973458712866428</v>
      </c>
      <c r="AB133" s="27">
        <f t="shared" si="304"/>
        <v>0.29645538868492638</v>
      </c>
      <c r="AH133" t="str">
        <f t="shared" si="319"/>
        <v>52 Skilled metal, electrical and electronic trades</v>
      </c>
      <c r="AI133" s="27">
        <f t="shared" si="305"/>
        <v>-1.6866842860334852E-2</v>
      </c>
      <c r="AJ133" s="27">
        <f t="shared" si="305"/>
        <v>-4.2207663625843106E-2</v>
      </c>
      <c r="AK133" s="27">
        <f t="shared" si="305"/>
        <v>2.8314685128939365E-2</v>
      </c>
      <c r="AL133" s="27">
        <f t="shared" si="305"/>
        <v>6.2049281044207538E-2</v>
      </c>
      <c r="AM133" s="27">
        <f t="shared" si="306"/>
        <v>9.0363966173146903E-2</v>
      </c>
      <c r="AS133" t="str">
        <f t="shared" si="320"/>
        <v>52 Skilled metal, electrical and electronic trades</v>
      </c>
      <c r="AT133" s="27">
        <f t="shared" si="307"/>
        <v>-0.11924884682233405</v>
      </c>
      <c r="AU133" s="27">
        <f t="shared" si="307"/>
        <v>-0.13087248376062433</v>
      </c>
      <c r="AV133" s="27">
        <f t="shared" si="307"/>
        <v>5.1130239857259729E-2</v>
      </c>
      <c r="AW133" s="27">
        <f t="shared" si="307"/>
        <v>0.11796554276718996</v>
      </c>
      <c r="AX133" s="27">
        <f t="shared" si="308"/>
        <v>0.16909578262444969</v>
      </c>
      <c r="BD133" t="str">
        <f t="shared" si="321"/>
        <v>52 Skilled metal, electrical and electronic trades</v>
      </c>
      <c r="BE133" s="27">
        <f t="shared" si="309"/>
        <v>0.52196977669402322</v>
      </c>
      <c r="BF133" s="27">
        <f t="shared" si="309"/>
        <v>-0.97013475823716622</v>
      </c>
      <c r="BG133" s="27">
        <f t="shared" si="309"/>
        <v>4.0200321374758374E-2</v>
      </c>
      <c r="BH133" s="27">
        <f t="shared" si="309"/>
        <v>-0.14480052147076794</v>
      </c>
      <c r="BI133" s="27">
        <f t="shared" si="310"/>
        <v>-0.10460020009600957</v>
      </c>
      <c r="BO133" t="str">
        <f t="shared" si="322"/>
        <v>52 Skilled metal, electrical and electronic trades</v>
      </c>
      <c r="BP133" s="27">
        <f t="shared" si="311"/>
        <v>0.19141031021842903</v>
      </c>
      <c r="BQ133" s="27">
        <f t="shared" si="311"/>
        <v>-0.73726424192077333</v>
      </c>
      <c r="BR133" s="27">
        <f t="shared" si="311"/>
        <v>-4.7734153873362661E-2</v>
      </c>
      <c r="BS133" s="27">
        <f t="shared" si="311"/>
        <v>-0.43240157260901713</v>
      </c>
      <c r="BT133" s="27">
        <f t="shared" si="312"/>
        <v>-0.48013572648237979</v>
      </c>
      <c r="BZ133" t="str">
        <f t="shared" si="323"/>
        <v>52 Skilled metal, electrical and electronic trades</v>
      </c>
      <c r="CA133" s="68">
        <f t="shared" si="313"/>
        <v>-0.19494552681003063</v>
      </c>
      <c r="CB133" s="68">
        <f t="shared" si="313"/>
        <v>-0.20212725475200277</v>
      </c>
      <c r="CC133" s="68">
        <f t="shared" si="313"/>
        <v>-0.27721927087937592</v>
      </c>
      <c r="CD133" s="68">
        <f t="shared" si="313"/>
        <v>-0.57200651239865974</v>
      </c>
      <c r="CE133" s="68">
        <f t="shared" si="314"/>
        <v>-0.84922578327803566</v>
      </c>
      <c r="CK133" t="str">
        <f t="shared" si="324"/>
        <v>52 Skilled metal, electrical and electronic trades</v>
      </c>
      <c r="CL133" s="68">
        <f t="shared" si="315"/>
        <v>-0.16787229269655501</v>
      </c>
      <c r="CM133" s="68">
        <f t="shared" si="315"/>
        <v>-0.18954482389696137</v>
      </c>
      <c r="CN133" s="68">
        <f t="shared" si="315"/>
        <v>-0.27852561100208667</v>
      </c>
      <c r="CO133" s="68">
        <f t="shared" si="315"/>
        <v>-0.16207514829090669</v>
      </c>
      <c r="CP133" s="68">
        <f t="shared" si="316"/>
        <v>-0.44060075929299336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-5.809344342400098E-4</v>
      </c>
      <c r="C134" s="27">
        <f t="shared" si="299"/>
        <v>-1.317593742286544E-3</v>
      </c>
      <c r="D134" s="27">
        <f t="shared" si="299"/>
        <v>1.1195258149282626E-3</v>
      </c>
      <c r="E134" s="27">
        <f t="shared" si="299"/>
        <v>2.707558414788069E-4</v>
      </c>
      <c r="F134" s="27">
        <f t="shared" si="300"/>
        <v>1.3902816564070695E-3</v>
      </c>
      <c r="L134" t="str">
        <f t="shared" si="317"/>
        <v>53 Skilled construction and building trades</v>
      </c>
      <c r="M134" s="27">
        <f t="shared" si="301"/>
        <v>3.3879469949909466E-2</v>
      </c>
      <c r="N134" s="27">
        <f t="shared" si="301"/>
        <v>-3.4581781978397022E-2</v>
      </c>
      <c r="O134" s="27">
        <f t="shared" si="301"/>
        <v>3.5016711517027815E-2</v>
      </c>
      <c r="P134" s="27">
        <f t="shared" si="301"/>
        <v>5.3426098526996077E-2</v>
      </c>
      <c r="Q134" s="27">
        <f t="shared" si="302"/>
        <v>8.8442810044023892E-2</v>
      </c>
      <c r="W134" t="str">
        <f t="shared" si="318"/>
        <v>53 Skilled construction and building trades</v>
      </c>
      <c r="X134" s="27">
        <f t="shared" si="303"/>
        <v>-1.5295729664158431E-2</v>
      </c>
      <c r="Y134" s="27">
        <f t="shared" si="303"/>
        <v>-6.7227749726081254E-2</v>
      </c>
      <c r="Z134" s="27">
        <f t="shared" si="303"/>
        <v>7.0803159219781142E-2</v>
      </c>
      <c r="AA134" s="27">
        <f t="shared" si="303"/>
        <v>5.2195301418463957E-2</v>
      </c>
      <c r="AB134" s="27">
        <f t="shared" si="304"/>
        <v>0.1229984606382451</v>
      </c>
      <c r="AH134" t="str">
        <f t="shared" si="319"/>
        <v>53 Skilled construction and building trades</v>
      </c>
      <c r="AI134" s="27">
        <f t="shared" si="305"/>
        <v>3.7457611642499666E-2</v>
      </c>
      <c r="AJ134" s="27">
        <f t="shared" si="305"/>
        <v>-2.9484901148470355E-2</v>
      </c>
      <c r="AK134" s="27">
        <f t="shared" si="305"/>
        <v>4.1350302588924887E-2</v>
      </c>
      <c r="AL134" s="27">
        <f t="shared" si="305"/>
        <v>4.5775862583984084E-2</v>
      </c>
      <c r="AM134" s="27">
        <f t="shared" si="306"/>
        <v>8.712616517290897E-2</v>
      </c>
      <c r="AS134" t="str">
        <f t="shared" si="320"/>
        <v>53 Skilled construction and building trades</v>
      </c>
      <c r="AT134" s="27">
        <f t="shared" si="307"/>
        <v>3.7260251798309885E-2</v>
      </c>
      <c r="AU134" s="27">
        <f t="shared" si="307"/>
        <v>-5.5306165557753584E-2</v>
      </c>
      <c r="AV134" s="27">
        <f t="shared" si="307"/>
        <v>7.2482758781171552E-2</v>
      </c>
      <c r="AW134" s="27">
        <f t="shared" si="307"/>
        <v>3.1591223260496848E-2</v>
      </c>
      <c r="AX134" s="27">
        <f t="shared" si="308"/>
        <v>0.1040739820416684</v>
      </c>
      <c r="BD134" t="str">
        <f t="shared" si="321"/>
        <v>53 Skilled construction and building trades</v>
      </c>
      <c r="BE134" s="27">
        <f t="shared" si="309"/>
        <v>0.67652148421380787</v>
      </c>
      <c r="BF134" s="27">
        <f t="shared" si="309"/>
        <v>-0.69700537292084519</v>
      </c>
      <c r="BG134" s="27">
        <f t="shared" si="309"/>
        <v>0.12330066266554773</v>
      </c>
      <c r="BH134" s="27">
        <f t="shared" si="309"/>
        <v>-0.30421569126636872</v>
      </c>
      <c r="BI134" s="27">
        <f t="shared" si="310"/>
        <v>-0.18091502860082098</v>
      </c>
      <c r="BO134" t="str">
        <f t="shared" si="322"/>
        <v>53 Skilled construction and building trades</v>
      </c>
      <c r="BP134" s="27">
        <f t="shared" si="311"/>
        <v>0.89768355157645097</v>
      </c>
      <c r="BQ134" s="27">
        <f t="shared" si="311"/>
        <v>-0.84281178410583291</v>
      </c>
      <c r="BR134" s="27">
        <f t="shared" si="311"/>
        <v>0.45587001308535946</v>
      </c>
      <c r="BS134" s="27">
        <f t="shared" si="311"/>
        <v>-0.18128053349934392</v>
      </c>
      <c r="BT134" s="27">
        <f t="shared" si="312"/>
        <v>0.27458947958601554</v>
      </c>
      <c r="BZ134" t="str">
        <f t="shared" si="323"/>
        <v>53 Skilled construction and building trades</v>
      </c>
      <c r="CA134" s="68">
        <f t="shared" si="313"/>
        <v>2.2361219440409252E-2</v>
      </c>
      <c r="CB134" s="68">
        <f t="shared" si="313"/>
        <v>-0.23528646274653608</v>
      </c>
      <c r="CC134" s="68">
        <f t="shared" si="313"/>
        <v>-0.16930380753552265</v>
      </c>
      <c r="CD134" s="68">
        <f t="shared" si="313"/>
        <v>-0.39440410806583814</v>
      </c>
      <c r="CE134" s="68">
        <f t="shared" si="314"/>
        <v>-0.5637079156013608</v>
      </c>
      <c r="CK134" t="str">
        <f t="shared" si="324"/>
        <v>53 Skilled construction and building trades</v>
      </c>
      <c r="CL134" s="68">
        <f t="shared" si="315"/>
        <v>3.9441562589796142E-2</v>
      </c>
      <c r="CM134" s="68">
        <f t="shared" si="315"/>
        <v>-0.2583634035850384</v>
      </c>
      <c r="CN134" s="68">
        <f t="shared" si="315"/>
        <v>-0.53390875506727831</v>
      </c>
      <c r="CO134" s="68">
        <f t="shared" si="315"/>
        <v>-0.47834694295057423</v>
      </c>
      <c r="CP134" s="68">
        <f t="shared" si="316"/>
        <v>-1.0122556980178525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-7.0009245804424775E-5</v>
      </c>
      <c r="C135" s="27">
        <f t="shared" si="299"/>
        <v>-1.4170342090796886E-3</v>
      </c>
      <c r="D135" s="27">
        <f t="shared" si="299"/>
        <v>4.5208073539484868E-3</v>
      </c>
      <c r="E135" s="27">
        <f t="shared" si="299"/>
        <v>7.2175223821447573E-3</v>
      </c>
      <c r="F135" s="27">
        <f t="shared" si="300"/>
        <v>1.1738329736093244E-2</v>
      </c>
      <c r="L135" t="str">
        <f t="shared" si="317"/>
        <v>54 Textiles, printing and other skilled trades</v>
      </c>
      <c r="M135" s="27">
        <f t="shared" si="301"/>
        <v>3.676201106118053E-2</v>
      </c>
      <c r="N135" s="27">
        <f t="shared" si="301"/>
        <v>1.4003352182643286E-2</v>
      </c>
      <c r="O135" s="27">
        <f t="shared" si="301"/>
        <v>5.5507182171529612E-2</v>
      </c>
      <c r="P135" s="27">
        <f t="shared" si="301"/>
        <v>0.14364861880042754</v>
      </c>
      <c r="Q135" s="27">
        <f t="shared" si="302"/>
        <v>0.19915580097195715</v>
      </c>
      <c r="W135" t="str">
        <f t="shared" si="318"/>
        <v>54 Textiles, printing and other skilled trades</v>
      </c>
      <c r="X135" s="27">
        <f t="shared" si="303"/>
        <v>-4.6822432915182732E-2</v>
      </c>
      <c r="Y135" s="27">
        <f t="shared" si="303"/>
        <v>4.3993903320847683E-2</v>
      </c>
      <c r="Z135" s="27">
        <f t="shared" si="303"/>
        <v>6.9351040240739181E-2</v>
      </c>
      <c r="AA135" s="27">
        <f t="shared" si="303"/>
        <v>0.13508755957635882</v>
      </c>
      <c r="AB135" s="27">
        <f t="shared" si="304"/>
        <v>0.204438599817098</v>
      </c>
      <c r="AH135" t="str">
        <f t="shared" si="319"/>
        <v>54 Textiles, printing and other skilled trades</v>
      </c>
      <c r="AI135" s="27">
        <f t="shared" si="305"/>
        <v>-3.2984093008844861E-2</v>
      </c>
      <c r="AJ135" s="27">
        <f t="shared" si="305"/>
        <v>3.3338108366300079E-2</v>
      </c>
      <c r="AK135" s="27">
        <f t="shared" si="305"/>
        <v>5.7706157524634316E-3</v>
      </c>
      <c r="AL135" s="27">
        <f t="shared" si="305"/>
        <v>3.9247285468228921E-2</v>
      </c>
      <c r="AM135" s="27">
        <f t="shared" si="306"/>
        <v>4.5017901220692352E-2</v>
      </c>
      <c r="AS135" t="str">
        <f t="shared" si="320"/>
        <v>54 Textiles, printing and other skilled trades</v>
      </c>
      <c r="AT135" s="27">
        <f t="shared" si="307"/>
        <v>-3.4562777485296736E-2</v>
      </c>
      <c r="AU135" s="27">
        <f t="shared" si="307"/>
        <v>2.6570475827245477E-2</v>
      </c>
      <c r="AV135" s="27">
        <f t="shared" si="307"/>
        <v>1.3720681746428792E-2</v>
      </c>
      <c r="AW135" s="27">
        <f t="shared" si="307"/>
        <v>3.4758746856630079E-2</v>
      </c>
      <c r="AX135" s="27">
        <f t="shared" si="308"/>
        <v>4.8479428603058872E-2</v>
      </c>
      <c r="BD135" t="str">
        <f t="shared" si="321"/>
        <v>54 Textiles, printing and other skilled trades</v>
      </c>
      <c r="BE135" s="27">
        <f t="shared" si="309"/>
        <v>8.5993375921622484E-3</v>
      </c>
      <c r="BF135" s="27">
        <f t="shared" si="309"/>
        <v>-4.3915756520983562E-2</v>
      </c>
      <c r="BG135" s="27">
        <f t="shared" si="309"/>
        <v>8.662860664528016E-2</v>
      </c>
      <c r="BH135" s="27">
        <f t="shared" si="309"/>
        <v>-7.3766333093718828E-3</v>
      </c>
      <c r="BI135" s="27">
        <f t="shared" si="310"/>
        <v>7.9251973335908277E-2</v>
      </c>
      <c r="BO135" t="str">
        <f t="shared" si="322"/>
        <v>54 Textiles, printing and other skilled trades</v>
      </c>
      <c r="BP135" s="27">
        <f t="shared" si="311"/>
        <v>-0.15028713573934405</v>
      </c>
      <c r="BQ135" s="27">
        <f t="shared" si="311"/>
        <v>-6.8717732623835293E-2</v>
      </c>
      <c r="BR135" s="27">
        <f t="shared" si="311"/>
        <v>-3.2855800136839752E-2</v>
      </c>
      <c r="BS135" s="27">
        <f t="shared" si="311"/>
        <v>-2.2508141435253926E-2</v>
      </c>
      <c r="BT135" s="27">
        <f t="shared" si="312"/>
        <v>-5.5363941572093678E-2</v>
      </c>
      <c r="BZ135" t="str">
        <f t="shared" si="323"/>
        <v>54 Textiles, printing and other skilled trades</v>
      </c>
      <c r="CA135" s="68">
        <f t="shared" si="313"/>
        <v>-0.18409542012916935</v>
      </c>
      <c r="CB135" s="68">
        <f t="shared" si="313"/>
        <v>-1.5713741578638807E-2</v>
      </c>
      <c r="CC135" s="68">
        <f t="shared" si="313"/>
        <v>-0.13052131194785455</v>
      </c>
      <c r="CD135" s="68">
        <f t="shared" si="313"/>
        <v>-0.33876433691463304</v>
      </c>
      <c r="CE135" s="68">
        <f t="shared" si="314"/>
        <v>-0.46928564886248758</v>
      </c>
      <c r="CK135" t="str">
        <f t="shared" si="324"/>
        <v>54 Textiles, printing and other skilled trades</v>
      </c>
      <c r="CL135" s="68">
        <f t="shared" si="315"/>
        <v>-0.2108885013525883</v>
      </c>
      <c r="CM135" s="68">
        <f t="shared" si="315"/>
        <v>4.6202803903970024E-2</v>
      </c>
      <c r="CN135" s="68">
        <f t="shared" si="315"/>
        <v>-0.32356157405683439</v>
      </c>
      <c r="CO135" s="68">
        <f t="shared" si="315"/>
        <v>-0.11255545640040449</v>
      </c>
      <c r="CP135" s="68">
        <f t="shared" si="316"/>
        <v>-0.43611703045723887</v>
      </c>
    </row>
    <row r="136" spans="1:94" x14ac:dyDescent="0.2">
      <c r="A136" t="str">
        <f t="shared" si="298"/>
        <v>61 Caring personal service occupations</v>
      </c>
      <c r="B136" s="27">
        <f t="shared" si="299"/>
        <v>3.9196159538383291E-3</v>
      </c>
      <c r="C136" s="27">
        <f t="shared" si="299"/>
        <v>2.1711299810350804E-6</v>
      </c>
      <c r="D136" s="27">
        <f t="shared" si="299"/>
        <v>5.6918685094580201E-3</v>
      </c>
      <c r="E136" s="27">
        <f t="shared" si="299"/>
        <v>1.6377402746932349E-2</v>
      </c>
      <c r="F136" s="27">
        <f t="shared" si="300"/>
        <v>2.2069271256390369E-2</v>
      </c>
      <c r="L136" t="str">
        <f t="shared" si="317"/>
        <v>61 Caring personal service occupations</v>
      </c>
      <c r="M136" s="27">
        <f t="shared" si="301"/>
        <v>0.32111795269580301</v>
      </c>
      <c r="N136" s="27">
        <f t="shared" si="301"/>
        <v>3.0014024744154155E-2</v>
      </c>
      <c r="O136" s="27">
        <f t="shared" si="301"/>
        <v>0.40864619599479179</v>
      </c>
      <c r="P136" s="27">
        <f t="shared" si="301"/>
        <v>1.2459032974374948</v>
      </c>
      <c r="Q136" s="27">
        <f t="shared" si="302"/>
        <v>1.6545494934322866</v>
      </c>
      <c r="W136" t="str">
        <f t="shared" si="318"/>
        <v>61 Caring personal service occupations</v>
      </c>
      <c r="X136" s="27">
        <f t="shared" si="303"/>
        <v>7.1427362983130571E-2</v>
      </c>
      <c r="Y136" s="27">
        <f t="shared" si="303"/>
        <v>0.40101653149119398</v>
      </c>
      <c r="Z136" s="27">
        <f t="shared" si="303"/>
        <v>0.47866576143158523</v>
      </c>
      <c r="AA136" s="27">
        <f t="shared" si="303"/>
        <v>1.0190302846487036</v>
      </c>
      <c r="AB136" s="27">
        <f t="shared" si="304"/>
        <v>1.4976960460802888</v>
      </c>
      <c r="AH136" t="str">
        <f t="shared" si="319"/>
        <v>61 Caring personal service occupations</v>
      </c>
      <c r="AI136" s="27">
        <f t="shared" si="305"/>
        <v>-0.1342772906981895</v>
      </c>
      <c r="AJ136" s="27">
        <f t="shared" si="305"/>
        <v>0.36044897049778202</v>
      </c>
      <c r="AK136" s="27">
        <f t="shared" si="305"/>
        <v>7.3160535900443247E-2</v>
      </c>
      <c r="AL136" s="27">
        <f t="shared" si="305"/>
        <v>0.30170010907805755</v>
      </c>
      <c r="AM136" s="27">
        <f t="shared" si="306"/>
        <v>0.3748606449785008</v>
      </c>
      <c r="AS136" t="str">
        <f t="shared" si="320"/>
        <v>61 Caring personal service occupations</v>
      </c>
      <c r="AT136" s="27">
        <f t="shared" si="307"/>
        <v>-3.0946561643208526E-2</v>
      </c>
      <c r="AU136" s="27">
        <f t="shared" si="307"/>
        <v>0.16907047781368045</v>
      </c>
      <c r="AV136" s="27">
        <f t="shared" si="307"/>
        <v>4.6484806044353455E-2</v>
      </c>
      <c r="AW136" s="27">
        <f t="shared" si="307"/>
        <v>0.2169299836379921</v>
      </c>
      <c r="AX136" s="27">
        <f t="shared" si="308"/>
        <v>0.26341478968234555</v>
      </c>
      <c r="BD136" t="str">
        <f t="shared" si="321"/>
        <v>61 Caring personal service occupations</v>
      </c>
      <c r="BE136" s="27">
        <f t="shared" si="309"/>
        <v>1.1119527688007231</v>
      </c>
      <c r="BF136" s="27">
        <f t="shared" si="309"/>
        <v>-0.43276459266622336</v>
      </c>
      <c r="BG136" s="27">
        <f t="shared" si="309"/>
        <v>0.85226552966864322</v>
      </c>
      <c r="BH136" s="27">
        <f t="shared" si="309"/>
        <v>0.82840554650062614</v>
      </c>
      <c r="BI136" s="27">
        <f t="shared" si="310"/>
        <v>1.6806710761692694</v>
      </c>
      <c r="BO136" t="str">
        <f t="shared" si="322"/>
        <v>61 Caring personal service occupations</v>
      </c>
      <c r="BP136" s="27">
        <f t="shared" si="311"/>
        <v>0.26921907182926841</v>
      </c>
      <c r="BQ136" s="27">
        <f t="shared" si="311"/>
        <v>-1.1475417323324342</v>
      </c>
      <c r="BR136" s="27">
        <f t="shared" si="311"/>
        <v>0.29656454111050756</v>
      </c>
      <c r="BS136" s="27">
        <f t="shared" si="311"/>
        <v>-0.94887376440952576</v>
      </c>
      <c r="BT136" s="27">
        <f t="shared" si="312"/>
        <v>-0.65230922329901819</v>
      </c>
      <c r="BZ136" t="str">
        <f t="shared" si="323"/>
        <v>61 Caring personal service occupations</v>
      </c>
      <c r="CA136" s="68">
        <f t="shared" si="313"/>
        <v>-0.68145661906504862</v>
      </c>
      <c r="CB136" s="68">
        <f t="shared" si="313"/>
        <v>-0.19869536166034418</v>
      </c>
      <c r="CC136" s="68">
        <f t="shared" si="313"/>
        <v>-0.2504548252074621</v>
      </c>
      <c r="CD136" s="68">
        <f t="shared" si="313"/>
        <v>-0.16628953097315774</v>
      </c>
      <c r="CE136" s="68">
        <f t="shared" si="314"/>
        <v>-0.41674435618061983</v>
      </c>
      <c r="CK136" t="str">
        <f t="shared" si="324"/>
        <v>61 Caring personal service occupations</v>
      </c>
      <c r="CL136" s="68">
        <f t="shared" si="315"/>
        <v>-6.7064003616523149E-2</v>
      </c>
      <c r="CM136" s="68">
        <f t="shared" si="315"/>
        <v>1.9364849773680526E-2</v>
      </c>
      <c r="CN136" s="68">
        <f t="shared" si="315"/>
        <v>-6.8513739445075161E-2</v>
      </c>
      <c r="CO136" s="68">
        <f t="shared" si="315"/>
        <v>-6.4710355245272994E-2</v>
      </c>
      <c r="CP136" s="68">
        <f t="shared" si="316"/>
        <v>-0.13322409469034815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4.5668755875085251E-3</v>
      </c>
      <c r="C137" s="27">
        <f t="shared" si="299"/>
        <v>7.1008562947789435E-4</v>
      </c>
      <c r="D137" s="27">
        <f t="shared" si="299"/>
        <v>4.9552223654275342E-3</v>
      </c>
      <c r="E137" s="27">
        <f t="shared" si="299"/>
        <v>1.3751805471344771E-2</v>
      </c>
      <c r="F137" s="27">
        <f t="shared" si="300"/>
        <v>1.8707027836772305E-2</v>
      </c>
      <c r="L137" t="str">
        <f t="shared" si="317"/>
        <v>62 Leisure, travel and related personal service occupations</v>
      </c>
      <c r="M137" s="27">
        <f t="shared" si="301"/>
        <v>3.9296536678128574E-2</v>
      </c>
      <c r="N137" s="27">
        <f t="shared" si="301"/>
        <v>-1.5086644201800503E-3</v>
      </c>
      <c r="O137" s="27">
        <f t="shared" si="301"/>
        <v>4.6635172897833282E-2</v>
      </c>
      <c r="P137" s="27">
        <f t="shared" si="301"/>
        <v>0.17083588713951298</v>
      </c>
      <c r="Q137" s="27">
        <f t="shared" si="302"/>
        <v>0.21747106003734626</v>
      </c>
      <c r="W137" t="str">
        <f t="shared" si="318"/>
        <v>62 Leisure, travel and related personal service occupations</v>
      </c>
      <c r="X137" s="27">
        <f t="shared" si="303"/>
        <v>6.9186374970426456E-2</v>
      </c>
      <c r="Y137" s="27">
        <f t="shared" si="303"/>
        <v>3.0728502147993386E-2</v>
      </c>
      <c r="Z137" s="27">
        <f t="shared" si="303"/>
        <v>0.13402266012960751</v>
      </c>
      <c r="AA137" s="27">
        <f t="shared" si="303"/>
        <v>0.32002919194447621</v>
      </c>
      <c r="AB137" s="27">
        <f t="shared" si="304"/>
        <v>0.45405185207408372</v>
      </c>
      <c r="AH137" t="str">
        <f t="shared" si="319"/>
        <v>62 Leisure, travel and related personal service occupations</v>
      </c>
      <c r="AI137" s="27">
        <f t="shared" si="305"/>
        <v>2.4348747882529165E-2</v>
      </c>
      <c r="AJ137" s="27">
        <f t="shared" si="305"/>
        <v>3.1162713331939706E-2</v>
      </c>
      <c r="AK137" s="27">
        <f t="shared" si="305"/>
        <v>5.4263746630474952E-2</v>
      </c>
      <c r="AL137" s="27">
        <f t="shared" si="305"/>
        <v>0.17431699167770887</v>
      </c>
      <c r="AM137" s="27">
        <f t="shared" si="306"/>
        <v>0.22858073830818382</v>
      </c>
      <c r="AS137" t="str">
        <f t="shared" si="320"/>
        <v>62 Leisure, travel and related personal service occupations</v>
      </c>
      <c r="AT137" s="27">
        <f t="shared" si="307"/>
        <v>2.3808999741913361E-2</v>
      </c>
      <c r="AU137" s="27">
        <f t="shared" si="307"/>
        <v>4.6944277075651131E-2</v>
      </c>
      <c r="AV137" s="27">
        <f t="shared" si="307"/>
        <v>8.2482028113233075E-2</v>
      </c>
      <c r="AW137" s="27">
        <f t="shared" si="307"/>
        <v>0.22400166328895954</v>
      </c>
      <c r="AX137" s="27">
        <f t="shared" si="308"/>
        <v>0.30648369140219262</v>
      </c>
      <c r="BD137" t="str">
        <f t="shared" si="321"/>
        <v>62 Leisure, travel and related personal service occupations</v>
      </c>
      <c r="BE137" s="27">
        <f t="shared" si="309"/>
        <v>-5.2637678679722022E-2</v>
      </c>
      <c r="BF137" s="27">
        <f t="shared" si="309"/>
        <v>-0.1687798836614478</v>
      </c>
      <c r="BG137" s="27">
        <f t="shared" si="309"/>
        <v>-2.3556021819184148E-2</v>
      </c>
      <c r="BH137" s="27">
        <f t="shared" si="309"/>
        <v>-9.646813482413763E-2</v>
      </c>
      <c r="BI137" s="27">
        <f t="shared" si="310"/>
        <v>-0.12002415664332178</v>
      </c>
      <c r="BO137" t="str">
        <f t="shared" si="322"/>
        <v>62 Leisure, travel and related personal service occupations</v>
      </c>
      <c r="BP137" s="27">
        <f t="shared" si="311"/>
        <v>-3.8153246012550213E-2</v>
      </c>
      <c r="BQ137" s="27">
        <f t="shared" si="311"/>
        <v>-0.36470512010756995</v>
      </c>
      <c r="BR137" s="27">
        <f t="shared" si="311"/>
        <v>-6.8480938485333542E-3</v>
      </c>
      <c r="BS137" s="27">
        <f t="shared" si="311"/>
        <v>-0.23518648133822362</v>
      </c>
      <c r="BT137" s="27">
        <f t="shared" si="312"/>
        <v>-0.24203457518675697</v>
      </c>
      <c r="BZ137" t="str">
        <f t="shared" si="323"/>
        <v>62 Leisure, travel and related personal service occupations</v>
      </c>
      <c r="CA137" s="68">
        <f t="shared" si="313"/>
        <v>1.7259834297835841E-3</v>
      </c>
      <c r="CB137" s="68">
        <f t="shared" si="313"/>
        <v>-0.17438468154983455</v>
      </c>
      <c r="CC137" s="68">
        <f t="shared" si="313"/>
        <v>-6.3726845749127126E-2</v>
      </c>
      <c r="CD137" s="68">
        <f t="shared" si="313"/>
        <v>-0.27654124779326017</v>
      </c>
      <c r="CE137" s="68">
        <f t="shared" si="314"/>
        <v>-0.3402680935423873</v>
      </c>
      <c r="CK137" t="str">
        <f t="shared" si="324"/>
        <v>62 Leisure, travel and related personal service occupations</v>
      </c>
      <c r="CL137" s="68">
        <f t="shared" si="315"/>
        <v>-0.10123783502492323</v>
      </c>
      <c r="CM137" s="68">
        <f t="shared" si="315"/>
        <v>1.0717578480862189E-3</v>
      </c>
      <c r="CN137" s="68">
        <f t="shared" si="315"/>
        <v>-0.17711695051028209</v>
      </c>
      <c r="CO137" s="68">
        <f t="shared" si="315"/>
        <v>-0.10003697756492225</v>
      </c>
      <c r="CP137" s="68">
        <f t="shared" si="316"/>
        <v>-0.27715392807520434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2.8396744382371279E-4</v>
      </c>
      <c r="C138" s="27">
        <f t="shared" si="299"/>
        <v>-1.4773058811150199E-4</v>
      </c>
      <c r="D138" s="27">
        <f t="shared" si="299"/>
        <v>3.660475836003307E-4</v>
      </c>
      <c r="E138" s="27">
        <f t="shared" si="299"/>
        <v>7.6375477446603834E-4</v>
      </c>
      <c r="F138" s="27">
        <f t="shared" si="300"/>
        <v>1.1298023580663692E-3</v>
      </c>
      <c r="L138" t="str">
        <f t="shared" si="317"/>
        <v>63 Community and civil enforcement occupations</v>
      </c>
      <c r="M138" s="27">
        <f t="shared" si="301"/>
        <v>1.7136341331702477E-3</v>
      </c>
      <c r="N138" s="27">
        <f t="shared" si="301"/>
        <v>7.1292427988106123E-4</v>
      </c>
      <c r="O138" s="27">
        <f t="shared" si="301"/>
        <v>1.5545019253378981E-3</v>
      </c>
      <c r="P138" s="27">
        <f t="shared" si="301"/>
        <v>8.7392655150119389E-3</v>
      </c>
      <c r="Q138" s="27">
        <f t="shared" si="302"/>
        <v>1.0293767440349837E-2</v>
      </c>
      <c r="W138" t="str">
        <f t="shared" si="318"/>
        <v>63 Community and civil enforcement occupations</v>
      </c>
      <c r="X138" s="27">
        <f t="shared" si="303"/>
        <v>-3.1071162678011216E-4</v>
      </c>
      <c r="Y138" s="27">
        <f t="shared" si="303"/>
        <v>7.3016939270229217E-3</v>
      </c>
      <c r="Z138" s="27">
        <f t="shared" si="303"/>
        <v>5.7220127457757453E-3</v>
      </c>
      <c r="AA138" s="27">
        <f t="shared" si="303"/>
        <v>1.5168929327936419E-2</v>
      </c>
      <c r="AB138" s="27">
        <f t="shared" si="304"/>
        <v>2.0890942073712164E-2</v>
      </c>
      <c r="AH138" t="str">
        <f t="shared" si="319"/>
        <v>63 Community and civil enforcement occupations</v>
      </c>
      <c r="AI138" s="27">
        <f t="shared" si="305"/>
        <v>-6.3483361111046216E-4</v>
      </c>
      <c r="AJ138" s="27">
        <f t="shared" si="305"/>
        <v>3.8163973214524628E-3</v>
      </c>
      <c r="AK138" s="27">
        <f t="shared" si="305"/>
        <v>-1.1689242840599318E-3</v>
      </c>
      <c r="AL138" s="27">
        <f t="shared" si="305"/>
        <v>4.1057870559527993E-3</v>
      </c>
      <c r="AM138" s="27">
        <f t="shared" si="306"/>
        <v>2.9368627718928675E-3</v>
      </c>
      <c r="AS138" t="str">
        <f t="shared" si="320"/>
        <v>63 Community and civil enforcement occupations</v>
      </c>
      <c r="AT138" s="27">
        <f t="shared" si="307"/>
        <v>-1.9918224261458641E-3</v>
      </c>
      <c r="AU138" s="27">
        <f t="shared" si="307"/>
        <v>3.2300103495472247E-3</v>
      </c>
      <c r="AV138" s="27">
        <f t="shared" si="307"/>
        <v>-2.3795528811787845E-3</v>
      </c>
      <c r="AW138" s="27">
        <f t="shared" si="307"/>
        <v>1.2802251916445087E-3</v>
      </c>
      <c r="AX138" s="27">
        <f t="shared" si="308"/>
        <v>-1.0993276895342758E-3</v>
      </c>
      <c r="BD138" t="str">
        <f t="shared" si="321"/>
        <v>63 Community and civil enforcement occupations</v>
      </c>
      <c r="BE138" s="27">
        <f t="shared" si="309"/>
        <v>-6.6341619684293848E-3</v>
      </c>
      <c r="BF138" s="27">
        <f t="shared" si="309"/>
        <v>1.3419790239719898E-2</v>
      </c>
      <c r="BG138" s="27">
        <f t="shared" si="309"/>
        <v>-1.4301360947305469E-2</v>
      </c>
      <c r="BH138" s="27">
        <f t="shared" si="309"/>
        <v>4.3656100828912275E-3</v>
      </c>
      <c r="BI138" s="27">
        <f t="shared" si="310"/>
        <v>-9.9357508644142417E-3</v>
      </c>
      <c r="BO138" t="str">
        <f t="shared" si="322"/>
        <v>63 Community and civil enforcement occupations</v>
      </c>
      <c r="BP138" s="27">
        <f t="shared" si="311"/>
        <v>1.2134176748974657E-3</v>
      </c>
      <c r="BQ138" s="27">
        <f t="shared" si="311"/>
        <v>1.184055519751484E-2</v>
      </c>
      <c r="BR138" s="27">
        <f t="shared" si="311"/>
        <v>-1.2918446273988679E-2</v>
      </c>
      <c r="BS138" s="27">
        <f t="shared" si="311"/>
        <v>5.2648122960643473E-3</v>
      </c>
      <c r="BT138" s="27">
        <f t="shared" si="312"/>
        <v>-7.6536339779243318E-3</v>
      </c>
      <c r="BZ138" t="str">
        <f t="shared" si="323"/>
        <v>63 Community and civil enforcement occupations</v>
      </c>
      <c r="CA138" s="68">
        <f t="shared" si="313"/>
        <v>-3.0518006789152785E-4</v>
      </c>
      <c r="CB138" s="68">
        <f t="shared" si="313"/>
        <v>1.3440285342339861E-2</v>
      </c>
      <c r="CC138" s="68">
        <f t="shared" si="313"/>
        <v>-1.6565400165472907E-2</v>
      </c>
      <c r="CD138" s="68">
        <f t="shared" si="313"/>
        <v>-7.9286488450138332E-3</v>
      </c>
      <c r="CE138" s="68">
        <f t="shared" si="314"/>
        <v>-2.449404901048674E-2</v>
      </c>
      <c r="CK138" t="str">
        <f t="shared" si="324"/>
        <v>63 Community and civil enforcement occupations</v>
      </c>
      <c r="CL138" s="68">
        <f t="shared" si="315"/>
        <v>-9.4960728274104712E-3</v>
      </c>
      <c r="CM138" s="68">
        <f t="shared" si="315"/>
        <v>9.0627001032927632E-3</v>
      </c>
      <c r="CN138" s="68">
        <f t="shared" si="315"/>
        <v>-1.7220632347268734E-2</v>
      </c>
      <c r="CO138" s="68">
        <f t="shared" si="315"/>
        <v>-4.5974243233305647E-3</v>
      </c>
      <c r="CP138" s="68">
        <f t="shared" si="316"/>
        <v>-2.1818056670599297E-2</v>
      </c>
    </row>
    <row r="139" spans="1:94" x14ac:dyDescent="0.2">
      <c r="A139" t="str">
        <f t="shared" si="298"/>
        <v>71 Sales occupations</v>
      </c>
      <c r="B139" s="27">
        <f t="shared" si="299"/>
        <v>5.9495236846458174E-3</v>
      </c>
      <c r="C139" s="27">
        <f t="shared" si="299"/>
        <v>-4.629080174708422E-3</v>
      </c>
      <c r="D139" s="27">
        <f t="shared" si="299"/>
        <v>6.6669719373397135E-3</v>
      </c>
      <c r="E139" s="27">
        <f t="shared" si="299"/>
        <v>1.8948308934043562E-2</v>
      </c>
      <c r="F139" s="27">
        <f t="shared" si="300"/>
        <v>2.5615280871383275E-2</v>
      </c>
      <c r="L139" t="str">
        <f t="shared" si="317"/>
        <v>71 Sales occupations</v>
      </c>
      <c r="M139" s="27">
        <f t="shared" si="301"/>
        <v>0.14421160026493501</v>
      </c>
      <c r="N139" s="27">
        <f t="shared" si="301"/>
        <v>-1.329797749972228E-2</v>
      </c>
      <c r="O139" s="27">
        <f t="shared" si="301"/>
        <v>0.17258359998329775</v>
      </c>
      <c r="P139" s="27">
        <f t="shared" si="301"/>
        <v>0.53086771770929131</v>
      </c>
      <c r="Q139" s="27">
        <f t="shared" si="302"/>
        <v>0.70345131769258906</v>
      </c>
      <c r="W139" t="str">
        <f t="shared" si="318"/>
        <v>71 Sales occupations</v>
      </c>
      <c r="X139" s="27">
        <f t="shared" si="303"/>
        <v>-8.0077084581752889E-2</v>
      </c>
      <c r="Y139" s="27">
        <f t="shared" si="303"/>
        <v>0.24479009056901235</v>
      </c>
      <c r="Z139" s="27">
        <f t="shared" si="303"/>
        <v>0.17205138124972308</v>
      </c>
      <c r="AA139" s="27">
        <f t="shared" si="303"/>
        <v>0.73084079767378363</v>
      </c>
      <c r="AB139" s="27">
        <f t="shared" si="304"/>
        <v>0.90289217892350671</v>
      </c>
      <c r="AH139" t="str">
        <f t="shared" si="319"/>
        <v>71 Sales occupations</v>
      </c>
      <c r="AI139" s="27">
        <f t="shared" si="305"/>
        <v>-2.5404627753606523E-2</v>
      </c>
      <c r="AJ139" s="27">
        <f t="shared" si="305"/>
        <v>0.10546223157533108</v>
      </c>
      <c r="AK139" s="27">
        <f t="shared" si="305"/>
        <v>1.6415070383589692E-2</v>
      </c>
      <c r="AL139" s="27">
        <f t="shared" si="305"/>
        <v>0.21145356436523899</v>
      </c>
      <c r="AM139" s="27">
        <f t="shared" si="306"/>
        <v>0.22786863474882868</v>
      </c>
      <c r="AS139" t="str">
        <f t="shared" si="320"/>
        <v>71 Sales occupations</v>
      </c>
      <c r="AT139" s="27">
        <f t="shared" si="307"/>
        <v>-4.6564316401991657E-2</v>
      </c>
      <c r="AU139" s="27">
        <f t="shared" si="307"/>
        <v>6.3126038578374177E-2</v>
      </c>
      <c r="AV139" s="27">
        <f t="shared" si="307"/>
        <v>-1.3703704250419446E-2</v>
      </c>
      <c r="AW139" s="27">
        <f t="shared" si="307"/>
        <v>0.13972069441301438</v>
      </c>
      <c r="AX139" s="27">
        <f t="shared" si="308"/>
        <v>0.12601699016259493</v>
      </c>
      <c r="BD139" t="str">
        <f t="shared" si="321"/>
        <v>71 Sales occupations</v>
      </c>
      <c r="BE139" s="27">
        <f t="shared" si="309"/>
        <v>3.7692015349700014E-2</v>
      </c>
      <c r="BF139" s="27">
        <f t="shared" si="309"/>
        <v>-3.7387055653280932E-2</v>
      </c>
      <c r="BG139" s="27">
        <f t="shared" si="309"/>
        <v>-9.2711864520980569E-2</v>
      </c>
      <c r="BH139" s="27">
        <f t="shared" si="309"/>
        <v>-1.893489456978692E-2</v>
      </c>
      <c r="BI139" s="27">
        <f t="shared" si="310"/>
        <v>-0.11164675909076749</v>
      </c>
      <c r="BO139" t="str">
        <f t="shared" si="322"/>
        <v>71 Sales occupations</v>
      </c>
      <c r="BP139" s="27">
        <f t="shared" si="311"/>
        <v>-0.31488461238723886</v>
      </c>
      <c r="BQ139" s="27">
        <f t="shared" si="311"/>
        <v>-0.58824672807553746</v>
      </c>
      <c r="BR139" s="27">
        <f t="shared" si="311"/>
        <v>-0.2054192692517578</v>
      </c>
      <c r="BS139" s="27">
        <f t="shared" si="311"/>
        <v>-0.71497136582097065</v>
      </c>
      <c r="BT139" s="27">
        <f t="shared" si="312"/>
        <v>-0.92039063507272845</v>
      </c>
      <c r="BZ139" t="str">
        <f t="shared" si="323"/>
        <v>71 Sales occupations</v>
      </c>
      <c r="CA139" s="68">
        <f t="shared" si="313"/>
        <v>-0.36244611945150051</v>
      </c>
      <c r="CB139" s="68">
        <f t="shared" si="313"/>
        <v>-0.26040216719162768</v>
      </c>
      <c r="CC139" s="68">
        <f t="shared" si="313"/>
        <v>-0.60897018884910059</v>
      </c>
      <c r="CD139" s="68">
        <f t="shared" si="313"/>
        <v>-1.1712396558121916</v>
      </c>
      <c r="CE139" s="68">
        <f t="shared" si="314"/>
        <v>-1.7802098446612922</v>
      </c>
      <c r="CK139" t="str">
        <f t="shared" si="324"/>
        <v>71 Sales occupations</v>
      </c>
      <c r="CL139" s="68">
        <f t="shared" si="315"/>
        <v>-0.53213381573860796</v>
      </c>
      <c r="CM139" s="68">
        <f t="shared" si="315"/>
        <v>3.0246297234945763E-2</v>
      </c>
      <c r="CN139" s="68">
        <f t="shared" si="315"/>
        <v>-0.74763869322378618</v>
      </c>
      <c r="CO139" s="68">
        <f t="shared" si="315"/>
        <v>-0.42598109991949645</v>
      </c>
      <c r="CP139" s="68">
        <f t="shared" si="316"/>
        <v>-1.1736197931432826</v>
      </c>
    </row>
    <row r="140" spans="1:94" x14ac:dyDescent="0.2">
      <c r="A140" t="str">
        <f t="shared" si="298"/>
        <v>72 Customer service occupations</v>
      </c>
      <c r="B140" s="27">
        <f t="shared" si="299"/>
        <v>5.3259419427113593E-3</v>
      </c>
      <c r="C140" s="27">
        <f t="shared" si="299"/>
        <v>8.0511364390850604E-4</v>
      </c>
      <c r="D140" s="27">
        <f t="shared" si="299"/>
        <v>1.7607685970556074E-2</v>
      </c>
      <c r="E140" s="27">
        <f t="shared" si="299"/>
        <v>3.4896583317221758E-2</v>
      </c>
      <c r="F140" s="27">
        <f t="shared" si="300"/>
        <v>5.2504269287777836E-2</v>
      </c>
      <c r="L140" t="str">
        <f t="shared" si="317"/>
        <v>72 Customer service occupations</v>
      </c>
      <c r="M140" s="27">
        <f t="shared" si="301"/>
        <v>6.7998758683005756E-2</v>
      </c>
      <c r="N140" s="27">
        <f t="shared" si="301"/>
        <v>1.2215007154761676E-2</v>
      </c>
      <c r="O140" s="27">
        <f t="shared" si="301"/>
        <v>0.15021419332392763</v>
      </c>
      <c r="P140" s="27">
        <f t="shared" si="301"/>
        <v>0.31253823485258764</v>
      </c>
      <c r="Q140" s="27">
        <f t="shared" si="302"/>
        <v>0.4627524281765153</v>
      </c>
      <c r="W140" t="str">
        <f t="shared" si="318"/>
        <v>72 Customer service occupations</v>
      </c>
      <c r="X140" s="27">
        <f t="shared" si="303"/>
        <v>9.7888322256057814E-2</v>
      </c>
      <c r="Y140" s="27">
        <f t="shared" si="303"/>
        <v>0.15749636202019679</v>
      </c>
      <c r="Z140" s="27">
        <f t="shared" si="303"/>
        <v>0.38098978109823523</v>
      </c>
      <c r="AA140" s="27">
        <f t="shared" si="303"/>
        <v>0.51291036192616701</v>
      </c>
      <c r="AB140" s="27">
        <f t="shared" si="304"/>
        <v>0.89390014302440224</v>
      </c>
      <c r="AH140" t="str">
        <f t="shared" si="319"/>
        <v>72 Customer service occupations</v>
      </c>
      <c r="AI140" s="27">
        <f t="shared" si="305"/>
        <v>1.6066576671711352E-2</v>
      </c>
      <c r="AJ140" s="27">
        <f t="shared" si="305"/>
        <v>5.6247799106227597E-2</v>
      </c>
      <c r="AK140" s="27">
        <f t="shared" si="305"/>
        <v>0.10830880369552859</v>
      </c>
      <c r="AL140" s="27">
        <f t="shared" si="305"/>
        <v>0.16168797032173149</v>
      </c>
      <c r="AM140" s="27">
        <f t="shared" si="306"/>
        <v>0.26999677401726008</v>
      </c>
      <c r="AS140" t="str">
        <f t="shared" si="320"/>
        <v>72 Customer service occupations</v>
      </c>
      <c r="AT140" s="27">
        <f t="shared" si="307"/>
        <v>7.1781175968445188E-2</v>
      </c>
      <c r="AU140" s="27">
        <f t="shared" si="307"/>
        <v>3.4903123786463375E-2</v>
      </c>
      <c r="AV140" s="27">
        <f t="shared" si="307"/>
        <v>0.17752475293292902</v>
      </c>
      <c r="AW140" s="27">
        <f t="shared" si="307"/>
        <v>0.13765488125475345</v>
      </c>
      <c r="AX140" s="27">
        <f t="shared" si="308"/>
        <v>0.31517963418768247</v>
      </c>
      <c r="BD140" t="str">
        <f t="shared" si="321"/>
        <v>72 Customer service occupations</v>
      </c>
      <c r="BE140" s="27">
        <f t="shared" si="309"/>
        <v>0.2806652522663462</v>
      </c>
      <c r="BF140" s="27">
        <f t="shared" si="309"/>
        <v>-1.3729444017739123E-2</v>
      </c>
      <c r="BG140" s="27">
        <f t="shared" si="309"/>
        <v>0.45382426499947481</v>
      </c>
      <c r="BH140" s="27">
        <f t="shared" si="309"/>
        <v>0.26544744638549256</v>
      </c>
      <c r="BI140" s="27">
        <f t="shared" si="310"/>
        <v>0.71927171138496737</v>
      </c>
      <c r="BO140" t="str">
        <f t="shared" si="322"/>
        <v>72 Customer service occupations</v>
      </c>
      <c r="BP140" s="27">
        <f t="shared" si="311"/>
        <v>0.34453659172267859</v>
      </c>
      <c r="BQ140" s="27">
        <f t="shared" si="311"/>
        <v>-0.18623783040458464</v>
      </c>
      <c r="BR140" s="27">
        <f t="shared" si="311"/>
        <v>0.47460364366570396</v>
      </c>
      <c r="BS140" s="27">
        <f t="shared" si="311"/>
        <v>-1.1586822780666139E-2</v>
      </c>
      <c r="BT140" s="27">
        <f t="shared" si="312"/>
        <v>0.46301682088503782</v>
      </c>
      <c r="BZ140" t="str">
        <f t="shared" si="323"/>
        <v>72 Customer service occupations</v>
      </c>
      <c r="CA140" s="68">
        <f t="shared" si="313"/>
        <v>4.8528921507430489E-2</v>
      </c>
      <c r="CB140" s="68">
        <f t="shared" si="313"/>
        <v>-1.160753583455576E-3</v>
      </c>
      <c r="CC140" s="68">
        <f t="shared" si="313"/>
        <v>7.2126570818050406E-2</v>
      </c>
      <c r="CD140" s="68">
        <f t="shared" si="313"/>
        <v>-9.8730444217597912E-2</v>
      </c>
      <c r="CE140" s="68">
        <f t="shared" si="314"/>
        <v>-2.6603873399547506E-2</v>
      </c>
      <c r="CK140" t="str">
        <f t="shared" si="324"/>
        <v>72 Customer service occupations</v>
      </c>
      <c r="CL140" s="68">
        <f t="shared" si="315"/>
        <v>7.7978732293184638E-3</v>
      </c>
      <c r="CM140" s="68">
        <f t="shared" si="315"/>
        <v>5.797477914268484E-2</v>
      </c>
      <c r="CN140" s="68">
        <f t="shared" si="315"/>
        <v>1.1936640446202629E-2</v>
      </c>
      <c r="CO140" s="68">
        <f t="shared" si="315"/>
        <v>-6.5624028027342907E-3</v>
      </c>
      <c r="CP140" s="68">
        <f t="shared" si="316"/>
        <v>5.3742376434683381E-3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4.715934137184994E-3</v>
      </c>
      <c r="C141" s="27">
        <f t="shared" si="299"/>
        <v>-2.4380190914105142E-3</v>
      </c>
      <c r="D141" s="27">
        <f t="shared" si="299"/>
        <v>1.1052226417301018E-2</v>
      </c>
      <c r="E141" s="27">
        <f t="shared" si="299"/>
        <v>3.3724183475878633E-2</v>
      </c>
      <c r="F141" s="27">
        <f t="shared" si="300"/>
        <v>4.4776409893179658E-2</v>
      </c>
      <c r="L141" t="str">
        <f t="shared" si="317"/>
        <v>81 Process, plant and machine operatives</v>
      </c>
      <c r="M141" s="27">
        <f t="shared" si="301"/>
        <v>3.7596007353615707E-2</v>
      </c>
      <c r="N141" s="27">
        <f t="shared" si="301"/>
        <v>-2.179622255475476E-2</v>
      </c>
      <c r="O141" s="27">
        <f t="shared" si="301"/>
        <v>9.9150673074671583E-2</v>
      </c>
      <c r="P141" s="27">
        <f t="shared" si="301"/>
        <v>0.20686697923881428</v>
      </c>
      <c r="Q141" s="27">
        <f t="shared" si="302"/>
        <v>0.30601765231348588</v>
      </c>
      <c r="W141" t="str">
        <f t="shared" si="318"/>
        <v>81 Process, plant and machine operatives</v>
      </c>
      <c r="X141" s="27">
        <f t="shared" si="303"/>
        <v>-1.822008215927734E-2</v>
      </c>
      <c r="Y141" s="27">
        <f t="shared" si="303"/>
        <v>-1.3684310882810413E-2</v>
      </c>
      <c r="Z141" s="27">
        <f t="shared" si="303"/>
        <v>0.21586732134716019</v>
      </c>
      <c r="AA141" s="27">
        <f t="shared" si="303"/>
        <v>0.38527743272571457</v>
      </c>
      <c r="AB141" s="27">
        <f t="shared" si="304"/>
        <v>0.60114475407287471</v>
      </c>
      <c r="AH141" t="str">
        <f t="shared" si="319"/>
        <v>81 Process, plant and machine operatives</v>
      </c>
      <c r="AI141" s="27">
        <f t="shared" si="305"/>
        <v>-5.2922535293767892E-3</v>
      </c>
      <c r="AJ141" s="27">
        <f t="shared" si="305"/>
        <v>-7.0001339436187582E-3</v>
      </c>
      <c r="AK141" s="27">
        <f t="shared" si="305"/>
        <v>8.0209887214825776E-2</v>
      </c>
      <c r="AL141" s="27">
        <f t="shared" si="305"/>
        <v>9.3685825062089417E-2</v>
      </c>
      <c r="AM141" s="27">
        <f t="shared" si="306"/>
        <v>0.17389571227691519</v>
      </c>
      <c r="AS141" t="str">
        <f t="shared" si="320"/>
        <v>81 Process, plant and machine operatives</v>
      </c>
      <c r="AT141" s="27">
        <f t="shared" si="307"/>
        <v>-4.8845889014017985E-2</v>
      </c>
      <c r="AU141" s="27">
        <f t="shared" si="307"/>
        <v>-2.6849992810746626E-2</v>
      </c>
      <c r="AV141" s="27">
        <f t="shared" si="307"/>
        <v>0.15982465152099495</v>
      </c>
      <c r="AW141" s="27">
        <f t="shared" si="307"/>
        <v>0.18578415528436204</v>
      </c>
      <c r="AX141" s="27">
        <f t="shared" si="308"/>
        <v>0.34560880680535699</v>
      </c>
      <c r="BD141" t="str">
        <f t="shared" si="321"/>
        <v>81 Process, plant and machine operatives</v>
      </c>
      <c r="BE141" s="27">
        <f t="shared" si="309"/>
        <v>0.13185265452498918</v>
      </c>
      <c r="BF141" s="27">
        <f t="shared" si="309"/>
        <v>-0.34005112954363659</v>
      </c>
      <c r="BG141" s="27">
        <f t="shared" si="309"/>
        <v>0.85840147738413419</v>
      </c>
      <c r="BH141" s="27">
        <f t="shared" si="309"/>
        <v>0.50037485385506475</v>
      </c>
      <c r="BI141" s="27">
        <f t="shared" si="310"/>
        <v>1.3587763312391989</v>
      </c>
      <c r="BO141" t="str">
        <f t="shared" si="322"/>
        <v>81 Process, plant and machine operatives</v>
      </c>
      <c r="BP141" s="27">
        <f t="shared" si="311"/>
        <v>9.009171545160255E-2</v>
      </c>
      <c r="BQ141" s="27">
        <f t="shared" si="311"/>
        <v>-0.6629880028370212</v>
      </c>
      <c r="BR141" s="27">
        <f t="shared" si="311"/>
        <v>1.1550584676891384</v>
      </c>
      <c r="BS141" s="27">
        <f t="shared" si="311"/>
        <v>3.7458155599877863E-2</v>
      </c>
      <c r="BT141" s="27">
        <f t="shared" si="312"/>
        <v>1.1925166232890163</v>
      </c>
      <c r="BZ141" t="str">
        <f t="shared" si="323"/>
        <v>81 Process, plant and machine operatives</v>
      </c>
      <c r="CA141" s="68">
        <f t="shared" si="313"/>
        <v>-0.35199634710527405</v>
      </c>
      <c r="CB141" s="68">
        <f t="shared" si="313"/>
        <v>-0.35868793267705401</v>
      </c>
      <c r="CC141" s="68">
        <f t="shared" si="313"/>
        <v>0.17649042022807215</v>
      </c>
      <c r="CD141" s="68">
        <f t="shared" si="313"/>
        <v>-1.2026121797305285</v>
      </c>
      <c r="CE141" s="68">
        <f t="shared" si="314"/>
        <v>-1.0261217595024563</v>
      </c>
      <c r="CK141" t="str">
        <f t="shared" si="324"/>
        <v>81 Process, plant and machine operatives</v>
      </c>
      <c r="CL141" s="68">
        <f t="shared" si="315"/>
        <v>-0.71323979028267104</v>
      </c>
      <c r="CM141" s="68">
        <f t="shared" si="315"/>
        <v>-0.17845373669249098</v>
      </c>
      <c r="CN141" s="68">
        <f t="shared" si="315"/>
        <v>-0.73858640287934996</v>
      </c>
      <c r="CO141" s="68">
        <f t="shared" si="315"/>
        <v>-0.37595006555360855</v>
      </c>
      <c r="CP141" s="68">
        <f t="shared" si="316"/>
        <v>-1.1145364684329584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1.4797659750510218E-2</v>
      </c>
      <c r="C142" s="27">
        <f t="shared" si="299"/>
        <v>-8.0566787690401383E-3</v>
      </c>
      <c r="D142" s="27">
        <f t="shared" si="299"/>
        <v>1.7676615666921257E-2</v>
      </c>
      <c r="E142" s="27">
        <f t="shared" si="299"/>
        <v>3.5027074805335089E-2</v>
      </c>
      <c r="F142" s="27">
        <f t="shared" si="300"/>
        <v>5.2703690472256343E-2</v>
      </c>
      <c r="L142" t="str">
        <f t="shared" si="317"/>
        <v>82 Transport and mobile machine drivers and operatives</v>
      </c>
      <c r="M142" s="27">
        <f t="shared" si="301"/>
        <v>7.234113788632672E-2</v>
      </c>
      <c r="N142" s="27">
        <f t="shared" si="301"/>
        <v>-3.765179278505662E-2</v>
      </c>
      <c r="O142" s="27">
        <f t="shared" si="301"/>
        <v>9.2166533104293763E-2</v>
      </c>
      <c r="P142" s="27">
        <f t="shared" si="301"/>
        <v>0.1997818197473552</v>
      </c>
      <c r="Q142" s="27">
        <f t="shared" si="302"/>
        <v>0.291948352851649</v>
      </c>
      <c r="W142" t="str">
        <f t="shared" si="318"/>
        <v>82 Transport and mobile machine drivers and operatives</v>
      </c>
      <c r="X142" s="27">
        <f t="shared" si="303"/>
        <v>0.12780697689327819</v>
      </c>
      <c r="Y142" s="27">
        <f t="shared" si="303"/>
        <v>-1.271626611801957E-2</v>
      </c>
      <c r="Z142" s="27">
        <f t="shared" si="303"/>
        <v>0.1710467891993257</v>
      </c>
      <c r="AA142" s="27">
        <f t="shared" si="303"/>
        <v>0.3356356590767966</v>
      </c>
      <c r="AB142" s="27">
        <f t="shared" si="304"/>
        <v>0.5066824482761223</v>
      </c>
      <c r="AH142" t="str">
        <f t="shared" si="319"/>
        <v>82 Transport and mobile machine drivers and operatives</v>
      </c>
      <c r="AI142" s="27">
        <f t="shared" si="305"/>
        <v>4.8241173444809243E-2</v>
      </c>
      <c r="AJ142" s="27">
        <f t="shared" si="305"/>
        <v>-1.8023065717181458E-2</v>
      </c>
      <c r="AK142" s="27">
        <f t="shared" si="305"/>
        <v>7.0843973769072283E-2</v>
      </c>
      <c r="AL142" s="27">
        <f t="shared" si="305"/>
        <v>9.1590419462478034E-2</v>
      </c>
      <c r="AM142" s="27">
        <f t="shared" si="306"/>
        <v>0.16243439323155032</v>
      </c>
      <c r="AS142" t="str">
        <f t="shared" si="320"/>
        <v>82 Transport and mobile machine drivers and operatives</v>
      </c>
      <c r="AT142" s="27">
        <f t="shared" si="307"/>
        <v>5.0757153399757005E-2</v>
      </c>
      <c r="AU142" s="27">
        <f t="shared" si="307"/>
        <v>-2.5559264470226606E-2</v>
      </c>
      <c r="AV142" s="27">
        <f t="shared" si="307"/>
        <v>9.3699709231157335E-2</v>
      </c>
      <c r="AW142" s="27">
        <f t="shared" si="307"/>
        <v>0.12176651249597875</v>
      </c>
      <c r="AX142" s="27">
        <f t="shared" si="308"/>
        <v>0.21546622172713609</v>
      </c>
      <c r="BD142" t="str">
        <f t="shared" si="321"/>
        <v>82 Transport and mobile machine drivers and operatives</v>
      </c>
      <c r="BE142" s="27">
        <f t="shared" si="309"/>
        <v>0.62206053705048969</v>
      </c>
      <c r="BF142" s="27">
        <f t="shared" si="309"/>
        <v>-0.23476152780294957</v>
      </c>
      <c r="BG142" s="27">
        <f t="shared" si="309"/>
        <v>0.51969009792165011</v>
      </c>
      <c r="BH142" s="27">
        <f t="shared" si="309"/>
        <v>0.52137256557830192</v>
      </c>
      <c r="BI142" s="27">
        <f t="shared" si="310"/>
        <v>1.041062663499952</v>
      </c>
      <c r="BO142" t="str">
        <f t="shared" si="322"/>
        <v>82 Transport and mobile machine drivers and operatives</v>
      </c>
      <c r="BP142" s="27">
        <f t="shared" si="311"/>
        <v>0.96814834326480526</v>
      </c>
      <c r="BQ142" s="27">
        <f t="shared" si="311"/>
        <v>-0.71218578740930427</v>
      </c>
      <c r="BR142" s="27">
        <f t="shared" si="311"/>
        <v>0.86981646897417031</v>
      </c>
      <c r="BS142" s="27">
        <f t="shared" si="311"/>
        <v>0.25865964662632202</v>
      </c>
      <c r="BT142" s="27">
        <f t="shared" si="312"/>
        <v>1.1284761156004923</v>
      </c>
      <c r="BZ142" t="str">
        <f t="shared" si="323"/>
        <v>82 Transport and mobile machine drivers and operatives</v>
      </c>
      <c r="CA142" s="68">
        <f t="shared" si="313"/>
        <v>0.19114250812493516</v>
      </c>
      <c r="CB142" s="68">
        <f t="shared" si="313"/>
        <v>-0.34324024115554108</v>
      </c>
      <c r="CC142" s="68">
        <f t="shared" si="313"/>
        <v>-0.20373168962312205</v>
      </c>
      <c r="CD142" s="68">
        <f t="shared" si="313"/>
        <v>-0.64495417447730352</v>
      </c>
      <c r="CE142" s="68">
        <f t="shared" si="314"/>
        <v>-0.84868586410042557</v>
      </c>
      <c r="CK142" t="str">
        <f t="shared" si="324"/>
        <v>82 Transport and mobile machine drivers and operatives</v>
      </c>
      <c r="CL142" s="68">
        <f t="shared" si="315"/>
        <v>0.28308093888715691</v>
      </c>
      <c r="CM142" s="68">
        <f t="shared" si="315"/>
        <v>-0.19522934105435708</v>
      </c>
      <c r="CN142" s="68">
        <f t="shared" si="315"/>
        <v>-0.6932374298796713</v>
      </c>
      <c r="CO142" s="68">
        <f t="shared" si="315"/>
        <v>-0.72009864226459896</v>
      </c>
      <c r="CP142" s="68">
        <f t="shared" si="316"/>
        <v>-1.4133360721442703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2.2116339782043027E-5</v>
      </c>
      <c r="C143" s="27">
        <f t="shared" si="299"/>
        <v>-4.4945684064290169E-5</v>
      </c>
      <c r="D143" s="27">
        <f t="shared" si="299"/>
        <v>4.077111972421491E-5</v>
      </c>
      <c r="E143" s="27">
        <f t="shared" si="299"/>
        <v>1.4972729881274541E-4</v>
      </c>
      <c r="F143" s="27">
        <f t="shared" si="300"/>
        <v>1.9049841853696032E-4</v>
      </c>
      <c r="L143" t="str">
        <f t="shared" si="317"/>
        <v>91 Elementary trades and related occupations</v>
      </c>
      <c r="M143" s="27">
        <f t="shared" si="301"/>
        <v>1.6627280391147574E-2</v>
      </c>
      <c r="N143" s="27">
        <f t="shared" si="301"/>
        <v>-2.5089984730610547E-2</v>
      </c>
      <c r="O143" s="27">
        <f t="shared" si="301"/>
        <v>1.9937579914905613E-2</v>
      </c>
      <c r="P143" s="27">
        <f t="shared" si="301"/>
        <v>6.4305718050237798E-2</v>
      </c>
      <c r="Q143" s="27">
        <f t="shared" si="302"/>
        <v>8.4243297965143404E-2</v>
      </c>
      <c r="W143" t="str">
        <f t="shared" si="318"/>
        <v>91 Elementary trades and related occupations</v>
      </c>
      <c r="X143" s="27">
        <f t="shared" si="303"/>
        <v>-3.2455730354230161E-2</v>
      </c>
      <c r="Y143" s="27">
        <f t="shared" si="303"/>
        <v>-2.0284717607271019E-2</v>
      </c>
      <c r="Z143" s="27">
        <f t="shared" si="303"/>
        <v>6.5192579700525943E-3</v>
      </c>
      <c r="AA143" s="27">
        <f t="shared" si="303"/>
        <v>3.9071359532583311E-2</v>
      </c>
      <c r="AB143" s="27">
        <f t="shared" si="304"/>
        <v>4.5590617502635905E-2</v>
      </c>
      <c r="AH143" t="str">
        <f t="shared" si="319"/>
        <v>91 Elementary trades and related occupations</v>
      </c>
      <c r="AI143" s="27">
        <f t="shared" si="305"/>
        <v>-1.9651300607366889E-2</v>
      </c>
      <c r="AJ143" s="27">
        <f t="shared" si="305"/>
        <v>-2.2348591726662426E-2</v>
      </c>
      <c r="AK143" s="27">
        <f t="shared" si="305"/>
        <v>7.9208946338024944E-3</v>
      </c>
      <c r="AL143" s="27">
        <f t="shared" si="305"/>
        <v>3.7782402730338227E-2</v>
      </c>
      <c r="AM143" s="27">
        <f t="shared" si="306"/>
        <v>4.5703297364140721E-2</v>
      </c>
      <c r="AS143" t="str">
        <f t="shared" si="320"/>
        <v>91 Elementary trades and related occupations</v>
      </c>
      <c r="AT143" s="27">
        <f t="shared" si="307"/>
        <v>-2.6091238295206209E-2</v>
      </c>
      <c r="AU143" s="27">
        <f t="shared" si="307"/>
        <v>-1.1826576961888935E-2</v>
      </c>
      <c r="AV143" s="27">
        <f t="shared" si="307"/>
        <v>5.4678075432951501E-3</v>
      </c>
      <c r="AW143" s="27">
        <f t="shared" si="307"/>
        <v>2.5784348167877974E-2</v>
      </c>
      <c r="AX143" s="27">
        <f t="shared" si="308"/>
        <v>3.1252155711173124E-2</v>
      </c>
      <c r="BD143" t="str">
        <f t="shared" si="321"/>
        <v>91 Elementary trades and related occupations</v>
      </c>
      <c r="BE143" s="27">
        <f t="shared" si="309"/>
        <v>2.1578050997219211E-2</v>
      </c>
      <c r="BF143" s="27">
        <f t="shared" si="309"/>
        <v>-0.14282942839419832</v>
      </c>
      <c r="BG143" s="27">
        <f t="shared" si="309"/>
        <v>1.6996695570250298E-2</v>
      </c>
      <c r="BH143" s="27">
        <f t="shared" si="309"/>
        <v>0.14544952253017351</v>
      </c>
      <c r="BI143" s="27">
        <f t="shared" si="310"/>
        <v>0.16244621810042381</v>
      </c>
      <c r="BO143" t="str">
        <f t="shared" si="322"/>
        <v>91 Elementary trades and related occupations</v>
      </c>
      <c r="BP143" s="27">
        <f t="shared" si="311"/>
        <v>-1.136056348569725E-2</v>
      </c>
      <c r="BQ143" s="27">
        <f t="shared" si="311"/>
        <v>-0.2616782701226803</v>
      </c>
      <c r="BR143" s="27">
        <f t="shared" si="311"/>
        <v>-3.1381675459300817E-2</v>
      </c>
      <c r="BS143" s="27">
        <f t="shared" si="311"/>
        <v>1.9952400267442272E-2</v>
      </c>
      <c r="BT143" s="27">
        <f t="shared" si="312"/>
        <v>-1.1429275191858546E-2</v>
      </c>
      <c r="BZ143" t="str">
        <f t="shared" si="323"/>
        <v>91 Elementary trades and related occupations</v>
      </c>
      <c r="CA143" s="68">
        <f t="shared" si="313"/>
        <v>-0.14858020609959111</v>
      </c>
      <c r="CB143" s="68">
        <f t="shared" si="313"/>
        <v>-0.26293531457636199</v>
      </c>
      <c r="CC143" s="68">
        <f t="shared" si="313"/>
        <v>-0.32699708867784016</v>
      </c>
      <c r="CD143" s="68">
        <f t="shared" si="313"/>
        <v>-0.27070582013913569</v>
      </c>
      <c r="CE143" s="68">
        <f t="shared" si="314"/>
        <v>-0.59770290881697585</v>
      </c>
      <c r="CK143" t="str">
        <f t="shared" si="324"/>
        <v>91 Elementary trades and related occupations</v>
      </c>
      <c r="CL143" s="68">
        <f t="shared" si="315"/>
        <v>-0.32933226420124462</v>
      </c>
      <c r="CM143" s="68">
        <f t="shared" si="315"/>
        <v>-6.077349339523197E-2</v>
      </c>
      <c r="CN143" s="68">
        <f t="shared" si="315"/>
        <v>-0.43655071953353042</v>
      </c>
      <c r="CO143" s="68">
        <f t="shared" si="315"/>
        <v>-0.22736816797770187</v>
      </c>
      <c r="CP143" s="68">
        <f t="shared" si="316"/>
        <v>-0.66391888751123229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1.150345964182764E-2</v>
      </c>
      <c r="C144" s="27">
        <f t="shared" si="299"/>
        <v>-3.5338223574909386E-3</v>
      </c>
      <c r="D144" s="27">
        <f t="shared" si="299"/>
        <v>1.1447333990717373E-2</v>
      </c>
      <c r="E144" s="27">
        <f t="shared" si="299"/>
        <v>2.2639906735356999E-2</v>
      </c>
      <c r="F144" s="27">
        <f t="shared" si="300"/>
        <v>3.4087240726074372E-2</v>
      </c>
      <c r="L144" t="str">
        <f t="shared" ref="L144" si="325">A144</f>
        <v>92 Elementary administration and service occupations</v>
      </c>
      <c r="M144" s="27">
        <f t="shared" si="301"/>
        <v>0.26270711826707976</v>
      </c>
      <c r="N144" s="27">
        <f t="shared" si="301"/>
        <v>-3.9075952075423914E-2</v>
      </c>
      <c r="O144" s="27">
        <f t="shared" si="301"/>
        <v>0.30897697163028959</v>
      </c>
      <c r="P144" s="27">
        <f t="shared" si="301"/>
        <v>0.90932409680863113</v>
      </c>
      <c r="Q144" s="27">
        <f t="shared" si="302"/>
        <v>1.2183010684389206</v>
      </c>
      <c r="W144" t="str">
        <f t="shared" ref="W144" si="326">A144</f>
        <v>92 Elementary administration and service occupations</v>
      </c>
      <c r="X144" s="27">
        <f t="shared" si="303"/>
        <v>0.30843956535743788</v>
      </c>
      <c r="Y144" s="27">
        <f t="shared" si="303"/>
        <v>0.16312762346158527</v>
      </c>
      <c r="Z144" s="27">
        <f t="shared" si="303"/>
        <v>0.46677065384978622</v>
      </c>
      <c r="AA144" s="27">
        <f t="shared" si="303"/>
        <v>0.87686039393243842</v>
      </c>
      <c r="AB144" s="27">
        <f t="shared" si="304"/>
        <v>1.3436310477822246</v>
      </c>
      <c r="AH144" t="str">
        <f t="shared" ref="AH144" si="327">L144</f>
        <v>92 Elementary administration and service occupations</v>
      </c>
      <c r="AI144" s="27">
        <f t="shared" si="305"/>
        <v>0.15452176414117569</v>
      </c>
      <c r="AJ144" s="27">
        <f t="shared" si="305"/>
        <v>7.2513449732886537E-2</v>
      </c>
      <c r="AK144" s="27">
        <f t="shared" si="305"/>
        <v>0.20529180328579399</v>
      </c>
      <c r="AL144" s="27">
        <f t="shared" si="305"/>
        <v>0.47499349776146316</v>
      </c>
      <c r="AM144" s="27">
        <f t="shared" si="306"/>
        <v>0.68028530104725715</v>
      </c>
      <c r="AS144" t="str">
        <f t="shared" ref="AS144" si="328">W144</f>
        <v>92 Elementary administration and service occupations</v>
      </c>
      <c r="AT144" s="27">
        <f t="shared" si="307"/>
        <v>7.5753893106347614E-2</v>
      </c>
      <c r="AU144" s="27">
        <f t="shared" si="307"/>
        <v>7.435079893424057E-2</v>
      </c>
      <c r="AV144" s="27">
        <f t="shared" si="307"/>
        <v>0.17905116311855129</v>
      </c>
      <c r="AW144" s="27">
        <f t="shared" si="307"/>
        <v>0.42911157330539029</v>
      </c>
      <c r="AX144" s="27">
        <f t="shared" si="308"/>
        <v>0.60816273642394159</v>
      </c>
      <c r="BD144" t="str">
        <f t="shared" ref="BD144" si="329">AH144</f>
        <v>92 Elementary administration and service occupations</v>
      </c>
      <c r="BE144" s="27">
        <f t="shared" si="309"/>
        <v>0.51024058662428473</v>
      </c>
      <c r="BF144" s="27">
        <f t="shared" si="309"/>
        <v>-0.41239799480139805</v>
      </c>
      <c r="BG144" s="27">
        <f t="shared" si="309"/>
        <v>0.10536389781823718</v>
      </c>
      <c r="BH144" s="27">
        <f t="shared" si="309"/>
        <v>-0.264238169501815</v>
      </c>
      <c r="BI144" s="27">
        <f t="shared" si="310"/>
        <v>-0.15887427168357782</v>
      </c>
      <c r="BO144" t="str">
        <f t="shared" ref="BO144" si="330">AS144</f>
        <v>92 Elementary administration and service occupations</v>
      </c>
      <c r="BP144" s="27">
        <f t="shared" si="311"/>
        <v>1.9918074857348032</v>
      </c>
      <c r="BQ144" s="27">
        <f t="shared" si="311"/>
        <v>-1.7927827978838815</v>
      </c>
      <c r="BR144" s="27">
        <f t="shared" si="311"/>
        <v>1.1411013467777567</v>
      </c>
      <c r="BS144" s="27">
        <f t="shared" si="311"/>
        <v>-0.41107254843245755</v>
      </c>
      <c r="BT144" s="27">
        <f t="shared" si="312"/>
        <v>0.7300287983452991</v>
      </c>
      <c r="BZ144" t="str">
        <f t="shared" ref="BZ144" si="331">BD144</f>
        <v>92 Elementary administration and service occupations</v>
      </c>
      <c r="CA144" s="68">
        <f t="shared" si="313"/>
        <v>1.1166282226151765</v>
      </c>
      <c r="CB144" s="68">
        <f t="shared" si="313"/>
        <v>-1.1455639963198223</v>
      </c>
      <c r="CC144" s="68">
        <f t="shared" si="313"/>
        <v>-0.40269781700914997</v>
      </c>
      <c r="CD144" s="68">
        <f t="shared" si="313"/>
        <v>-1.9806622507793534</v>
      </c>
      <c r="CE144" s="68">
        <f t="shared" si="314"/>
        <v>-2.3833600677885034</v>
      </c>
      <c r="CK144" t="str">
        <f t="shared" ref="CK144" si="332">BO144</f>
        <v>92 Elementary administration and service occupations</v>
      </c>
      <c r="CL144" s="68">
        <f t="shared" si="315"/>
        <v>-0.88977201860595567</v>
      </c>
      <c r="CM144" s="68">
        <f t="shared" si="315"/>
        <v>-0.13031050271271027</v>
      </c>
      <c r="CN144" s="68">
        <f t="shared" si="315"/>
        <v>-1.4530181727333229</v>
      </c>
      <c r="CO144" s="68">
        <f t="shared" si="315"/>
        <v>-1.0792770298598366</v>
      </c>
      <c r="CP144" s="68">
        <f t="shared" si="316"/>
        <v>-2.5322952025931595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1.197342587795605</v>
      </c>
      <c r="C146" s="29">
        <f>D35-C35</f>
        <v>-0.13232407468394847</v>
      </c>
      <c r="D146" s="29">
        <f>E35-D35</f>
        <v>1.1942691994177315</v>
      </c>
      <c r="E146" s="29">
        <f>F35-E35</f>
        <v>2.5195027492239328</v>
      </c>
      <c r="F146" s="29">
        <f t="shared" ref="F146" si="334">F35-D35</f>
        <v>3.7137719486416643</v>
      </c>
      <c r="L146" s="24" t="str">
        <f t="shared" ref="L146" si="335">L35</f>
        <v>All occupations</v>
      </c>
      <c r="M146" s="29">
        <f>N35-M35</f>
        <v>8.8771262771738435</v>
      </c>
      <c r="N146" s="29">
        <f t="shared" ref="N146" si="336">O35-N35</f>
        <v>-0.14975010708526781</v>
      </c>
      <c r="O146" s="29">
        <f>P35-O35</f>
        <v>7.8799866857134298</v>
      </c>
      <c r="P146" s="29">
        <f>Q35-P35</f>
        <v>17.911008746954835</v>
      </c>
      <c r="Q146" s="29">
        <f>Q35-O35</f>
        <v>25.790995432668264</v>
      </c>
      <c r="W146" s="24" t="str">
        <f t="shared" ref="W146" si="337">W35</f>
        <v>All occupations</v>
      </c>
      <c r="X146" s="29">
        <f>Y35-X35</f>
        <v>1.5488079254148204</v>
      </c>
      <c r="Y146" s="29">
        <f t="shared" ref="Y146" si="338">Z35-Y35</f>
        <v>5.4023545483181508</v>
      </c>
      <c r="Z146" s="29">
        <f>AA35-Z35</f>
        <v>3.8672200801797629</v>
      </c>
      <c r="AA146" s="29">
        <f>AB35-AA35</f>
        <v>9.5888862767401974</v>
      </c>
      <c r="AB146" s="29">
        <f>AB35-Z35</f>
        <v>13.45610635691996</v>
      </c>
      <c r="AH146" s="24" t="str">
        <f t="shared" ref="AH146" si="339">AH35</f>
        <v>All occupations</v>
      </c>
      <c r="AI146" s="29">
        <f>AJ35-AI35</f>
        <v>-0.67358330177845716</v>
      </c>
      <c r="AJ146" s="29">
        <f t="shared" ref="AJ146" si="340">AK35-AJ35</f>
        <v>1.6517423142071781</v>
      </c>
      <c r="AK146" s="29">
        <f>AL35-AK35</f>
        <v>-0.10949342960643804</v>
      </c>
      <c r="AL146" s="29">
        <f>AM35-AL35</f>
        <v>2.0165133148972956</v>
      </c>
      <c r="AM146" s="29">
        <f>AM35-AK35</f>
        <v>1.9070198852908575</v>
      </c>
      <c r="AS146" s="24" t="str">
        <f t="shared" ref="AS146" si="341">AS35</f>
        <v>All occupations</v>
      </c>
      <c r="AT146" s="29">
        <f>AU35-AT35</f>
        <v>-9.8234023649313329E-2</v>
      </c>
      <c r="AU146" s="29">
        <f t="shared" ref="AU146" si="342">AV35-AU35</f>
        <v>1.3193743294922768</v>
      </c>
      <c r="AV146" s="29">
        <f>AW35-AV35</f>
        <v>0.70878349147208652</v>
      </c>
      <c r="AW146" s="29">
        <f>AX35-AW35</f>
        <v>2.7129749181398353</v>
      </c>
      <c r="AX146" s="29">
        <f>AX35-AV35</f>
        <v>3.4217584096119218</v>
      </c>
      <c r="BD146" s="24" t="str">
        <f t="shared" ref="BD146" si="343">BD35</f>
        <v>All occupations</v>
      </c>
      <c r="BE146" s="29">
        <f>BF35-BE35</f>
        <v>7.475725701527189</v>
      </c>
      <c r="BF146" s="29">
        <f t="shared" ref="BF146" si="344">BG35-BF35</f>
        <v>-3.2106791421777956</v>
      </c>
      <c r="BG146" s="29">
        <f>BH35-BG35</f>
        <v>2.4497773863059891</v>
      </c>
      <c r="BH146" s="29">
        <f>BI35-BH35</f>
        <v>0.73754124179942693</v>
      </c>
      <c r="BI146" s="29">
        <f>BI35-BG35</f>
        <v>3.187318628105416</v>
      </c>
      <c r="BO146" s="24" t="str">
        <f t="shared" ref="BO146" si="345">BO35</f>
        <v>All occupations</v>
      </c>
      <c r="BP146" s="29">
        <f>BQ35-BP35</f>
        <v>6.0799882317982821</v>
      </c>
      <c r="BQ146" s="29">
        <f t="shared" ref="BQ146" si="346">BR35-BQ35</f>
        <v>-9.4992637730471046</v>
      </c>
      <c r="BR146" s="29">
        <f>BS35-BR35</f>
        <v>3.4619729994087223</v>
      </c>
      <c r="BS146" s="29">
        <f>BT35-BS35</f>
        <v>-6.6918245801136464</v>
      </c>
      <c r="BT146" s="29">
        <f>BT35-BR35</f>
        <v>-3.2298515807049242</v>
      </c>
      <c r="BZ146" s="24" t="str">
        <f t="shared" ref="BZ146" si="347">BZ35</f>
        <v>All occupations</v>
      </c>
      <c r="CA146" s="70">
        <f>CB35-CA35</f>
        <v>-0.59025636823813699</v>
      </c>
      <c r="CB146" s="70">
        <f t="shared" ref="CB146" si="348">CC35-CB35</f>
        <v>-3.6785922310200405</v>
      </c>
      <c r="CC146" s="70">
        <f>CD35-CC35</f>
        <v>-4.5965462210730408</v>
      </c>
      <c r="CD146" s="70">
        <f>CE35-CD35</f>
        <v>-11.669883162627041</v>
      </c>
      <c r="CE146" s="70">
        <f>CE35-CC35</f>
        <v>-16.266429383700082</v>
      </c>
      <c r="CK146" s="24" t="str">
        <f t="shared" ref="CK146" si="349">CK35</f>
        <v>All occupations</v>
      </c>
      <c r="CL146" s="70">
        <f>CM35-CL35</f>
        <v>-2.9179170300438741</v>
      </c>
      <c r="CM146" s="70">
        <f t="shared" ref="CM146" si="350">CN35-CM35</f>
        <v>-0.32286186400338579</v>
      </c>
      <c r="CN146" s="70">
        <f>CO35-CN35</f>
        <v>-6.9839701918183454</v>
      </c>
      <c r="CO146" s="70">
        <f>CP35-CO35</f>
        <v>-4.6447195050148924</v>
      </c>
      <c r="CP146" s="70">
        <f>CP35-CN35</f>
        <v>-11.628689696833238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Worcestershire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0.24833981726740112</v>
      </c>
      <c r="C8" s="69">
        <f>'Basic T2'!O8</f>
        <v>2.3303262392383304</v>
      </c>
      <c r="D8" s="69">
        <f>'Basic T2'!Z8</f>
        <v>5.4315878777631932</v>
      </c>
      <c r="E8" s="69">
        <f>'Basic T2'!AK8</f>
        <v>1.0420198277576458</v>
      </c>
      <c r="F8" s="69">
        <f>'Basic T2'!AV8</f>
        <v>1.5874432765757858</v>
      </c>
      <c r="G8" s="69">
        <f>'Basic T2'!BG8</f>
        <v>3.8350619591489741</v>
      </c>
      <c r="H8" s="69">
        <f>'Basic T2'!BR8</f>
        <v>2.9425377455974346</v>
      </c>
      <c r="I8" s="69">
        <f>'Basic T2'!CC8</f>
        <v>2.1753441666498348</v>
      </c>
      <c r="J8" s="69">
        <f>'Basic T2'!CN8</f>
        <v>0.68546689970286101</v>
      </c>
      <c r="K8" s="309">
        <f>SUM(B8:J8)</f>
        <v>20.278127809701459</v>
      </c>
      <c r="L8" s="97"/>
      <c r="M8" s="97">
        <f t="shared" ref="M8:M33" si="0">B8/B$35*100</f>
        <v>6.15053125208133</v>
      </c>
      <c r="N8" s="97">
        <f t="shared" ref="N8:N33" si="1">C8/C$35*100</f>
        <v>8.1396916168671805</v>
      </c>
      <c r="O8" s="97">
        <f t="shared" ref="O8:O33" si="2">D8/D$35*100</f>
        <v>9.8164920549218238</v>
      </c>
      <c r="P8" s="97">
        <f t="shared" ref="P8:P33" si="3">E8/E$35*100</f>
        <v>6.41542649360398</v>
      </c>
      <c r="Q8" s="97">
        <f t="shared" ref="Q8:Q33" si="4">F8/F$35*100</f>
        <v>9.6791854611349493</v>
      </c>
      <c r="R8" s="97">
        <f t="shared" ref="R8:R33" si="5">G8/G$35*100</f>
        <v>6.3910950880012463</v>
      </c>
      <c r="S8" s="97">
        <f t="shared" ref="S8:S33" si="6">H8/H$35*100</f>
        <v>5.0441159371942419</v>
      </c>
      <c r="T8" s="97">
        <f t="shared" ref="T8:T33" si="7">I8/I$35*100</f>
        <v>5.9821647574117645</v>
      </c>
      <c r="U8" s="97">
        <f t="shared" ref="U8:U33" si="8">J8/J$35*100</f>
        <v>3.5039529200408164</v>
      </c>
      <c r="V8" s="97">
        <f t="shared" ref="V8:V33" si="9">K8/K$35*100</f>
        <v>6.8760394051410465</v>
      </c>
      <c r="W8" s="97"/>
      <c r="X8" s="97">
        <f t="shared" ref="X8:X32" si="10">IF($K8&gt;0,B8/$K8*100,0)</f>
        <v>1.2246683697722351</v>
      </c>
      <c r="Y8" s="97">
        <f t="shared" ref="Y8:AG23" si="11">IF($K8&gt;0,C8/$K8*100,0)</f>
        <v>11.491821439864168</v>
      </c>
      <c r="Z8" s="97">
        <f t="shared" si="11"/>
        <v>26.78545045546371</v>
      </c>
      <c r="AA8" s="97">
        <f t="shared" si="11"/>
        <v>5.1386392152983813</v>
      </c>
      <c r="AB8" s="97">
        <f t="shared" si="11"/>
        <v>7.8283522595035695</v>
      </c>
      <c r="AC8" s="97">
        <f t="shared" si="11"/>
        <v>18.912307857701759</v>
      </c>
      <c r="AD8" s="97">
        <f t="shared" si="11"/>
        <v>14.510894561921372</v>
      </c>
      <c r="AE8" s="97">
        <f t="shared" si="11"/>
        <v>10.727539480292194</v>
      </c>
      <c r="AF8" s="97">
        <f>IF($K8&gt;0,J8/$K8*100,0)</f>
        <v>3.3803263601826199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8.0886677868764273E-2</v>
      </c>
      <c r="C9" s="69">
        <f>'Basic T2'!O9</f>
        <v>0.85322522063644779</v>
      </c>
      <c r="D9" s="69">
        <f>'Basic T2'!Z9</f>
        <v>1.8528766345983081</v>
      </c>
      <c r="E9" s="69">
        <f>'Basic T2'!AK9</f>
        <v>0.54688206730049438</v>
      </c>
      <c r="F9" s="69">
        <f>'Basic T2'!AV9</f>
        <v>0.61604031254164027</v>
      </c>
      <c r="G9" s="69">
        <f>'Basic T2'!BG9</f>
        <v>1.4483647634925816</v>
      </c>
      <c r="H9" s="69">
        <f>'Basic T2'!BR9</f>
        <v>1.6391140871788332</v>
      </c>
      <c r="I9" s="69">
        <f>'Basic T2'!CC9</f>
        <v>1.1159273270306636</v>
      </c>
      <c r="J9" s="69">
        <f>'Basic T2'!CN9</f>
        <v>0.49018950066242623</v>
      </c>
      <c r="K9" s="309">
        <f>SUM(B9:J9)</f>
        <v>8.6435065913101603</v>
      </c>
      <c r="L9" s="97"/>
      <c r="M9" s="97">
        <f t="shared" si="0"/>
        <v>2.0032874533896776</v>
      </c>
      <c r="N9" s="97">
        <f t="shared" si="1"/>
        <v>2.9802651915313461</v>
      </c>
      <c r="O9" s="97">
        <f t="shared" si="2"/>
        <v>3.3486982391924345</v>
      </c>
      <c r="P9" s="97">
        <f t="shared" si="3"/>
        <v>3.3670009053345136</v>
      </c>
      <c r="Q9" s="97">
        <f t="shared" si="4"/>
        <v>3.7562088199385233</v>
      </c>
      <c r="R9" s="97">
        <f t="shared" si="5"/>
        <v>2.4136864082492249</v>
      </c>
      <c r="S9" s="97">
        <f t="shared" si="6"/>
        <v>2.8097792466345015</v>
      </c>
      <c r="T9" s="97">
        <f t="shared" si="7"/>
        <v>3.0687838871384114</v>
      </c>
      <c r="U9" s="97">
        <f t="shared" si="8"/>
        <v>2.50573869134164</v>
      </c>
      <c r="V9" s="97">
        <f t="shared" si="9"/>
        <v>2.930896406127347</v>
      </c>
      <c r="W9" s="97"/>
      <c r="X9" s="97">
        <f t="shared" si="10"/>
        <v>0.93580859821504081</v>
      </c>
      <c r="Y9" s="97">
        <f t="shared" si="11"/>
        <v>9.8712855902053303</v>
      </c>
      <c r="Z9" s="97">
        <f t="shared" si="11"/>
        <v>21.436631244790362</v>
      </c>
      <c r="AA9" s="97">
        <f t="shared" si="11"/>
        <v>6.3270856743524435</v>
      </c>
      <c r="AB9" s="97">
        <f t="shared" si="11"/>
        <v>7.1272035953669874</v>
      </c>
      <c r="AC9" s="97">
        <f t="shared" si="11"/>
        <v>16.756680268500173</v>
      </c>
      <c r="AD9" s="97">
        <f t="shared" si="11"/>
        <v>18.963531407805412</v>
      </c>
      <c r="AE9" s="97">
        <f t="shared" si="11"/>
        <v>12.910585712430331</v>
      </c>
      <c r="AF9" s="97">
        <f t="shared" si="11"/>
        <v>5.6711879083339083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0.75850411081209934</v>
      </c>
      <c r="C10" s="69">
        <f>'Basic T2'!O10</f>
        <v>2.9969289447615033</v>
      </c>
      <c r="D10" s="69">
        <f>'Basic T2'!Z10</f>
        <v>5.5494422277657547</v>
      </c>
      <c r="E10" s="69">
        <f>'Basic T2'!AK10</f>
        <v>0.56110627819787418</v>
      </c>
      <c r="F10" s="69">
        <f>'Basic T2'!AV10</f>
        <v>1.629858574385086</v>
      </c>
      <c r="G10" s="69">
        <f>'Basic T2'!BG10</f>
        <v>2.5662409716656902</v>
      </c>
      <c r="H10" s="69">
        <f>'Basic T2'!BR10</f>
        <v>1.7068936961632744</v>
      </c>
      <c r="I10" s="69">
        <f>'Basic T2'!CC10</f>
        <v>1.040157983191299</v>
      </c>
      <c r="J10" s="69">
        <f>'Basic T2'!CN10</f>
        <v>0.42475175492325057</v>
      </c>
      <c r="K10" s="309">
        <f t="shared" ref="K10:K32" si="12">SUM(B10:J10)</f>
        <v>17.23388454186583</v>
      </c>
      <c r="L10" s="97"/>
      <c r="M10" s="97">
        <f t="shared" si="0"/>
        <v>18.785562821602213</v>
      </c>
      <c r="N10" s="97">
        <f t="shared" si="1"/>
        <v>10.468095409677506</v>
      </c>
      <c r="O10" s="97">
        <f t="shared" si="2"/>
        <v>10.029489858966292</v>
      </c>
      <c r="P10" s="97">
        <f t="shared" si="3"/>
        <v>3.4545754188042177</v>
      </c>
      <c r="Q10" s="97">
        <f t="shared" si="4"/>
        <v>9.937806061910722</v>
      </c>
      <c r="R10" s="97">
        <f t="shared" si="5"/>
        <v>4.2766167126748709</v>
      </c>
      <c r="S10" s="97">
        <f t="shared" si="6"/>
        <v>2.9259674608406709</v>
      </c>
      <c r="T10" s="97">
        <f t="shared" si="7"/>
        <v>2.8604192957523433</v>
      </c>
      <c r="U10" s="97">
        <f t="shared" si="8"/>
        <v>2.1712356243619406</v>
      </c>
      <c r="V10" s="97">
        <f t="shared" si="9"/>
        <v>5.8437776073601535</v>
      </c>
      <c r="W10" s="97"/>
      <c r="X10" s="97">
        <f t="shared" si="10"/>
        <v>4.401237045365396</v>
      </c>
      <c r="Y10" s="97">
        <f t="shared" si="11"/>
        <v>17.389747143083969</v>
      </c>
      <c r="Z10" s="97">
        <f t="shared" si="11"/>
        <v>32.200762482101112</v>
      </c>
      <c r="AA10" s="97">
        <f t="shared" si="11"/>
        <v>3.2558317124313625</v>
      </c>
      <c r="AB10" s="97">
        <f t="shared" si="11"/>
        <v>9.4572907833153508</v>
      </c>
      <c r="AC10" s="97">
        <f t="shared" si="11"/>
        <v>14.89067055910458</v>
      </c>
      <c r="AD10" s="97">
        <f t="shared" si="11"/>
        <v>9.9042887981334768</v>
      </c>
      <c r="AE10" s="97">
        <f t="shared" si="11"/>
        <v>6.0355399310264044</v>
      </c>
      <c r="AF10" s="97">
        <f t="shared" si="11"/>
        <v>2.4646315454383609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0.86124592800232247</v>
      </c>
      <c r="C11" s="69">
        <f>'Basic T2'!O11</f>
        <v>2.6910502360946706</v>
      </c>
      <c r="D11" s="69">
        <f>'Basic T2'!Z11</f>
        <v>5.0349956739383979</v>
      </c>
      <c r="E11" s="69">
        <f>'Basic T2'!AK11</f>
        <v>1.6923998566220375</v>
      </c>
      <c r="F11" s="69">
        <f>'Basic T2'!AV11</f>
        <v>0.34630495606863027</v>
      </c>
      <c r="G11" s="69">
        <f>'Basic T2'!BG11</f>
        <v>1.4870104090316989</v>
      </c>
      <c r="H11" s="69">
        <f>'Basic T2'!BR11</f>
        <v>1.076207182495303</v>
      </c>
      <c r="I11" s="69">
        <f>'Basic T2'!CC11</f>
        <v>0.50848989561151214</v>
      </c>
      <c r="J11" s="69">
        <f>'Basic T2'!CN11</f>
        <v>0.17709307537052776</v>
      </c>
      <c r="K11" s="309">
        <f t="shared" si="12"/>
        <v>13.874797213235102</v>
      </c>
      <c r="L11" s="97"/>
      <c r="M11" s="97">
        <f t="shared" si="0"/>
        <v>21.330127621872137</v>
      </c>
      <c r="N11" s="97">
        <f t="shared" si="1"/>
        <v>9.3996791858927384</v>
      </c>
      <c r="O11" s="97">
        <f t="shared" si="2"/>
        <v>9.0997321855236866</v>
      </c>
      <c r="P11" s="97">
        <f t="shared" si="3"/>
        <v>10.419635585350724</v>
      </c>
      <c r="Q11" s="97">
        <f t="shared" si="4"/>
        <v>2.1115399494014229</v>
      </c>
      <c r="R11" s="97">
        <f t="shared" si="5"/>
        <v>2.4780890171271528</v>
      </c>
      <c r="S11" s="97">
        <f t="shared" si="6"/>
        <v>1.8448408381742942</v>
      </c>
      <c r="T11" s="97">
        <f t="shared" si="7"/>
        <v>1.3983398028054772</v>
      </c>
      <c r="U11" s="97">
        <f t="shared" si="8"/>
        <v>0.90526004805273197</v>
      </c>
      <c r="V11" s="97">
        <f t="shared" si="9"/>
        <v>4.7047564386541998</v>
      </c>
      <c r="W11" s="97"/>
      <c r="X11" s="97">
        <f t="shared" si="10"/>
        <v>6.2072685803348833</v>
      </c>
      <c r="Y11" s="97">
        <f t="shared" si="11"/>
        <v>19.395240123060617</v>
      </c>
      <c r="Z11" s="97">
        <f t="shared" si="11"/>
        <v>36.288787479614761</v>
      </c>
      <c r="AA11" s="97">
        <f t="shared" si="11"/>
        <v>12.19765471604634</v>
      </c>
      <c r="AB11" s="97">
        <f t="shared" si="11"/>
        <v>2.4959280539126842</v>
      </c>
      <c r="AC11" s="97">
        <f t="shared" si="11"/>
        <v>10.717348774029265</v>
      </c>
      <c r="AD11" s="97">
        <f t="shared" si="11"/>
        <v>7.7565615263098353</v>
      </c>
      <c r="AE11" s="97">
        <f t="shared" si="11"/>
        <v>3.6648456031232381</v>
      </c>
      <c r="AF11" s="97">
        <f t="shared" si="11"/>
        <v>1.2763651435683654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1.0425478447453209</v>
      </c>
      <c r="C12" s="69">
        <f>'Basic T2'!O12</f>
        <v>6.0637694604945249</v>
      </c>
      <c r="D12" s="69">
        <f>'Basic T2'!Z12</f>
        <v>3.0125088801958939</v>
      </c>
      <c r="E12" s="69">
        <f>'Basic T2'!AK12</f>
        <v>0.24433455529038572</v>
      </c>
      <c r="F12" s="69">
        <f>'Basic T2'!AV12</f>
        <v>0.12501536070651401</v>
      </c>
      <c r="G12" s="69">
        <f>'Basic T2'!BG12</f>
        <v>0.51868181030173244</v>
      </c>
      <c r="H12" s="69">
        <f>'Basic T2'!BR12</f>
        <v>0.40159108329157095</v>
      </c>
      <c r="I12" s="69">
        <f>'Basic T2'!CC12</f>
        <v>0.27195097655359368</v>
      </c>
      <c r="J12" s="69">
        <f>'Basic T2'!CN12</f>
        <v>0.118210786165801</v>
      </c>
      <c r="K12" s="309">
        <f t="shared" si="12"/>
        <v>11.798610757745339</v>
      </c>
      <c r="L12" s="97"/>
      <c r="M12" s="97">
        <f t="shared" si="0"/>
        <v>25.820358456621307</v>
      </c>
      <c r="N12" s="97">
        <f t="shared" si="1"/>
        <v>21.18038779854917</v>
      </c>
      <c r="O12" s="97">
        <f t="shared" si="2"/>
        <v>5.4444980277116901</v>
      </c>
      <c r="P12" s="97">
        <f t="shared" si="3"/>
        <v>1.5042999543358602</v>
      </c>
      <c r="Q12" s="97">
        <f t="shared" si="4"/>
        <v>0.76226148022068452</v>
      </c>
      <c r="R12" s="97">
        <f t="shared" si="5"/>
        <v>0.86437841301281204</v>
      </c>
      <c r="S12" s="97">
        <f t="shared" si="6"/>
        <v>0.68840985523359299</v>
      </c>
      <c r="T12" s="97">
        <f t="shared" si="7"/>
        <v>0.74786122243271513</v>
      </c>
      <c r="U12" s="97">
        <f t="shared" si="8"/>
        <v>0.60426700333091243</v>
      </c>
      <c r="V12" s="97">
        <f t="shared" si="9"/>
        <v>4.0007496381083509</v>
      </c>
      <c r="W12" s="97"/>
      <c r="X12" s="97">
        <f t="shared" si="10"/>
        <v>8.8361915326423315</v>
      </c>
      <c r="Y12" s="97">
        <f t="shared" si="11"/>
        <v>51.393927513998982</v>
      </c>
      <c r="Z12" s="97">
        <f t="shared" si="11"/>
        <v>25.53274230373518</v>
      </c>
      <c r="AA12" s="97">
        <f t="shared" si="11"/>
        <v>2.0708756336417777</v>
      </c>
      <c r="AB12" s="97">
        <f t="shared" si="11"/>
        <v>1.0595769559093742</v>
      </c>
      <c r="AC12" s="97">
        <f t="shared" si="11"/>
        <v>4.3961261283345374</v>
      </c>
      <c r="AD12" s="97">
        <f t="shared" si="11"/>
        <v>3.4037149926989638</v>
      </c>
      <c r="AE12" s="97">
        <f t="shared" si="11"/>
        <v>2.304940659009945</v>
      </c>
      <c r="AF12" s="97">
        <f t="shared" si="11"/>
        <v>1.0019042800289018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0.28874323463289564</v>
      </c>
      <c r="C13" s="69">
        <f>'Basic T2'!O13</f>
        <v>3.6949466402813407</v>
      </c>
      <c r="D13" s="69">
        <f>'Basic T2'!Z13</f>
        <v>6.2953000602868725</v>
      </c>
      <c r="E13" s="69">
        <f>'Basic T2'!AK13</f>
        <v>0.67012844622882417</v>
      </c>
      <c r="F13" s="69">
        <f>'Basic T2'!AV13</f>
        <v>1.0364343373942817</v>
      </c>
      <c r="G13" s="69">
        <f>'Basic T2'!BG13</f>
        <v>2.5286711700671729</v>
      </c>
      <c r="H13" s="69">
        <f>'Basic T2'!BR13</f>
        <v>1.6550427076487253</v>
      </c>
      <c r="I13" s="69">
        <f>'Basic T2'!CC13</f>
        <v>1.0401746032347425</v>
      </c>
      <c r="J13" s="69">
        <f>'Basic T2'!CN13</f>
        <v>0.41044879573780474</v>
      </c>
      <c r="K13" s="309">
        <f t="shared" si="12"/>
        <v>17.619889995512658</v>
      </c>
      <c r="L13" s="97"/>
      <c r="M13" s="97">
        <f t="shared" si="0"/>
        <v>7.1511862575160139</v>
      </c>
      <c r="N13" s="97">
        <f t="shared" si="1"/>
        <v>12.906229903028454</v>
      </c>
      <c r="O13" s="97">
        <f t="shared" si="2"/>
        <v>11.377476424187796</v>
      </c>
      <c r="P13" s="97">
        <f t="shared" si="3"/>
        <v>4.1257946092115754</v>
      </c>
      <c r="Q13" s="97">
        <f t="shared" si="4"/>
        <v>6.3194952021007476</v>
      </c>
      <c r="R13" s="97">
        <f t="shared" si="5"/>
        <v>4.2140069877183679</v>
      </c>
      <c r="S13" s="97">
        <f t="shared" si="6"/>
        <v>2.8370841838404601</v>
      </c>
      <c r="T13" s="97">
        <f t="shared" si="7"/>
        <v>2.8604650006296124</v>
      </c>
      <c r="U13" s="97">
        <f t="shared" si="8"/>
        <v>2.0981221076847785</v>
      </c>
      <c r="V13" s="97">
        <f t="shared" si="9"/>
        <v>5.9746668459912025</v>
      </c>
      <c r="W13" s="97"/>
      <c r="X13" s="97">
        <f t="shared" si="10"/>
        <v>1.6387346045090592</v>
      </c>
      <c r="Y13" s="97">
        <f t="shared" si="11"/>
        <v>20.970316166686345</v>
      </c>
      <c r="Z13" s="97">
        <f t="shared" si="11"/>
        <v>35.728373229856295</v>
      </c>
      <c r="AA13" s="97">
        <f t="shared" si="11"/>
        <v>3.8032498863471287</v>
      </c>
      <c r="AB13" s="97">
        <f t="shared" si="11"/>
        <v>5.8821839276989554</v>
      </c>
      <c r="AC13" s="97">
        <f t="shared" si="11"/>
        <v>14.351231311382545</v>
      </c>
      <c r="AD13" s="97">
        <f t="shared" si="11"/>
        <v>9.39303655170505</v>
      </c>
      <c r="AE13" s="97">
        <f t="shared" si="11"/>
        <v>5.9034114486506377</v>
      </c>
      <c r="AF13" s="97">
        <f t="shared" si="11"/>
        <v>2.3294628731639966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9.0431047238722792E-2</v>
      </c>
      <c r="C14" s="69">
        <f>'Basic T2'!O14</f>
        <v>0.5846918898021245</v>
      </c>
      <c r="D14" s="69">
        <f>'Basic T2'!Z14</f>
        <v>1.340951380191592</v>
      </c>
      <c r="E14" s="69">
        <f>'Basic T2'!AK14</f>
        <v>0.25567549719241855</v>
      </c>
      <c r="F14" s="69">
        <f>'Basic T2'!AV14</f>
        <v>0.56079612709175275</v>
      </c>
      <c r="G14" s="69">
        <f>'Basic T2'!BG14</f>
        <v>0.95416532147446487</v>
      </c>
      <c r="H14" s="69">
        <f>'Basic T2'!BR14</f>
        <v>0.78455586463562454</v>
      </c>
      <c r="I14" s="69">
        <f>'Basic T2'!CC14</f>
        <v>0.65924148277499284</v>
      </c>
      <c r="J14" s="69">
        <f>'Basic T2'!CN14</f>
        <v>0.22085397867499154</v>
      </c>
      <c r="K14" s="309">
        <f t="shared" si="12"/>
        <v>5.4513625890766839</v>
      </c>
      <c r="L14" s="97"/>
      <c r="M14" s="97">
        <f t="shared" si="0"/>
        <v>2.2396689677890742</v>
      </c>
      <c r="N14" s="97">
        <f t="shared" si="1"/>
        <v>2.0422941619659807</v>
      </c>
      <c r="O14" s="97">
        <f t="shared" si="2"/>
        <v>2.4234973024330615</v>
      </c>
      <c r="P14" s="97">
        <f t="shared" si="3"/>
        <v>1.5741229818854345</v>
      </c>
      <c r="Q14" s="97">
        <f t="shared" si="4"/>
        <v>3.4193660964793171</v>
      </c>
      <c r="R14" s="97">
        <f t="shared" si="5"/>
        <v>1.5901076342896436</v>
      </c>
      <c r="S14" s="97">
        <f t="shared" si="6"/>
        <v>1.3448903914142578</v>
      </c>
      <c r="T14" s="97">
        <f t="shared" si="7"/>
        <v>1.812904470630947</v>
      </c>
      <c r="U14" s="97">
        <f t="shared" si="8"/>
        <v>1.1289559624488443</v>
      </c>
      <c r="V14" s="97">
        <f t="shared" si="9"/>
        <v>1.8484834658291289</v>
      </c>
      <c r="W14" s="97"/>
      <c r="X14" s="97">
        <f t="shared" si="10"/>
        <v>1.6588705256907046</v>
      </c>
      <c r="Y14" s="97">
        <f t="shared" si="11"/>
        <v>10.725609978204655</v>
      </c>
      <c r="Z14" s="97">
        <f t="shared" si="11"/>
        <v>24.598462462918167</v>
      </c>
      <c r="AA14" s="97">
        <f t="shared" si="11"/>
        <v>4.6901209195795426</v>
      </c>
      <c r="AB14" s="97">
        <f t="shared" si="11"/>
        <v>10.287265209902992</v>
      </c>
      <c r="AC14" s="97">
        <f t="shared" si="11"/>
        <v>17.50324448031396</v>
      </c>
      <c r="AD14" s="97">
        <f t="shared" si="11"/>
        <v>14.391922236244195</v>
      </c>
      <c r="AE14" s="97">
        <f t="shared" si="11"/>
        <v>12.093150510589149</v>
      </c>
      <c r="AF14" s="97">
        <f t="shared" si="11"/>
        <v>4.0513536765566416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2.0557992525832455E-2</v>
      </c>
      <c r="C15" s="69">
        <f>'Basic T2'!O15</f>
        <v>0.65878235370101879</v>
      </c>
      <c r="D15" s="69">
        <f>'Basic T2'!Z15</f>
        <v>1.7941044269876889</v>
      </c>
      <c r="E15" s="69">
        <f>'Basic T2'!AK15</f>
        <v>0.93499171651650692</v>
      </c>
      <c r="F15" s="69">
        <f>'Basic T2'!AV15</f>
        <v>0.26060520743276416</v>
      </c>
      <c r="G15" s="69">
        <f>'Basic T2'!BG15</f>
        <v>1.0442512690342429</v>
      </c>
      <c r="H15" s="69">
        <f>'Basic T2'!BR15</f>
        <v>0.74136172879879947</v>
      </c>
      <c r="I15" s="69">
        <f>'Basic T2'!CC15</f>
        <v>0.24787869566512719</v>
      </c>
      <c r="J15" s="69">
        <f>'Basic T2'!CN15</f>
        <v>7.3791395509200289E-2</v>
      </c>
      <c r="K15" s="309">
        <f t="shared" si="12"/>
        <v>5.7763247861711813</v>
      </c>
      <c r="L15" s="97"/>
      <c r="M15" s="97">
        <f t="shared" si="0"/>
        <v>0.509151439754984</v>
      </c>
      <c r="N15" s="97">
        <f t="shared" si="1"/>
        <v>2.3010877667982146</v>
      </c>
      <c r="O15" s="97">
        <f t="shared" si="2"/>
        <v>3.2424794092584057</v>
      </c>
      <c r="P15" s="97">
        <f t="shared" si="3"/>
        <v>5.7564841566866702</v>
      </c>
      <c r="Q15" s="97">
        <f t="shared" si="4"/>
        <v>1.5889992241614719</v>
      </c>
      <c r="R15" s="97">
        <f t="shared" si="5"/>
        <v>1.7402350280788688</v>
      </c>
      <c r="S15" s="97">
        <f t="shared" si="6"/>
        <v>1.2708467434461583</v>
      </c>
      <c r="T15" s="97">
        <f t="shared" si="7"/>
        <v>0.68166280079018637</v>
      </c>
      <c r="U15" s="97">
        <f t="shared" si="8"/>
        <v>0.37720504940564087</v>
      </c>
      <c r="V15" s="97">
        <f t="shared" si="9"/>
        <v>1.9586737601882545</v>
      </c>
      <c r="W15" s="97"/>
      <c r="X15" s="97">
        <f t="shared" si="10"/>
        <v>0.35590091081875014</v>
      </c>
      <c r="Y15" s="97">
        <f t="shared" si="11"/>
        <v>11.404870364598917</v>
      </c>
      <c r="Z15" s="97">
        <f t="shared" si="11"/>
        <v>31.059618241738541</v>
      </c>
      <c r="AA15" s="97">
        <f t="shared" si="11"/>
        <v>16.186619539727495</v>
      </c>
      <c r="AB15" s="97">
        <f t="shared" si="11"/>
        <v>4.5116093204569534</v>
      </c>
      <c r="AC15" s="97">
        <f t="shared" si="11"/>
        <v>18.078125931115132</v>
      </c>
      <c r="AD15" s="97">
        <f t="shared" si="11"/>
        <v>12.834488299093874</v>
      </c>
      <c r="AE15" s="97">
        <f t="shared" si="11"/>
        <v>4.2912873642174958</v>
      </c>
      <c r="AF15" s="97">
        <f t="shared" si="11"/>
        <v>1.2774800282328425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1.2487718502186985E-2</v>
      </c>
      <c r="C16" s="69">
        <f>'Basic T2'!O16</f>
        <v>0.16169435118720629</v>
      </c>
      <c r="D16" s="69">
        <f>'Basic T2'!Z16</f>
        <v>0.72172889454908096</v>
      </c>
      <c r="E16" s="69">
        <f>'Basic T2'!AK16</f>
        <v>0.2061652265949078</v>
      </c>
      <c r="F16" s="69">
        <f>'Basic T2'!AV16</f>
        <v>0.16084621280120504</v>
      </c>
      <c r="G16" s="69">
        <f>'Basic T2'!BG16</f>
        <v>0.59162025952575892</v>
      </c>
      <c r="H16" s="69">
        <f>'Basic T2'!BR16</f>
        <v>0.68944458549011811</v>
      </c>
      <c r="I16" s="69">
        <f>'Basic T2'!CC16</f>
        <v>0.38290485572297689</v>
      </c>
      <c r="J16" s="69">
        <f>'Basic T2'!CN16</f>
        <v>8.5709876995117742E-2</v>
      </c>
      <c r="K16" s="309">
        <f t="shared" si="12"/>
        <v>3.0126019813685589</v>
      </c>
      <c r="L16" s="97"/>
      <c r="M16" s="97">
        <f t="shared" si="0"/>
        <v>0.3092782452690378</v>
      </c>
      <c r="N16" s="97">
        <f t="shared" si="1"/>
        <v>0.56478879767644175</v>
      </c>
      <c r="O16" s="97">
        <f t="shared" si="2"/>
        <v>1.3043784098852149</v>
      </c>
      <c r="P16" s="97">
        <f t="shared" si="3"/>
        <v>1.269302005128889</v>
      </c>
      <c r="Q16" s="97">
        <f t="shared" si="4"/>
        <v>0.98073445986825247</v>
      </c>
      <c r="R16" s="97">
        <f t="shared" si="5"/>
        <v>0.98592966030101681</v>
      </c>
      <c r="S16" s="97">
        <f t="shared" si="6"/>
        <v>1.1818500634991531</v>
      </c>
      <c r="T16" s="97">
        <f t="shared" si="7"/>
        <v>1.0529827732388182</v>
      </c>
      <c r="U16" s="97">
        <f t="shared" si="8"/>
        <v>0.43812965134212523</v>
      </c>
      <c r="V16" s="97">
        <f t="shared" si="9"/>
        <v>1.0215326646666978</v>
      </c>
      <c r="W16" s="97"/>
      <c r="X16" s="97">
        <f t="shared" si="10"/>
        <v>0.41451604225906036</v>
      </c>
      <c r="Y16" s="97">
        <f t="shared" si="11"/>
        <v>5.3672656456845349</v>
      </c>
      <c r="Z16" s="97">
        <f t="shared" si="11"/>
        <v>23.956994618360284</v>
      </c>
      <c r="AA16" s="97">
        <f t="shared" si="11"/>
        <v>6.8434273053638321</v>
      </c>
      <c r="AB16" s="97">
        <f t="shared" si="11"/>
        <v>5.3391126274216996</v>
      </c>
      <c r="AC16" s="97">
        <f t="shared" si="11"/>
        <v>19.638181983037761</v>
      </c>
      <c r="AD16" s="97">
        <f t="shared" si="11"/>
        <v>22.885352587364313</v>
      </c>
      <c r="AE16" s="97">
        <f t="shared" si="11"/>
        <v>12.710104357995263</v>
      </c>
      <c r="AF16" s="97">
        <f t="shared" si="11"/>
        <v>2.8450448325132425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4.6679048639104298E-2</v>
      </c>
      <c r="C17" s="69">
        <f>'Basic T2'!O17</f>
        <v>0.92674242762949854</v>
      </c>
      <c r="D17" s="69">
        <f>'Basic T2'!Z17</f>
        <v>1.9639249104404142</v>
      </c>
      <c r="E17" s="69">
        <f>'Basic T2'!AK17</f>
        <v>0.29071595320924959</v>
      </c>
      <c r="F17" s="69">
        <f>'Basic T2'!AV17</f>
        <v>0.30811906936497224</v>
      </c>
      <c r="G17" s="69">
        <f>'Basic T2'!BG17</f>
        <v>0.90638341068320416</v>
      </c>
      <c r="H17" s="69">
        <f>'Basic T2'!BR17</f>
        <v>0.39258409704205643</v>
      </c>
      <c r="I17" s="69">
        <f>'Basic T2'!CC17</f>
        <v>0.29833655955762983</v>
      </c>
      <c r="J17" s="69">
        <f>'Basic T2'!CN17</f>
        <v>0.19870641976910644</v>
      </c>
      <c r="K17" s="309">
        <f t="shared" si="12"/>
        <v>5.3321918963352344</v>
      </c>
      <c r="L17" s="97"/>
      <c r="M17" s="97">
        <f t="shared" si="0"/>
        <v>1.1560810128288774</v>
      </c>
      <c r="N17" s="97">
        <f t="shared" si="1"/>
        <v>3.2370564439237208</v>
      </c>
      <c r="O17" s="97">
        <f t="shared" si="2"/>
        <v>3.5493954463534685</v>
      </c>
      <c r="P17" s="97">
        <f t="shared" si="3"/>
        <v>1.7898573315494861</v>
      </c>
      <c r="Q17" s="97">
        <f t="shared" si="4"/>
        <v>1.878707516988555</v>
      </c>
      <c r="R17" s="97">
        <f t="shared" si="5"/>
        <v>1.5104795243382976</v>
      </c>
      <c r="S17" s="97">
        <f t="shared" si="6"/>
        <v>0.67297002512258075</v>
      </c>
      <c r="T17" s="97">
        <f t="shared" si="7"/>
        <v>0.82042119118175028</v>
      </c>
      <c r="U17" s="97">
        <f t="shared" si="8"/>
        <v>1.0157426129294258</v>
      </c>
      <c r="V17" s="97">
        <f t="shared" si="9"/>
        <v>1.8080742926096891</v>
      </c>
      <c r="W17" s="97"/>
      <c r="X17" s="97">
        <f t="shared" si="10"/>
        <v>0.87541951877587854</v>
      </c>
      <c r="Y17" s="97">
        <f t="shared" si="11"/>
        <v>17.380140205877439</v>
      </c>
      <c r="Z17" s="97">
        <f t="shared" si="11"/>
        <v>36.831474722246988</v>
      </c>
      <c r="AA17" s="97">
        <f t="shared" si="11"/>
        <v>5.4520909761153939</v>
      </c>
      <c r="AB17" s="97">
        <f t="shared" si="11"/>
        <v>5.7784692553308066</v>
      </c>
      <c r="AC17" s="97">
        <f t="shared" si="11"/>
        <v>16.998326922670451</v>
      </c>
      <c r="AD17" s="97">
        <f t="shared" si="11"/>
        <v>7.3625275435393807</v>
      </c>
      <c r="AE17" s="97">
        <f t="shared" si="11"/>
        <v>5.5950079321540125</v>
      </c>
      <c r="AF17" s="97">
        <f t="shared" si="11"/>
        <v>3.7265429232896796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0.21502093232613814</v>
      </c>
      <c r="C18" s="69">
        <f>'Basic T2'!O18</f>
        <v>2.2233727812537403</v>
      </c>
      <c r="D18" s="69">
        <f>'Basic T2'!Z18</f>
        <v>4.4325639735509066</v>
      </c>
      <c r="E18" s="69">
        <f>'Basic T2'!AK18</f>
        <v>1.348170654185969</v>
      </c>
      <c r="F18" s="69">
        <f>'Basic T2'!AV18</f>
        <v>1.1709776124811644</v>
      </c>
      <c r="G18" s="69">
        <f>'Basic T2'!BG18</f>
        <v>3.3660587865345577</v>
      </c>
      <c r="H18" s="69">
        <f>'Basic T2'!BR18</f>
        <v>2.6240599752590255</v>
      </c>
      <c r="I18" s="69">
        <f>'Basic T2'!CC18</f>
        <v>1.6499032185803224</v>
      </c>
      <c r="J18" s="69">
        <f>'Basic T2'!CN18</f>
        <v>0.61064943778196912</v>
      </c>
      <c r="K18" s="309">
        <f t="shared" si="12"/>
        <v>17.640777371953796</v>
      </c>
      <c r="L18" s="97"/>
      <c r="M18" s="97">
        <f t="shared" si="0"/>
        <v>5.3253359798504505</v>
      </c>
      <c r="N18" s="97">
        <f t="shared" si="1"/>
        <v>7.7661095189216693</v>
      </c>
      <c r="O18" s="97">
        <f t="shared" si="2"/>
        <v>8.0109592274909751</v>
      </c>
      <c r="P18" s="97">
        <f t="shared" si="3"/>
        <v>8.300312050084802</v>
      </c>
      <c r="Q18" s="97">
        <f t="shared" si="4"/>
        <v>7.1398516402366097</v>
      </c>
      <c r="R18" s="97">
        <f t="shared" si="5"/>
        <v>5.6095056626720785</v>
      </c>
      <c r="S18" s="97">
        <f t="shared" si="6"/>
        <v>4.4981794239211057</v>
      </c>
      <c r="T18" s="97">
        <f t="shared" si="7"/>
        <v>4.537209807371239</v>
      </c>
      <c r="U18" s="97">
        <f t="shared" si="8"/>
        <v>3.1215028494664496</v>
      </c>
      <c r="V18" s="97">
        <f t="shared" si="9"/>
        <v>5.9817494733829957</v>
      </c>
      <c r="W18" s="97"/>
      <c r="X18" s="97">
        <f t="shared" si="10"/>
        <v>1.2188858109393146</v>
      </c>
      <c r="Y18" s="97">
        <f t="shared" si="11"/>
        <v>12.603598664470258</v>
      </c>
      <c r="Z18" s="97">
        <f t="shared" si="11"/>
        <v>25.126806376447004</v>
      </c>
      <c r="AA18" s="97">
        <f t="shared" si="11"/>
        <v>7.6423539947245143</v>
      </c>
      <c r="AB18" s="97">
        <f t="shared" si="11"/>
        <v>6.6379025583240114</v>
      </c>
      <c r="AC18" s="97">
        <f t="shared" si="11"/>
        <v>19.081125029592457</v>
      </c>
      <c r="AD18" s="97">
        <f t="shared" si="11"/>
        <v>14.874967921940275</v>
      </c>
      <c r="AE18" s="97">
        <f t="shared" si="11"/>
        <v>9.3527806841631733</v>
      </c>
      <c r="AF18" s="97">
        <f t="shared" si="11"/>
        <v>3.461578959398981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0.18246918968767792</v>
      </c>
      <c r="C19" s="69">
        <f>'Basic T2'!O19</f>
        <v>1.8383863125979576</v>
      </c>
      <c r="D19" s="69">
        <f>'Basic T2'!Z19</f>
        <v>5.7247391620538659</v>
      </c>
      <c r="E19" s="69">
        <f>'Basic T2'!AK19</f>
        <v>2.090248334361184</v>
      </c>
      <c r="F19" s="69">
        <f>'Basic T2'!AV19</f>
        <v>2.025649611091608</v>
      </c>
      <c r="G19" s="69">
        <f>'Basic T2'!BG19</f>
        <v>5.8955046571942953</v>
      </c>
      <c r="H19" s="69">
        <f>'Basic T2'!BR19</f>
        <v>6.8133627998811219</v>
      </c>
      <c r="I19" s="69">
        <f>'Basic T2'!CC19</f>
        <v>2.9410436581659392</v>
      </c>
      <c r="J19" s="69">
        <f>'Basic T2'!CN19</f>
        <v>1.365228822962044</v>
      </c>
      <c r="K19" s="309">
        <f t="shared" si="12"/>
        <v>28.876632547995694</v>
      </c>
      <c r="L19" s="97"/>
      <c r="M19" s="97">
        <f t="shared" si="0"/>
        <v>4.5191402090289703</v>
      </c>
      <c r="N19" s="97">
        <f t="shared" si="1"/>
        <v>6.4213745720461555</v>
      </c>
      <c r="O19" s="97">
        <f t="shared" si="2"/>
        <v>10.346303468801516</v>
      </c>
      <c r="P19" s="97">
        <f t="shared" si="3"/>
        <v>12.86907809741909</v>
      </c>
      <c r="Q19" s="97">
        <f t="shared" si="4"/>
        <v>12.351079597202554</v>
      </c>
      <c r="R19" s="97">
        <f t="shared" si="5"/>
        <v>9.8248036817230702</v>
      </c>
      <c r="S19" s="97">
        <f t="shared" si="6"/>
        <v>11.679507573415684</v>
      </c>
      <c r="T19" s="97">
        <f t="shared" si="7"/>
        <v>8.0878272006885297</v>
      </c>
      <c r="U19" s="97">
        <f t="shared" si="8"/>
        <v>6.9787432811349426</v>
      </c>
      <c r="V19" s="97">
        <f t="shared" si="9"/>
        <v>9.7916762903922194</v>
      </c>
      <c r="W19" s="97"/>
      <c r="X19" s="97">
        <f t="shared" si="10"/>
        <v>0.63189220344303265</v>
      </c>
      <c r="Y19" s="97">
        <f t="shared" si="11"/>
        <v>6.3663459011101304</v>
      </c>
      <c r="Z19" s="97">
        <f t="shared" si="11"/>
        <v>19.82481562744135</v>
      </c>
      <c r="AA19" s="97">
        <f t="shared" si="11"/>
        <v>7.238546014279863</v>
      </c>
      <c r="AB19" s="97">
        <f t="shared" si="11"/>
        <v>7.0148401401194782</v>
      </c>
      <c r="AC19" s="97">
        <f t="shared" si="11"/>
        <v>20.416177846898904</v>
      </c>
      <c r="AD19" s="97">
        <f t="shared" si="11"/>
        <v>23.594727635075415</v>
      </c>
      <c r="AE19" s="97">
        <f t="shared" si="11"/>
        <v>10.184856746290089</v>
      </c>
      <c r="AF19" s="97">
        <f t="shared" si="11"/>
        <v>4.7277978853417366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1.5265655609225303E-2</v>
      </c>
      <c r="C20" s="69">
        <f>'Basic T2'!O20</f>
        <v>0.29634502697056125</v>
      </c>
      <c r="D20" s="69">
        <f>'Basic T2'!Z20</f>
        <v>0.9043720069578568</v>
      </c>
      <c r="E20" s="69">
        <f>'Basic T2'!AK20</f>
        <v>0.40632130048439891</v>
      </c>
      <c r="F20" s="69">
        <f>'Basic T2'!AV20</f>
        <v>0.32453137759396183</v>
      </c>
      <c r="G20" s="69">
        <f>'Basic T2'!BG20</f>
        <v>1.0528551249474472</v>
      </c>
      <c r="H20" s="69">
        <f>'Basic T2'!BR20</f>
        <v>1.2183975711526267</v>
      </c>
      <c r="I20" s="69">
        <f>'Basic T2'!CC20</f>
        <v>1.0902293649664934</v>
      </c>
      <c r="J20" s="69">
        <f>'Basic T2'!CN20</f>
        <v>0.45665084756045909</v>
      </c>
      <c r="K20" s="309">
        <f t="shared" si="12"/>
        <v>5.7649682762430299</v>
      </c>
      <c r="L20" s="97"/>
      <c r="M20" s="97">
        <f t="shared" si="0"/>
        <v>0.37807828378544839</v>
      </c>
      <c r="N20" s="97">
        <f t="shared" si="1"/>
        <v>1.0351156379378759</v>
      </c>
      <c r="O20" s="97">
        <f t="shared" si="2"/>
        <v>1.6344687448289055</v>
      </c>
      <c r="P20" s="97">
        <f t="shared" si="3"/>
        <v>2.5016073270436001</v>
      </c>
      <c r="Q20" s="97">
        <f t="shared" si="4"/>
        <v>1.9787789825569926</v>
      </c>
      <c r="R20" s="97">
        <f t="shared" si="5"/>
        <v>1.7545732739404696</v>
      </c>
      <c r="S20" s="97">
        <f t="shared" si="6"/>
        <v>2.0885844593446081</v>
      </c>
      <c r="T20" s="97">
        <f t="shared" si="7"/>
        <v>2.9981148659534393</v>
      </c>
      <c r="U20" s="97">
        <f t="shared" si="8"/>
        <v>2.3342966253253001</v>
      </c>
      <c r="V20" s="97">
        <f t="shared" si="9"/>
        <v>1.9548229209735275</v>
      </c>
      <c r="W20" s="97"/>
      <c r="X20" s="97">
        <f t="shared" si="10"/>
        <v>0.26480034022275267</v>
      </c>
      <c r="Y20" s="97">
        <f t="shared" si="11"/>
        <v>5.1404450600669431</v>
      </c>
      <c r="Z20" s="97">
        <f t="shared" si="11"/>
        <v>15.687371788058247</v>
      </c>
      <c r="AA20" s="97">
        <f t="shared" si="11"/>
        <v>7.0481099117026584</v>
      </c>
      <c r="AB20" s="97">
        <f t="shared" si="11"/>
        <v>5.6293697041027881</v>
      </c>
      <c r="AC20" s="97">
        <f t="shared" si="11"/>
        <v>18.262982110173589</v>
      </c>
      <c r="AD20" s="97">
        <f t="shared" si="11"/>
        <v>21.134506085203363</v>
      </c>
      <c r="AE20" s="97">
        <f t="shared" si="11"/>
        <v>18.911281254733716</v>
      </c>
      <c r="AF20" s="97">
        <f t="shared" si="11"/>
        <v>7.9211337457359559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8.6949532002262315E-3</v>
      </c>
      <c r="C21" s="69">
        <f>'Basic T2'!O21</f>
        <v>4.8245925637672694E-2</v>
      </c>
      <c r="D21" s="69">
        <f>'Basic T2'!Z21</f>
        <v>0.39042860111958821</v>
      </c>
      <c r="E21" s="69">
        <f>'Basic T2'!AK21</f>
        <v>0.15115718103131034</v>
      </c>
      <c r="F21" s="69">
        <f>'Basic T2'!AV21</f>
        <v>0.25104865543212918</v>
      </c>
      <c r="G21" s="69">
        <f>'Basic T2'!BG21</f>
        <v>0.40025573674153342</v>
      </c>
      <c r="H21" s="69">
        <f>'Basic T2'!BR21</f>
        <v>0.65742795074900295</v>
      </c>
      <c r="I21" s="69">
        <f>'Basic T2'!CC21</f>
        <v>0.57111950813790058</v>
      </c>
      <c r="J21" s="69">
        <f>'Basic T2'!CN21</f>
        <v>0.51191298816443032</v>
      </c>
      <c r="K21" s="309">
        <f t="shared" si="12"/>
        <v>2.990291500213794</v>
      </c>
      <c r="L21" s="97"/>
      <c r="M21" s="97">
        <f t="shared" si="0"/>
        <v>0.21534436958932238</v>
      </c>
      <c r="N21" s="97">
        <f t="shared" si="1"/>
        <v>0.16852016247704377</v>
      </c>
      <c r="O21" s="97">
        <f t="shared" si="2"/>
        <v>0.70562040919846369</v>
      </c>
      <c r="P21" s="97">
        <f t="shared" si="3"/>
        <v>0.93063275578313098</v>
      </c>
      <c r="Q21" s="97">
        <f t="shared" si="4"/>
        <v>1.5307296528652594</v>
      </c>
      <c r="R21" s="97">
        <f t="shared" si="5"/>
        <v>0.66702246281329625</v>
      </c>
      <c r="S21" s="97">
        <f t="shared" si="6"/>
        <v>1.1269669552723809</v>
      </c>
      <c r="T21" s="97">
        <f t="shared" si="7"/>
        <v>1.5705703245636577</v>
      </c>
      <c r="U21" s="97">
        <f t="shared" si="8"/>
        <v>2.6167842830385015</v>
      </c>
      <c r="V21" s="97">
        <f t="shared" si="9"/>
        <v>1.0139674816770519</v>
      </c>
      <c r="W21" s="97"/>
      <c r="X21" s="97">
        <f t="shared" si="10"/>
        <v>0.29077276244154043</v>
      </c>
      <c r="Y21" s="97">
        <f t="shared" si="11"/>
        <v>1.6134188133238283</v>
      </c>
      <c r="Z21" s="97">
        <f t="shared" si="11"/>
        <v>13.056539842074733</v>
      </c>
      <c r="AA21" s="97">
        <f t="shared" si="11"/>
        <v>5.054931300861579</v>
      </c>
      <c r="AB21" s="97">
        <f t="shared" si="11"/>
        <v>8.3954576138874817</v>
      </c>
      <c r="AC21" s="97">
        <f t="shared" si="11"/>
        <v>13.38517454612424</v>
      </c>
      <c r="AD21" s="97">
        <f t="shared" si="11"/>
        <v>21.98541348567521</v>
      </c>
      <c r="AE21" s="97">
        <f t="shared" si="11"/>
        <v>19.09912488789363</v>
      </c>
      <c r="AF21" s="97">
        <f t="shared" si="11"/>
        <v>17.11916674771776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6.2770507481968952E-3</v>
      </c>
      <c r="C22" s="69">
        <f>'Basic T2'!O22</f>
        <v>0.2035122192843116</v>
      </c>
      <c r="D22" s="69">
        <f>'Basic T2'!Z22</f>
        <v>0.54442723124959991</v>
      </c>
      <c r="E22" s="69">
        <f>'Basic T2'!AK22</f>
        <v>0.23445124361593517</v>
      </c>
      <c r="F22" s="69">
        <f>'Basic T2'!AV22</f>
        <v>0.9755039616496548</v>
      </c>
      <c r="G22" s="69">
        <f>'Basic T2'!BG22</f>
        <v>5.1979383720603245</v>
      </c>
      <c r="H22" s="69">
        <f>'Basic T2'!BR22</f>
        <v>3.0307663267412068</v>
      </c>
      <c r="I22" s="69">
        <f>'Basic T2'!CC22</f>
        <v>1.5418422394899958</v>
      </c>
      <c r="J22" s="69">
        <f>'Basic T2'!CN22</f>
        <v>0.74269028958803129</v>
      </c>
      <c r="K22" s="309">
        <f t="shared" si="12"/>
        <v>12.477408934427258</v>
      </c>
      <c r="L22" s="97"/>
      <c r="M22" s="97">
        <f t="shared" si="0"/>
        <v>0.15546116294397933</v>
      </c>
      <c r="N22" s="97">
        <f t="shared" si="1"/>
        <v>0.7108561356542008</v>
      </c>
      <c r="O22" s="97">
        <f t="shared" si="2"/>
        <v>0.98394165947760948</v>
      </c>
      <c r="P22" s="97">
        <f t="shared" si="3"/>
        <v>1.4434511510100536</v>
      </c>
      <c r="Q22" s="97">
        <f t="shared" si="4"/>
        <v>5.9479818285199135</v>
      </c>
      <c r="R22" s="97">
        <f t="shared" si="5"/>
        <v>8.6623159550673297</v>
      </c>
      <c r="S22" s="97">
        <f t="shared" si="6"/>
        <v>5.1953579027150543</v>
      </c>
      <c r="T22" s="97">
        <f t="shared" si="7"/>
        <v>4.2400436896248612</v>
      </c>
      <c r="U22" s="97">
        <f t="shared" si="8"/>
        <v>3.7964660438250482</v>
      </c>
      <c r="V22" s="97">
        <f t="shared" si="9"/>
        <v>4.2309209367017919</v>
      </c>
      <c r="W22" s="97"/>
      <c r="X22" s="97">
        <f t="shared" si="10"/>
        <v>5.0307325673020646E-2</v>
      </c>
      <c r="Y22" s="97">
        <f t="shared" si="11"/>
        <v>1.6310455187758361</v>
      </c>
      <c r="Z22" s="97">
        <f t="shared" si="11"/>
        <v>4.3633035841875323</v>
      </c>
      <c r="AA22" s="97">
        <f t="shared" si="11"/>
        <v>1.8790058484742374</v>
      </c>
      <c r="AB22" s="97">
        <f t="shared" si="11"/>
        <v>7.8181613408379702</v>
      </c>
      <c r="AC22" s="97">
        <f t="shared" si="11"/>
        <v>41.658796304402138</v>
      </c>
      <c r="AD22" s="97">
        <f t="shared" si="11"/>
        <v>24.290029626093411</v>
      </c>
      <c r="AE22" s="97">
        <f t="shared" si="11"/>
        <v>12.357070667418739</v>
      </c>
      <c r="AF22" s="97">
        <f t="shared" si="11"/>
        <v>5.9522797841371098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2.057054270993482E-3</v>
      </c>
      <c r="C23" s="69">
        <f>'Basic T2'!O23</f>
        <v>8.02532964854097E-2</v>
      </c>
      <c r="D23" s="69">
        <f>'Basic T2'!Z23</f>
        <v>0.27448543109572626</v>
      </c>
      <c r="E23" s="69">
        <f>'Basic T2'!AK23</f>
        <v>0.21059107942042946</v>
      </c>
      <c r="F23" s="69">
        <f>'Basic T2'!AV23</f>
        <v>0.31451051504096311</v>
      </c>
      <c r="G23" s="69">
        <f>'Basic T2'!BG23</f>
        <v>3.2268914154020023</v>
      </c>
      <c r="H23" s="69">
        <f>'Basic T2'!BR23</f>
        <v>3.164279197840461</v>
      </c>
      <c r="I23" s="69">
        <f>'Basic T2'!CC23</f>
        <v>1.5071688887718542</v>
      </c>
      <c r="J23" s="69">
        <f>'Basic T2'!CN23</f>
        <v>1.1264230078429562</v>
      </c>
      <c r="K23" s="309">
        <f t="shared" si="12"/>
        <v>9.9066598861707948</v>
      </c>
      <c r="L23" s="97"/>
      <c r="M23" s="97">
        <f t="shared" si="0"/>
        <v>5.0946226506036724E-2</v>
      </c>
      <c r="N23" s="97">
        <f t="shared" si="1"/>
        <v>0.28032001426622433</v>
      </c>
      <c r="O23" s="97">
        <f t="shared" si="2"/>
        <v>0.49607667484754309</v>
      </c>
      <c r="P23" s="97">
        <f t="shared" si="3"/>
        <v>1.2965507509946421</v>
      </c>
      <c r="Q23" s="97">
        <f t="shared" si="4"/>
        <v>1.9176783507660802</v>
      </c>
      <c r="R23" s="97">
        <f t="shared" si="5"/>
        <v>5.3775845329668641</v>
      </c>
      <c r="S23" s="97">
        <f t="shared" si="6"/>
        <v>5.4242264709908286</v>
      </c>
      <c r="T23" s="97">
        <f t="shared" si="7"/>
        <v>4.1446924804380929</v>
      </c>
      <c r="U23" s="97">
        <f t="shared" si="8"/>
        <v>5.7580215605500706</v>
      </c>
      <c r="V23" s="97">
        <f t="shared" si="9"/>
        <v>3.3592146370658145</v>
      </c>
      <c r="W23" s="97"/>
      <c r="X23" s="97">
        <f t="shared" si="10"/>
        <v>2.0764357458814425E-2</v>
      </c>
      <c r="Y23" s="97">
        <f t="shared" si="11"/>
        <v>0.81009439515975834</v>
      </c>
      <c r="Z23" s="97">
        <f t="shared" si="11"/>
        <v>2.7707162075776348</v>
      </c>
      <c r="AA23" s="97">
        <f t="shared" si="11"/>
        <v>2.1257525931056152</v>
      </c>
      <c r="AB23" s="97">
        <f t="shared" si="11"/>
        <v>3.1747381928393867</v>
      </c>
      <c r="AC23" s="97">
        <f t="shared" si="11"/>
        <v>32.572950444241883</v>
      </c>
      <c r="AD23" s="97">
        <f t="shared" si="11"/>
        <v>31.940928973019833</v>
      </c>
      <c r="AE23" s="97">
        <f t="shared" si="11"/>
        <v>15.213693677682294</v>
      </c>
      <c r="AF23" s="97">
        <f t="shared" si="11"/>
        <v>11.370361158914791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1.5994789778380272E-2</v>
      </c>
      <c r="C24" s="69">
        <f>'Basic T2'!O24</f>
        <v>0.17453769348504902</v>
      </c>
      <c r="D24" s="69">
        <f>'Basic T2'!Z24</f>
        <v>0.39123816228870478</v>
      </c>
      <c r="E24" s="69">
        <f>'Basic T2'!AK24</f>
        <v>0.16067618485683874</v>
      </c>
      <c r="F24" s="69">
        <f>'Basic T2'!AV24</f>
        <v>0.17565691922220866</v>
      </c>
      <c r="G24" s="69">
        <f>'Basic T2'!BG24</f>
        <v>1.1701788980559333</v>
      </c>
      <c r="H24" s="69">
        <f>'Basic T2'!BR24</f>
        <v>1.3183317492355047</v>
      </c>
      <c r="I24" s="69">
        <f>'Basic T2'!CC24</f>
        <v>1.0306510324633866</v>
      </c>
      <c r="J24" s="69">
        <f>'Basic T2'!CN24</f>
        <v>0.72034671091409086</v>
      </c>
      <c r="K24" s="309">
        <f t="shared" si="12"/>
        <v>5.1576121403000972</v>
      </c>
      <c r="L24" s="97"/>
      <c r="M24" s="97">
        <f t="shared" si="0"/>
        <v>0.39613645320706481</v>
      </c>
      <c r="N24" s="97">
        <f t="shared" si="1"/>
        <v>0.60964983209901913</v>
      </c>
      <c r="O24" s="97">
        <f t="shared" si="2"/>
        <v>0.70708352660785712</v>
      </c>
      <c r="P24" s="97">
        <f t="shared" si="3"/>
        <v>0.9892386169272781</v>
      </c>
      <c r="Q24" s="97">
        <f t="shared" si="4"/>
        <v>1.0710404105593181</v>
      </c>
      <c r="R24" s="97">
        <f t="shared" si="5"/>
        <v>1.9500922506888427</v>
      </c>
      <c r="S24" s="97">
        <f t="shared" si="6"/>
        <v>2.2598922296841546</v>
      </c>
      <c r="T24" s="97">
        <f t="shared" si="7"/>
        <v>2.8342753197935622</v>
      </c>
      <c r="U24" s="97">
        <f t="shared" si="8"/>
        <v>3.6822506852531709</v>
      </c>
      <c r="V24" s="97">
        <f t="shared" si="9"/>
        <v>1.7488766539961671</v>
      </c>
      <c r="W24" s="97"/>
      <c r="X24" s="97">
        <f t="shared" si="10"/>
        <v>0.31012005833865613</v>
      </c>
      <c r="Y24" s="97">
        <f t="shared" ref="Y24:AG32" si="13">IF($K24&gt;0,C24/$K24*100,0)</f>
        <v>3.384079468117847</v>
      </c>
      <c r="Z24" s="97">
        <f t="shared" si="13"/>
        <v>7.5856452878975205</v>
      </c>
      <c r="AA24" s="97">
        <f t="shared" si="13"/>
        <v>3.1153212084592647</v>
      </c>
      <c r="AB24" s="97">
        <f t="shared" si="13"/>
        <v>3.405779931563214</v>
      </c>
      <c r="AC24" s="97">
        <f t="shared" si="13"/>
        <v>22.688384977856167</v>
      </c>
      <c r="AD24" s="97">
        <f t="shared" si="13"/>
        <v>25.560893556427782</v>
      </c>
      <c r="AE24" s="97">
        <f t="shared" si="13"/>
        <v>19.983104669895123</v>
      </c>
      <c r="AF24" s="97">
        <f t="shared" si="13"/>
        <v>13.966670841444415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1.4227062898372542E-2</v>
      </c>
      <c r="C25" s="69">
        <f>'Basic T2'!O25</f>
        <v>0.929731425789184</v>
      </c>
      <c r="D25" s="69">
        <f>'Basic T2'!Z25</f>
        <v>2.8016968108503222</v>
      </c>
      <c r="E25" s="69">
        <f>'Basic T2'!AK25</f>
        <v>2.2886934766623042</v>
      </c>
      <c r="F25" s="69">
        <f>'Basic T2'!AV25</f>
        <v>1.2045247756307391</v>
      </c>
      <c r="G25" s="69">
        <f>'Basic T2'!BG25</f>
        <v>7.4928406783216852</v>
      </c>
      <c r="H25" s="69">
        <f>'Basic T2'!BR25</f>
        <v>5.1807328944291262</v>
      </c>
      <c r="I25" s="69">
        <f>'Basic T2'!CC25</f>
        <v>0.87319701415172113</v>
      </c>
      <c r="J25" s="69">
        <f>'Basic T2'!CN25</f>
        <v>0.32490749431788934</v>
      </c>
      <c r="K25" s="309">
        <f t="shared" si="12"/>
        <v>21.110551633051344</v>
      </c>
      <c r="L25" s="97"/>
      <c r="M25" s="97">
        <f t="shared" si="0"/>
        <v>0.3523558805213533</v>
      </c>
      <c r="N25" s="97">
        <f t="shared" si="1"/>
        <v>3.2474968375705675</v>
      </c>
      <c r="O25" s="97">
        <f t="shared" si="2"/>
        <v>5.0634980235904914</v>
      </c>
      <c r="P25" s="97">
        <f t="shared" si="3"/>
        <v>14.090849689026195</v>
      </c>
      <c r="Q25" s="97">
        <f t="shared" si="4"/>
        <v>7.3444001860719625</v>
      </c>
      <c r="R25" s="97">
        <f t="shared" si="5"/>
        <v>12.486749305355211</v>
      </c>
      <c r="S25" s="97">
        <f t="shared" si="6"/>
        <v>8.8808435501753209</v>
      </c>
      <c r="T25" s="97">
        <f t="shared" si="7"/>
        <v>2.401279063983834</v>
      </c>
      <c r="U25" s="97">
        <f t="shared" si="8"/>
        <v>1.6608541768418255</v>
      </c>
      <c r="V25" s="97">
        <f t="shared" si="9"/>
        <v>7.1583030867218271</v>
      </c>
      <c r="W25" s="97"/>
      <c r="X25" s="97">
        <f t="shared" si="10"/>
        <v>6.7393136596668582E-2</v>
      </c>
      <c r="Y25" s="97">
        <f t="shared" si="13"/>
        <v>4.4041076801307613</v>
      </c>
      <c r="Z25" s="97">
        <f t="shared" si="13"/>
        <v>13.271547136948792</v>
      </c>
      <c r="AA25" s="97">
        <f t="shared" si="13"/>
        <v>10.841466942432019</v>
      </c>
      <c r="AB25" s="97">
        <f t="shared" si="13"/>
        <v>5.7057948866902048</v>
      </c>
      <c r="AC25" s="97">
        <f t="shared" si="13"/>
        <v>35.493343843230782</v>
      </c>
      <c r="AD25" s="97">
        <f t="shared" si="13"/>
        <v>24.540964085078702</v>
      </c>
      <c r="AE25" s="97">
        <f t="shared" si="13"/>
        <v>4.1363060015192428</v>
      </c>
      <c r="AF25" s="97">
        <f t="shared" si="13"/>
        <v>1.5390762873728223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1.0730984386214261E-2</v>
      </c>
      <c r="C26" s="69">
        <f>'Basic T2'!O26</f>
        <v>0.15446736413626497</v>
      </c>
      <c r="D26" s="69">
        <f>'Basic T2'!Z26</f>
        <v>0.60070708425353425</v>
      </c>
      <c r="E26" s="69">
        <f>'Basic T2'!AK26</f>
        <v>0.40121744396494818</v>
      </c>
      <c r="F26" s="69">
        <f>'Basic T2'!AV26</f>
        <v>0.44992940068966386</v>
      </c>
      <c r="G26" s="69">
        <f>'Basic T2'!BG26</f>
        <v>1.3376421345554672</v>
      </c>
      <c r="H26" s="69">
        <f>'Basic T2'!BR26</f>
        <v>1.4760803863111291</v>
      </c>
      <c r="I26" s="69">
        <f>'Basic T2'!CC26</f>
        <v>0.9227865943395982</v>
      </c>
      <c r="J26" s="69">
        <f>'Basic T2'!CN26</f>
        <v>0.48826549155828691</v>
      </c>
      <c r="K26" s="309">
        <f t="shared" si="12"/>
        <v>5.8418268841951067</v>
      </c>
      <c r="L26" s="97"/>
      <c r="M26" s="97">
        <f t="shared" si="0"/>
        <v>0.26576992589931892</v>
      </c>
      <c r="N26" s="97">
        <f t="shared" si="1"/>
        <v>0.53954535968769812</v>
      </c>
      <c r="O26" s="97">
        <f t="shared" si="2"/>
        <v>1.0856560646015867</v>
      </c>
      <c r="P26" s="97">
        <f t="shared" si="3"/>
        <v>2.4701843008571416</v>
      </c>
      <c r="Q26" s="97">
        <f t="shared" si="4"/>
        <v>2.7433736864516223</v>
      </c>
      <c r="R26" s="97">
        <f t="shared" si="5"/>
        <v>2.2291681768703491</v>
      </c>
      <c r="S26" s="97">
        <f t="shared" si="6"/>
        <v>2.5303058940574807</v>
      </c>
      <c r="T26" s="97">
        <f t="shared" si="7"/>
        <v>2.5376496868410103</v>
      </c>
      <c r="U26" s="97">
        <f t="shared" si="8"/>
        <v>2.4959035886961929</v>
      </c>
      <c r="V26" s="97">
        <f t="shared" si="9"/>
        <v>1.980884637413145</v>
      </c>
      <c r="W26" s="97"/>
      <c r="X26" s="97">
        <f t="shared" si="10"/>
        <v>0.18369226954065737</v>
      </c>
      <c r="Y26" s="97">
        <f t="shared" si="13"/>
        <v>2.6441619582081755</v>
      </c>
      <c r="Z26" s="97">
        <f t="shared" si="13"/>
        <v>10.282863497354395</v>
      </c>
      <c r="AA26" s="97">
        <f t="shared" si="13"/>
        <v>6.8680132417211883</v>
      </c>
      <c r="AB26" s="97">
        <f t="shared" si="13"/>
        <v>7.7018612432171656</v>
      </c>
      <c r="AC26" s="97">
        <f t="shared" si="13"/>
        <v>22.8976681622391</v>
      </c>
      <c r="AD26" s="97">
        <f t="shared" si="13"/>
        <v>25.267444851962694</v>
      </c>
      <c r="AE26" s="97">
        <f t="shared" si="13"/>
        <v>15.796198905451488</v>
      </c>
      <c r="AF26" s="97">
        <f t="shared" si="13"/>
        <v>8.358095870305144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7.6599870652976812E-4</v>
      </c>
      <c r="C27" s="69">
        <f>'Basic T2'!O27</f>
        <v>1.0876846467879208E-2</v>
      </c>
      <c r="D27" s="69">
        <f>'Basic T2'!Z27</f>
        <v>4.7028098334970646E-2</v>
      </c>
      <c r="E27" s="69">
        <f>'Basic T2'!AK27</f>
        <v>1.4541806178583354E-2</v>
      </c>
      <c r="F27" s="69">
        <f>'Basic T2'!AV27</f>
        <v>1.3418378696076773E-2</v>
      </c>
      <c r="G27" s="69">
        <f>'Basic T2'!BG27</f>
        <v>4.7958603068764469E-2</v>
      </c>
      <c r="H27" s="69">
        <f>'Basic T2'!BR27</f>
        <v>7.7527809137315815E-2</v>
      </c>
      <c r="I27" s="69">
        <f>'Basic T2'!CC27</f>
        <v>6.5885387473245807E-2</v>
      </c>
      <c r="J27" s="69">
        <f>'Basic T2'!CN27</f>
        <v>2.7757402176595072E-2</v>
      </c>
      <c r="K27" s="309">
        <f t="shared" si="12"/>
        <v>0.30576033023996091</v>
      </c>
      <c r="L27" s="97"/>
      <c r="M27" s="97">
        <f t="shared" si="0"/>
        <v>1.8971178425617907E-2</v>
      </c>
      <c r="N27" s="97">
        <f t="shared" si="1"/>
        <v>3.7992180889438586E-2</v>
      </c>
      <c r="O27" s="97">
        <f t="shared" si="2"/>
        <v>8.4993737384478463E-2</v>
      </c>
      <c r="P27" s="97">
        <f t="shared" si="3"/>
        <v>8.9529859353727814E-2</v>
      </c>
      <c r="Q27" s="97">
        <f t="shared" si="4"/>
        <v>8.181645158825851E-2</v>
      </c>
      <c r="R27" s="97">
        <f t="shared" si="5"/>
        <v>7.9922565988529218E-2</v>
      </c>
      <c r="S27" s="97">
        <f t="shared" si="6"/>
        <v>0.13289863765737006</v>
      </c>
      <c r="T27" s="97">
        <f t="shared" si="7"/>
        <v>0.18118385541625145</v>
      </c>
      <c r="U27" s="97">
        <f t="shared" si="8"/>
        <v>0.14188960904106171</v>
      </c>
      <c r="V27" s="97">
        <f t="shared" si="9"/>
        <v>0.10367920051539822</v>
      </c>
      <c r="W27" s="97"/>
      <c r="X27" s="97">
        <f t="shared" si="10"/>
        <v>0.25052259262299065</v>
      </c>
      <c r="Y27" s="97">
        <f t="shared" si="13"/>
        <v>3.5573111983961598</v>
      </c>
      <c r="Z27" s="97">
        <f t="shared" si="13"/>
        <v>15.380706286542456</v>
      </c>
      <c r="AA27" s="97">
        <f t="shared" si="13"/>
        <v>4.7559492649589092</v>
      </c>
      <c r="AB27" s="97">
        <f t="shared" si="13"/>
        <v>4.3885283239804265</v>
      </c>
      <c r="AC27" s="97">
        <f t="shared" si="13"/>
        <v>15.685031158596189</v>
      </c>
      <c r="AD27" s="97">
        <f t="shared" si="13"/>
        <v>25.355744833370615</v>
      </c>
      <c r="AE27" s="97">
        <f t="shared" si="13"/>
        <v>21.548049552909269</v>
      </c>
      <c r="AF27" s="97">
        <f t="shared" si="13"/>
        <v>9.0781567886229855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3.3032483851840294E-2</v>
      </c>
      <c r="C28" s="69">
        <f>'Basic T2'!O28</f>
        <v>0.58154565348571563</v>
      </c>
      <c r="D28" s="69">
        <f>'Basic T2'!Z28</f>
        <v>2.2347760698707027</v>
      </c>
      <c r="E28" s="69">
        <f>'Basic T2'!AK28</f>
        <v>0.77427619733758524</v>
      </c>
      <c r="F28" s="69">
        <f>'Basic T2'!AV28</f>
        <v>0.63790942383820326</v>
      </c>
      <c r="G28" s="69">
        <f>'Basic T2'!BG28</f>
        <v>4.2503316460276501</v>
      </c>
      <c r="H28" s="69">
        <f>'Basic T2'!BR28</f>
        <v>4.12037256806535</v>
      </c>
      <c r="I28" s="69">
        <f>'Basic T2'!CC28</f>
        <v>2.6064103349006045</v>
      </c>
      <c r="J28" s="69">
        <f>'Basic T2'!CN28</f>
        <v>1.6151447291372532</v>
      </c>
      <c r="K28" s="309">
        <f t="shared" si="12"/>
        <v>16.853799106514906</v>
      </c>
      <c r="L28" s="97"/>
      <c r="M28" s="97">
        <f t="shared" si="0"/>
        <v>0.81810209293121194</v>
      </c>
      <c r="N28" s="97">
        <f t="shared" si="1"/>
        <v>2.0313045447449487</v>
      </c>
      <c r="O28" s="97">
        <f t="shared" si="2"/>
        <v>4.0389039132051048</v>
      </c>
      <c r="P28" s="97">
        <f t="shared" si="3"/>
        <v>4.7670033692696601</v>
      </c>
      <c r="Q28" s="97">
        <f t="shared" si="4"/>
        <v>3.8895522831243272</v>
      </c>
      <c r="R28" s="97">
        <f t="shared" si="5"/>
        <v>7.0831381590850482</v>
      </c>
      <c r="S28" s="97">
        <f t="shared" si="6"/>
        <v>7.0631674882853934</v>
      </c>
      <c r="T28" s="97">
        <f t="shared" si="7"/>
        <v>7.1675904382563989</v>
      </c>
      <c r="U28" s="97">
        <f t="shared" si="8"/>
        <v>8.2562572932438716</v>
      </c>
      <c r="V28" s="97">
        <f t="shared" si="9"/>
        <v>5.714895767018719</v>
      </c>
      <c r="W28" s="97"/>
      <c r="X28" s="97">
        <f t="shared" si="10"/>
        <v>0.19599428973299826</v>
      </c>
      <c r="Y28" s="97">
        <f t="shared" si="13"/>
        <v>3.4505315377879207</v>
      </c>
      <c r="Z28" s="97">
        <f t="shared" si="13"/>
        <v>13.259776361086686</v>
      </c>
      <c r="AA28" s="97">
        <f t="shared" si="13"/>
        <v>4.5940751544753233</v>
      </c>
      <c r="AB28" s="97">
        <f t="shared" si="13"/>
        <v>3.7849592237729754</v>
      </c>
      <c r="AC28" s="97">
        <f t="shared" si="13"/>
        <v>25.218834158196813</v>
      </c>
      <c r="AD28" s="97">
        <f t="shared" si="13"/>
        <v>24.447737522115133</v>
      </c>
      <c r="AE28" s="97">
        <f t="shared" si="13"/>
        <v>15.464823796867769</v>
      </c>
      <c r="AF28" s="97">
        <f t="shared" si="13"/>
        <v>9.5832679559643754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2.0874243922150582E-2</v>
      </c>
      <c r="C29" s="69">
        <f>'Basic T2'!O29</f>
        <v>0.22023055126805172</v>
      </c>
      <c r="D29" s="69">
        <f>'Basic T2'!Z29</f>
        <v>0.9645486085712347</v>
      </c>
      <c r="E29" s="69">
        <f>'Basic T2'!AK29</f>
        <v>0.27245170991034806</v>
      </c>
      <c r="F29" s="69">
        <f>'Basic T2'!AV29</f>
        <v>0.50030922841679804</v>
      </c>
      <c r="G29" s="69">
        <f>'Basic T2'!BG29</f>
        <v>1.4059300349595194</v>
      </c>
      <c r="H29" s="69">
        <f>'Basic T2'!BR29</f>
        <v>1.4454936397173748</v>
      </c>
      <c r="I29" s="69">
        <f>'Basic T2'!CC29</f>
        <v>0.73263170034854841</v>
      </c>
      <c r="J29" s="69">
        <f>'Basic T2'!CN29</f>
        <v>0.35975344807389981</v>
      </c>
      <c r="K29" s="309">
        <f t="shared" si="12"/>
        <v>5.9222231651879262</v>
      </c>
      <c r="L29" s="97"/>
      <c r="M29" s="97">
        <f t="shared" si="0"/>
        <v>0.5169839094651254</v>
      </c>
      <c r="N29" s="97">
        <f t="shared" si="1"/>
        <v>0.76925227968102616</v>
      </c>
      <c r="O29" s="97">
        <f t="shared" si="2"/>
        <v>1.7432257317218778</v>
      </c>
      <c r="P29" s="97">
        <f t="shared" si="3"/>
        <v>1.6774094613419204</v>
      </c>
      <c r="Q29" s="97">
        <f t="shared" si="4"/>
        <v>3.0505567545123733</v>
      </c>
      <c r="R29" s="97">
        <f t="shared" si="5"/>
        <v>2.3429693278011943</v>
      </c>
      <c r="S29" s="97">
        <f t="shared" si="6"/>
        <v>2.4778739087103721</v>
      </c>
      <c r="T29" s="97">
        <f t="shared" si="7"/>
        <v>2.0147264994565939</v>
      </c>
      <c r="U29" s="97">
        <f t="shared" si="8"/>
        <v>1.8389788703433028</v>
      </c>
      <c r="V29" s="97">
        <f t="shared" si="9"/>
        <v>2.0081459310257115</v>
      </c>
      <c r="W29" s="97"/>
      <c r="X29" s="97">
        <f>IF($K29&gt;0,B29/$K29*100,0)</f>
        <v>0.35247310578996377</v>
      </c>
      <c r="Y29" s="97">
        <f t="shared" si="13"/>
        <v>3.7187141572545461</v>
      </c>
      <c r="Z29" s="97">
        <f t="shared" si="13"/>
        <v>16.286934512043626</v>
      </c>
      <c r="AA29" s="97">
        <f t="shared" si="13"/>
        <v>4.6004971834205186</v>
      </c>
      <c r="AB29" s="97">
        <f t="shared" si="13"/>
        <v>8.4479968832941132</v>
      </c>
      <c r="AC29" s="97">
        <f t="shared" si="13"/>
        <v>23.739903001694902</v>
      </c>
      <c r="AD29" s="97">
        <f t="shared" si="13"/>
        <v>24.407956258965221</v>
      </c>
      <c r="AE29" s="97">
        <f t="shared" si="13"/>
        <v>12.370889780971304</v>
      </c>
      <c r="AF29" s="97">
        <f t="shared" si="13"/>
        <v>6.0746351165657897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1.628641078111143E-2</v>
      </c>
      <c r="C30" s="69">
        <f>'Basic T2'!O30</f>
        <v>0.12388885733588513</v>
      </c>
      <c r="D30" s="69">
        <f>'Basic T2'!Z30</f>
        <v>0.3286658829124704</v>
      </c>
      <c r="E30" s="69">
        <f>'Basic T2'!AK30</f>
        <v>0.15140846118877571</v>
      </c>
      <c r="F30" s="69">
        <f>'Basic T2'!AV30</f>
        <v>0.33466236886673884</v>
      </c>
      <c r="G30" s="69">
        <f>'Basic T2'!BG30</f>
        <v>2.1743849131697579</v>
      </c>
      <c r="H30" s="69">
        <f>'Basic T2'!BR30</f>
        <v>2.8848268672790862</v>
      </c>
      <c r="I30" s="69">
        <f>'Basic T2'!CC30</f>
        <v>2.2679027630461248</v>
      </c>
      <c r="J30" s="69">
        <f>'Basic T2'!CN30</f>
        <v>1.3525910183284335</v>
      </c>
      <c r="K30" s="309">
        <f t="shared" si="12"/>
        <v>9.6346175429083853</v>
      </c>
      <c r="L30" s="97"/>
      <c r="M30" s="97">
        <f t="shared" si="0"/>
        <v>0.40335891197665469</v>
      </c>
      <c r="N30" s="97">
        <f t="shared" si="1"/>
        <v>0.43273644543854095</v>
      </c>
      <c r="O30" s="97">
        <f t="shared" si="2"/>
        <v>0.59399683866714648</v>
      </c>
      <c r="P30" s="97">
        <f t="shared" si="3"/>
        <v>0.93217981787981818</v>
      </c>
      <c r="Q30" s="97">
        <f t="shared" si="4"/>
        <v>2.0405511068787319</v>
      </c>
      <c r="R30" s="97">
        <f t="shared" si="5"/>
        <v>3.6235922355390122</v>
      </c>
      <c r="S30" s="97">
        <f t="shared" si="6"/>
        <v>4.9451876017767615</v>
      </c>
      <c r="T30" s="97">
        <f t="shared" si="7"/>
        <v>6.2366995486628065</v>
      </c>
      <c r="U30" s="97">
        <f t="shared" si="8"/>
        <v>6.9141416607386246</v>
      </c>
      <c r="V30" s="97">
        <f t="shared" si="9"/>
        <v>3.2669687507742649</v>
      </c>
      <c r="W30" s="97"/>
      <c r="X30" s="97">
        <f t="shared" si="10"/>
        <v>0.16904055307415014</v>
      </c>
      <c r="Y30" s="97">
        <f t="shared" si="13"/>
        <v>1.2858720834961863</v>
      </c>
      <c r="Z30" s="97">
        <f t="shared" si="13"/>
        <v>3.4113018129545454</v>
      </c>
      <c r="AA30" s="97">
        <f t="shared" si="13"/>
        <v>1.5715046343507506</v>
      </c>
      <c r="AB30" s="97">
        <f t="shared" si="13"/>
        <v>3.4735407749845653</v>
      </c>
      <c r="AC30" s="97">
        <f t="shared" si="13"/>
        <v>22.568461108974962</v>
      </c>
      <c r="AD30" s="97">
        <f t="shared" si="13"/>
        <v>29.942308082612779</v>
      </c>
      <c r="AE30" s="97">
        <f t="shared" si="13"/>
        <v>23.539105241550843</v>
      </c>
      <c r="AF30" s="97">
        <f t="shared" si="13"/>
        <v>14.038865708001206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2.394734489379324E-2</v>
      </c>
      <c r="C31" s="69">
        <f>'Basic T2'!O31</f>
        <v>0.15064313193234499</v>
      </c>
      <c r="D31" s="69">
        <f>'Basic T2'!Z31</f>
        <v>0.53012126411880089</v>
      </c>
      <c r="E31" s="69">
        <f>'Basic T2'!AK31</f>
        <v>0.24117745269088339</v>
      </c>
      <c r="F31" s="69">
        <f>'Basic T2'!AV31</f>
        <v>0.38420020748555789</v>
      </c>
      <c r="G31" s="69">
        <f>'Basic T2'!BG31</f>
        <v>2.200706729614708</v>
      </c>
      <c r="H31" s="69">
        <f>'Basic T2'!BR31</f>
        <v>3.4252797306043532</v>
      </c>
      <c r="I31" s="69">
        <f>'Basic T2'!CC31</f>
        <v>2.8251730406399584</v>
      </c>
      <c r="J31" s="69">
        <f>'Basic T2'!CN31</f>
        <v>2.0302049358356493</v>
      </c>
      <c r="K31" s="309">
        <f t="shared" si="12"/>
        <v>11.81145383781605</v>
      </c>
      <c r="L31" s="97"/>
      <c r="M31" s="97">
        <f t="shared" si="0"/>
        <v>0.59309415137022325</v>
      </c>
      <c r="N31" s="97">
        <f t="shared" si="1"/>
        <v>0.52618754296355785</v>
      </c>
      <c r="O31" s="97">
        <f t="shared" si="2"/>
        <v>0.95808652911096359</v>
      </c>
      <c r="P31" s="97">
        <f t="shared" si="3"/>
        <v>1.4848625510155617</v>
      </c>
      <c r="Q31" s="97">
        <f t="shared" si="4"/>
        <v>2.3426002789093721</v>
      </c>
      <c r="R31" s="97">
        <f t="shared" si="5"/>
        <v>3.667457297845834</v>
      </c>
      <c r="S31" s="97">
        <f t="shared" si="6"/>
        <v>5.8716351572176348</v>
      </c>
      <c r="T31" s="97">
        <f t="shared" si="7"/>
        <v>7.7691846910524731</v>
      </c>
      <c r="U31" s="97">
        <f t="shared" si="8"/>
        <v>10.377951898605602</v>
      </c>
      <c r="V31" s="97">
        <f t="shared" si="9"/>
        <v>4.0051045531911598</v>
      </c>
      <c r="W31" s="97"/>
      <c r="X31" s="97">
        <f t="shared" si="10"/>
        <v>0.20274680172835632</v>
      </c>
      <c r="Y31" s="97">
        <f t="shared" si="13"/>
        <v>1.275398727377993</v>
      </c>
      <c r="Z31" s="97">
        <f t="shared" si="13"/>
        <v>4.4881965539376889</v>
      </c>
      <c r="AA31" s="97">
        <f t="shared" si="13"/>
        <v>2.0418947235667084</v>
      </c>
      <c r="AB31" s="97">
        <f t="shared" si="13"/>
        <v>3.2527766078675788</v>
      </c>
      <c r="AC31" s="97">
        <f t="shared" si="13"/>
        <v>18.631971642380147</v>
      </c>
      <c r="AD31" s="97">
        <f t="shared" si="13"/>
        <v>28.999645408915143</v>
      </c>
      <c r="AE31" s="97">
        <f t="shared" si="13"/>
        <v>23.918927165382172</v>
      </c>
      <c r="AF31" s="97">
        <f t="shared" si="13"/>
        <v>17.188442368844211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1.7110797502926139E-4</v>
      </c>
      <c r="C32" s="69">
        <f>'Basic T2'!O32</f>
        <v>5.1690467160431651E-2</v>
      </c>
      <c r="D32" s="69">
        <f>'Basic T2'!Z32</f>
        <v>0.17165964933952327</v>
      </c>
      <c r="E32" s="69">
        <f>'Basic T2'!AK32</f>
        <v>0.1185291852407617</v>
      </c>
      <c r="F32" s="69">
        <f>'Basic T2'!AV32</f>
        <v>0.14305714331812899</v>
      </c>
      <c r="G32" s="69">
        <f>'Basic T2'!BG32</f>
        <v>0.68230349281261471</v>
      </c>
      <c r="H32" s="69">
        <f>'Basic T2'!BR32</f>
        <v>1.2042096204859112</v>
      </c>
      <c r="I32" s="69">
        <f>'Basic T2'!CC32</f>
        <v>1.5069066691842403</v>
      </c>
      <c r="J32" s="69">
        <f>'Basic T2'!CN32</f>
        <v>1.0896223867387633</v>
      </c>
      <c r="K32" s="309">
        <f t="shared" si="12"/>
        <v>4.9681497222554043</v>
      </c>
      <c r="L32" s="97"/>
      <c r="M32" s="97">
        <f t="shared" si="0"/>
        <v>4.2377616262987009E-3</v>
      </c>
      <c r="N32" s="97">
        <f t="shared" si="1"/>
        <v>0.18055174212655928</v>
      </c>
      <c r="O32" s="97">
        <f t="shared" si="2"/>
        <v>0.31023995594195253</v>
      </c>
      <c r="P32" s="97">
        <f t="shared" si="3"/>
        <v>0.72975125328971646</v>
      </c>
      <c r="Q32" s="97">
        <f t="shared" si="4"/>
        <v>0.87226840930226313</v>
      </c>
      <c r="R32" s="97">
        <f t="shared" si="5"/>
        <v>1.1370524251995282</v>
      </c>
      <c r="S32" s="97">
        <f t="shared" si="6"/>
        <v>2.0642633888056894</v>
      </c>
      <c r="T32" s="97">
        <f t="shared" si="7"/>
        <v>4.1439713803934302</v>
      </c>
      <c r="U32" s="97">
        <f t="shared" si="8"/>
        <v>5.5699050463416535</v>
      </c>
      <c r="V32" s="97">
        <f t="shared" si="9"/>
        <v>1.6846325055967597</v>
      </c>
      <c r="W32" s="97"/>
      <c r="X32" s="97">
        <f t="shared" si="10"/>
        <v>3.444098599983075E-3</v>
      </c>
      <c r="Y32" s="97">
        <f t="shared" si="13"/>
        <v>1.0404369845956571</v>
      </c>
      <c r="Z32" s="97">
        <f t="shared" si="13"/>
        <v>3.4552028206910492</v>
      </c>
      <c r="AA32" s="97">
        <f t="shared" si="13"/>
        <v>2.3857812639944491</v>
      </c>
      <c r="AB32" s="97">
        <f t="shared" si="13"/>
        <v>2.8794853479815212</v>
      </c>
      <c r="AC32" s="97">
        <f t="shared" si="13"/>
        <v>13.733553354001327</v>
      </c>
      <c r="AD32" s="97">
        <f t="shared" si="13"/>
        <v>24.238593597361088</v>
      </c>
      <c r="AE32" s="97">
        <f t="shared" si="13"/>
        <v>30.33134574092799</v>
      </c>
      <c r="AF32" s="97">
        <f t="shared" si="13"/>
        <v>21.932156791846936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2.1458339785216135E-2</v>
      </c>
      <c r="C33" s="69">
        <f>'Basic T2'!O33</f>
        <v>0.57928577346075916</v>
      </c>
      <c r="D33" s="69">
        <f>'Basic T2'!Z33</f>
        <v>1.9923721949461055</v>
      </c>
      <c r="E33" s="69">
        <f>'Basic T2'!AK33</f>
        <v>0.93407813786369243</v>
      </c>
      <c r="F33" s="69">
        <f>'Basic T2'!AV33</f>
        <v>0.86323444212086187</v>
      </c>
      <c r="G33" s="69">
        <f>'Basic T2'!BG33</f>
        <v>4.2241029089341984</v>
      </c>
      <c r="H33" s="69">
        <f>'Basic T2'!BR33</f>
        <v>7.665563186783328</v>
      </c>
      <c r="I33" s="69">
        <f>'Basic T2'!CC33</f>
        <v>6.4905711023074391</v>
      </c>
      <c r="J33" s="69">
        <f>'Basic T2'!CN33</f>
        <v>3.8553028720026798</v>
      </c>
      <c r="K33" s="309">
        <f t="shared" ref="K33" si="14">SUM(B33:J33)</f>
        <v>26.625968958204282</v>
      </c>
      <c r="L33" s="97"/>
      <c r="M33" s="97">
        <f t="shared" si="0"/>
        <v>0.53144997414829254</v>
      </c>
      <c r="N33" s="97">
        <f t="shared" si="1"/>
        <v>2.0234109175847124</v>
      </c>
      <c r="O33" s="97">
        <f t="shared" si="2"/>
        <v>3.6008081360896456</v>
      </c>
      <c r="P33" s="97">
        <f t="shared" si="3"/>
        <v>5.75085950681233</v>
      </c>
      <c r="Q33" s="97">
        <f t="shared" si="4"/>
        <v>5.2634361082496879</v>
      </c>
      <c r="R33" s="97">
        <f t="shared" si="5"/>
        <v>7.039428212651841</v>
      </c>
      <c r="S33" s="97">
        <f t="shared" si="6"/>
        <v>13.140354612570231</v>
      </c>
      <c r="T33" s="97">
        <f t="shared" si="7"/>
        <v>17.848975945491794</v>
      </c>
      <c r="U33" s="97">
        <f t="shared" si="8"/>
        <v>19.707442856615522</v>
      </c>
      <c r="V33" s="97">
        <f t="shared" si="9"/>
        <v>9.0285066488773804</v>
      </c>
      <c r="W33" s="97"/>
      <c r="X33" s="97">
        <f t="shared" ref="X33" si="15">IF($K33&gt;0,B33/$K33*100,0)</f>
        <v>8.0591770458757928E-2</v>
      </c>
      <c r="Y33" s="97">
        <f t="shared" ref="Y33" si="16">IF($K33&gt;0,C33/$K33*100,0)</f>
        <v>2.1756420371783816</v>
      </c>
      <c r="Z33" s="97">
        <f t="shared" ref="Z33" si="17">IF($K33&gt;0,D33/$K33*100,0)</f>
        <v>7.4828157355460085</v>
      </c>
      <c r="AA33" s="97">
        <f t="shared" ref="AA33" si="18">IF($K33&gt;0,E33/$K33*100,0)</f>
        <v>3.5081470249212252</v>
      </c>
      <c r="AB33" s="97">
        <f t="shared" ref="AB33" si="19">IF($K33&gt;0,F33/$K33*100,0)</f>
        <v>3.2420770995260728</v>
      </c>
      <c r="AC33" s="97">
        <f t="shared" ref="AC33" si="20">IF($K33&gt;0,G33/$K33*100,0)</f>
        <v>15.864597887742304</v>
      </c>
      <c r="AD33" s="97">
        <f t="shared" ref="AD33" si="21">IF($K33&gt;0,H33/$K33*100,0)</f>
        <v>28.789799908563822</v>
      </c>
      <c r="AE33" s="97">
        <f t="shared" ref="AE33" si="22">IF($K33&gt;0,I33/$K33*100,0)</f>
        <v>24.376844698106261</v>
      </c>
      <c r="AF33" s="97">
        <f>IF($K33&gt;0,J33/$K33*100,0)</f>
        <v>14.47948383795716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4.0376970230557454</v>
      </c>
      <c r="C35" s="310">
        <f t="shared" ref="C35:K35" si="24">SUM(C8:C33)</f>
        <v>28.629171090577888</v>
      </c>
      <c r="D35" s="310">
        <f t="shared" si="24"/>
        <v>55.331251198231115</v>
      </c>
      <c r="E35" s="310">
        <f t="shared" si="24"/>
        <v>16.24240927390429</v>
      </c>
      <c r="F35" s="310">
        <f t="shared" si="24"/>
        <v>16.400587455937096</v>
      </c>
      <c r="G35" s="310">
        <f t="shared" si="24"/>
        <v>60.006335476825981</v>
      </c>
      <c r="H35" s="310">
        <f t="shared" si="24"/>
        <v>58.336045052013674</v>
      </c>
      <c r="I35" s="310">
        <f t="shared" si="24"/>
        <v>36.363829062959745</v>
      </c>
      <c r="J35" s="310">
        <f t="shared" si="24"/>
        <v>19.56267436649452</v>
      </c>
      <c r="K35" s="310">
        <f t="shared" si="24"/>
        <v>294.91000000000003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1.3691285555104082</v>
      </c>
      <c r="Y35" s="98">
        <f t="shared" ref="Y35:AG35" si="26">IF($K35&gt;0,C35/$K35*100,0)</f>
        <v>9.707765450672369</v>
      </c>
      <c r="Z35" s="98">
        <f t="shared" si="26"/>
        <v>18.762080362900925</v>
      </c>
      <c r="AA35" s="98">
        <f t="shared" si="26"/>
        <v>5.5075817279523545</v>
      </c>
      <c r="AB35" s="98">
        <f t="shared" si="26"/>
        <v>5.5612178142270849</v>
      </c>
      <c r="AC35" s="98">
        <f t="shared" si="26"/>
        <v>20.347338332652665</v>
      </c>
      <c r="AD35" s="98">
        <f t="shared" si="26"/>
        <v>19.780965396905383</v>
      </c>
      <c r="AE35" s="98">
        <f t="shared" si="26"/>
        <v>12.330483558699177</v>
      </c>
      <c r="AF35" s="98">
        <f t="shared" si="26"/>
        <v>6.6334388004796434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automation\Data\Results\Workbooks\LSIPs\WO_LSIP\[WO_LSIP_MainTables.Main.xlsm]Manager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automation\Data\Results\Workbooks\LSIPs\WO_LSIP\[WO_LSIP_MainTables.Main.xlsm]Manager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automation\Data\Results\Workbooks\LSIPs\WO_LSIP\[WO_LSIP_MainTables.Main.xlsm]Manager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automation\Data\Results\Workbooks\LSIPs\WO_LSIP\[WO_LSIP_MainTables.Main.xlsm]Manager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automation\Data\Results\Workbooks\LSIPs\WO_LSIP\[WO_LSIP_MainTables.Main.xlsm]Manager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automation\Data\Results\Workbooks\LSIPs\WO_LSIP\[WO_LSIP_MainTables.Main.xlsm]Manager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automation\Data\Results\Workbooks\LSIPs\WO_LSIP\[WO_LSIP_MainTables.Main.xlsm]Manager</v>
      </c>
      <c r="Y79" s="91" t="str">
        <f ca="1">CELL("filename")</f>
        <v>M:\IE\Projects\Nuffield via NFER AI and automation\Data\Results\Workbooks\LSIPs\WO_LSIP\[WO_LSIP_MainTables.Main.xlsm]Manager</v>
      </c>
      <c r="AW79" s="91" t="str">
        <f ca="1">CELL("filename")</f>
        <v>M:\IE\Projects\Nuffield via NFER AI and automation\Data\Results\Workbooks\LSIPs\WO_LSIP\[WO_LSIP_MainTables.Main.xlsm]Manager</v>
      </c>
      <c r="BU79" s="91" t="str">
        <f ca="1">CELL("filename")</f>
        <v>M:\IE\Projects\Nuffield via NFER AI and automation\Data\Results\Workbooks\LSIPs\WO_LSIP\[WO_LSIP_MainTables.Main.xlsm]Manager</v>
      </c>
      <c r="CS79" s="91" t="str">
        <f ca="1">CELL("filename")</f>
        <v>M:\IE\Projects\Nuffield via NFER AI and automation\Data\Results\Workbooks\LSIPs\WO_LSIP\[WO_LSIP_MainTables.Main.xlsm]Manager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automation\Data\Results\Workbooks\LSIPs\WO_LSIP\[WO_LSIP_MainTables.Main.xlsm]Manager</v>
      </c>
      <c r="Y96" s="91" t="str">
        <f ca="1">CELL("filename")</f>
        <v>M:\IE\Projects\Nuffield via NFER AI and automation\Data\Results\Workbooks\LSIPs\WO_LSIP\[WO_LSIP_MainTables.Main.xlsm]Manager</v>
      </c>
      <c r="AW96" s="91" t="str">
        <f ca="1">CELL("filename")</f>
        <v>M:\IE\Projects\Nuffield via NFER AI and automation\Data\Results\Workbooks\LSIPs\WO_LSIP\[WO_LSIP_MainTables.Main.xlsm]Manager</v>
      </c>
      <c r="BU96" s="91" t="str">
        <f ca="1">CELL("filename")</f>
        <v>M:\IE\Projects\Nuffield via NFER AI and automation\Data\Results\Workbooks\LSIPs\WO_LSIP\[WO_LSIP_MainTables.Main.xlsm]Manager</v>
      </c>
      <c r="CS96" s="91" t="str">
        <f ca="1">CELL("filename")</f>
        <v>M:\IE\Projects\Nuffield via NFER AI and automation\Data\Results\Workbooks\LSIPs\WO_LSIP\[WO_LSIP_MainTables.Main.xlsm]Manager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974C62-D778-471F-96F2-45B026B9841A}"/>
</file>

<file path=customXml/itemProps2.xml><?xml version="1.0" encoding="utf-8"?>
<ds:datastoreItem xmlns:ds="http://schemas.openxmlformats.org/officeDocument/2006/customXml" ds:itemID="{2D2FD7B9-9932-41AF-A5C5-2EF6348FA06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2024-02-29T16:18:49Z</dcterms:modified>
</cp:coreProperties>
</file>